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D40" lockStructure="1"/>
  <bookViews>
    <workbookView xWindow="-600" yWindow="1725" windowWidth="19410" windowHeight="5100" tabRatio="348" firstSheet="1" activeTab="2"/>
  </bookViews>
  <sheets>
    <sheet name="COMO GESCALIZAR" sheetId="4" r:id="rId1"/>
    <sheet name="Ubicación CTOs" sheetId="5" r:id="rId2"/>
    <sheet name="AREA INFLUENCIA" sheetId="1" r:id="rId3"/>
    <sheet name="LISTAS" sheetId="2" r:id="rId4"/>
  </sheets>
  <externalReferences>
    <externalReference r:id="rId5"/>
  </externalReferences>
  <definedNames>
    <definedName name="_xlnm._FilterDatabase" localSheetId="1" hidden="1">'Ubicación CTOs'!$A$5:$G$5</definedName>
    <definedName name="Bis">LISTAS!$B$3:$B$10</definedName>
    <definedName name="BLOQUE">LISTAS!$E$3:$F$16</definedName>
    <definedName name="lista_bloque">LISTAS!$E$3:$E$16</definedName>
    <definedName name="lista_calles">Tabla2[calle_tipocalle]</definedName>
    <definedName name="lista_escalera">LISTAS!$M$3:$M$39</definedName>
    <definedName name="lista_mano">LISTAS!$S$3:$S$15</definedName>
    <definedName name="Lista_NUM_PUERTOS">LISTAS!$AM$3:$AM$34</definedName>
    <definedName name="lista_planta" localSheetId="1">[1]LISTAS!$P$3:$P$144</definedName>
    <definedName name="lista_planta">LISTAS!$P$3:$P$147</definedName>
    <definedName name="lista_portal_1">LISTAS!$J$3:$J$39</definedName>
    <definedName name="lista_portal_2">LISTAS!$K$3:$K$12</definedName>
    <definedName name="lista_portalO">LISTAS!$H$3:$H$14</definedName>
    <definedName name="lista_situacion_cto">LISTAS!$AJ$3:$AJ$11</definedName>
    <definedName name="lista_spliter1">LISTAS!$AF$3:$AF$6</definedName>
    <definedName name="lista_spliter2">LISTAS!$AH$3:$AH$6</definedName>
    <definedName name="Lista_Tipo_CTO">LISTAS!$AL$3:$AL$18</definedName>
    <definedName name="Z_62447F8F_07FE_47DD_A923_E4BB14BB5AA8_.wvu.FilterData" localSheetId="1" hidden="1">'Ubicación CTOs'!$A$5:$F$208</definedName>
  </definedNames>
  <calcPr calcId="145621"/>
</workbook>
</file>

<file path=xl/calcChain.xml><?xml version="1.0" encoding="utf-8"?>
<calcChain xmlns="http://schemas.openxmlformats.org/spreadsheetml/2006/main">
  <c r="A108" i="1" l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X138" i="1" l="1"/>
  <c r="AX130" i="1"/>
  <c r="AX122" i="1"/>
  <c r="AX114" i="1"/>
  <c r="AX142" i="1"/>
  <c r="AX134" i="1"/>
  <c r="AX126" i="1"/>
  <c r="AX118" i="1"/>
  <c r="AX110" i="1"/>
  <c r="AX139" i="1"/>
  <c r="AX131" i="1"/>
  <c r="AX123" i="1"/>
  <c r="AX115" i="1"/>
  <c r="AX143" i="1"/>
  <c r="AX135" i="1"/>
  <c r="AX127" i="1"/>
  <c r="AX119" i="1"/>
  <c r="AX111" i="1"/>
  <c r="AX137" i="1"/>
  <c r="AX121" i="1"/>
  <c r="AX129" i="1"/>
  <c r="AX113" i="1"/>
  <c r="AX116" i="1"/>
  <c r="AX132" i="1"/>
  <c r="AX141" i="1"/>
  <c r="AX133" i="1"/>
  <c r="AX125" i="1"/>
  <c r="AX117" i="1"/>
  <c r="AX109" i="1"/>
  <c r="AX140" i="1"/>
  <c r="AX124" i="1"/>
  <c r="AX108" i="1"/>
  <c r="AX128" i="1"/>
  <c r="AX136" i="1"/>
  <c r="AX120" i="1"/>
  <c r="AX112" i="1"/>
  <c r="D143" i="1"/>
  <c r="AO143" i="1" s="1"/>
  <c r="D141" i="1"/>
  <c r="AH141" i="1" s="1"/>
  <c r="B141" i="1" s="1"/>
  <c r="D139" i="1"/>
  <c r="AH139" i="1" s="1"/>
  <c r="B139" i="1" s="1"/>
  <c r="D137" i="1"/>
  <c r="AH137" i="1" s="1"/>
  <c r="B137" i="1" s="1"/>
  <c r="D135" i="1"/>
  <c r="AO135" i="1" s="1"/>
  <c r="D133" i="1"/>
  <c r="AH133" i="1" s="1"/>
  <c r="B133" i="1" s="1"/>
  <c r="D131" i="1"/>
  <c r="AH131" i="1" s="1"/>
  <c r="B131" i="1" s="1"/>
  <c r="D129" i="1"/>
  <c r="AH129" i="1" s="1"/>
  <c r="B129" i="1" s="1"/>
  <c r="D127" i="1"/>
  <c r="AH127" i="1" s="1"/>
  <c r="B127" i="1" s="1"/>
  <c r="D125" i="1"/>
  <c r="AH125" i="1" s="1"/>
  <c r="B125" i="1" s="1"/>
  <c r="D123" i="1"/>
  <c r="AO123" i="1" s="1"/>
  <c r="D121" i="1"/>
  <c r="AH121" i="1" s="1"/>
  <c r="B121" i="1" s="1"/>
  <c r="D119" i="1"/>
  <c r="AH119" i="1" s="1"/>
  <c r="B119" i="1" s="1"/>
  <c r="D117" i="1"/>
  <c r="AH117" i="1" s="1"/>
  <c r="B117" i="1" s="1"/>
  <c r="D115" i="1"/>
  <c r="AH115" i="1" s="1"/>
  <c r="B115" i="1" s="1"/>
  <c r="D113" i="1"/>
  <c r="AH113" i="1" s="1"/>
  <c r="B113" i="1" s="1"/>
  <c r="D111" i="1"/>
  <c r="AO111" i="1" s="1"/>
  <c r="D109" i="1"/>
  <c r="AH109" i="1" s="1"/>
  <c r="B109" i="1" s="1"/>
  <c r="D142" i="1"/>
  <c r="AO142" i="1" s="1"/>
  <c r="D140" i="1"/>
  <c r="AH140" i="1" s="1"/>
  <c r="B140" i="1" s="1"/>
  <c r="D138" i="1"/>
  <c r="AH138" i="1" s="1"/>
  <c r="B138" i="1" s="1"/>
  <c r="D136" i="1"/>
  <c r="AH136" i="1" s="1"/>
  <c r="B136" i="1" s="1"/>
  <c r="D134" i="1"/>
  <c r="AO134" i="1" s="1"/>
  <c r="D132" i="1"/>
  <c r="AH132" i="1" s="1"/>
  <c r="B132" i="1" s="1"/>
  <c r="D130" i="1"/>
  <c r="AO130" i="1" s="1"/>
  <c r="D128" i="1"/>
  <c r="AH128" i="1" s="1"/>
  <c r="B128" i="1" s="1"/>
  <c r="D126" i="1"/>
  <c r="AO126" i="1" s="1"/>
  <c r="D124" i="1"/>
  <c r="AH124" i="1" s="1"/>
  <c r="B124" i="1" s="1"/>
  <c r="D122" i="1"/>
  <c r="AH122" i="1" s="1"/>
  <c r="B122" i="1" s="1"/>
  <c r="D120" i="1"/>
  <c r="AH120" i="1" s="1"/>
  <c r="B120" i="1" s="1"/>
  <c r="D118" i="1"/>
  <c r="AH118" i="1" s="1"/>
  <c r="B118" i="1" s="1"/>
  <c r="D116" i="1"/>
  <c r="AH116" i="1" s="1"/>
  <c r="B116" i="1" s="1"/>
  <c r="D114" i="1"/>
  <c r="AH114" i="1" s="1"/>
  <c r="B114" i="1" s="1"/>
  <c r="D112" i="1"/>
  <c r="AH112" i="1" s="1"/>
  <c r="B112" i="1" s="1"/>
  <c r="D110" i="1"/>
  <c r="AH110" i="1" s="1"/>
  <c r="B110" i="1" s="1"/>
  <c r="D108" i="1"/>
  <c r="AH108" i="1" s="1"/>
  <c r="B108" i="1" s="1"/>
  <c r="AO131" i="1" l="1"/>
  <c r="AO116" i="1"/>
  <c r="AO129" i="1"/>
  <c r="AO127" i="1"/>
  <c r="AH130" i="1"/>
  <c r="B130" i="1" s="1"/>
  <c r="AO125" i="1"/>
  <c r="AO115" i="1"/>
  <c r="AH134" i="1"/>
  <c r="B134" i="1" s="1"/>
  <c r="AO118" i="1"/>
  <c r="AO132" i="1"/>
  <c r="AO113" i="1"/>
  <c r="AO141" i="1"/>
  <c r="AH111" i="1"/>
  <c r="B111" i="1" s="1"/>
  <c r="AH143" i="1"/>
  <c r="B143" i="1" s="1"/>
  <c r="AO120" i="1"/>
  <c r="AO122" i="1"/>
  <c r="AO119" i="1"/>
  <c r="AH126" i="1"/>
  <c r="B126" i="1" s="1"/>
  <c r="AH135" i="1"/>
  <c r="B135" i="1" s="1"/>
  <c r="AO117" i="1"/>
  <c r="AO138" i="1"/>
  <c r="AO112" i="1"/>
  <c r="AO114" i="1"/>
  <c r="AO128" i="1"/>
  <c r="AO109" i="1"/>
  <c r="AH123" i="1"/>
  <c r="B123" i="1" s="1"/>
  <c r="AO110" i="1"/>
  <c r="AO139" i="1"/>
  <c r="AH142" i="1"/>
  <c r="B142" i="1" s="1"/>
  <c r="AO121" i="1"/>
  <c r="AO124" i="1"/>
  <c r="AO136" i="1"/>
  <c r="AO133" i="1"/>
  <c r="AO108" i="1"/>
  <c r="AO140" i="1"/>
  <c r="AO137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U107" i="1"/>
  <c r="AT107" i="1"/>
  <c r="AS107" i="1"/>
  <c r="AR107" i="1"/>
  <c r="AQ107" i="1"/>
  <c r="AP107" i="1"/>
  <c r="AU106" i="1"/>
  <c r="AT106" i="1"/>
  <c r="AS106" i="1"/>
  <c r="AR106" i="1"/>
  <c r="AQ106" i="1"/>
  <c r="AP106" i="1"/>
  <c r="AU105" i="1"/>
  <c r="AT105" i="1"/>
  <c r="AS105" i="1"/>
  <c r="AR105" i="1"/>
  <c r="AQ105" i="1"/>
  <c r="AP105" i="1"/>
  <c r="AU104" i="1"/>
  <c r="AT104" i="1"/>
  <c r="AS104" i="1"/>
  <c r="AR104" i="1"/>
  <c r="AQ104" i="1"/>
  <c r="AP104" i="1"/>
  <c r="AU103" i="1"/>
  <c r="AT103" i="1"/>
  <c r="AS103" i="1"/>
  <c r="AR103" i="1"/>
  <c r="AQ103" i="1"/>
  <c r="AP103" i="1"/>
  <c r="AU102" i="1"/>
  <c r="AT102" i="1"/>
  <c r="AS102" i="1"/>
  <c r="AR102" i="1"/>
  <c r="AQ102" i="1"/>
  <c r="AP102" i="1"/>
  <c r="AU101" i="1"/>
  <c r="AT101" i="1"/>
  <c r="AS101" i="1"/>
  <c r="AR101" i="1"/>
  <c r="AQ101" i="1"/>
  <c r="AP101" i="1"/>
  <c r="AU100" i="1"/>
  <c r="AT100" i="1"/>
  <c r="AS100" i="1"/>
  <c r="AR100" i="1"/>
  <c r="AQ100" i="1"/>
  <c r="AP100" i="1"/>
  <c r="AU99" i="1"/>
  <c r="AT99" i="1"/>
  <c r="AS99" i="1"/>
  <c r="AR99" i="1"/>
  <c r="AQ99" i="1"/>
  <c r="AP99" i="1"/>
  <c r="AU98" i="1"/>
  <c r="AT98" i="1"/>
  <c r="AS98" i="1"/>
  <c r="AR98" i="1"/>
  <c r="AQ98" i="1"/>
  <c r="AP98" i="1"/>
  <c r="AU97" i="1"/>
  <c r="AT97" i="1"/>
  <c r="AS97" i="1"/>
  <c r="AR97" i="1"/>
  <c r="AQ97" i="1"/>
  <c r="AP97" i="1"/>
  <c r="AU96" i="1"/>
  <c r="AT96" i="1"/>
  <c r="AS96" i="1"/>
  <c r="AR96" i="1"/>
  <c r="AQ96" i="1"/>
  <c r="AP96" i="1"/>
  <c r="AU95" i="1"/>
  <c r="AT95" i="1"/>
  <c r="AS95" i="1"/>
  <c r="AR95" i="1"/>
  <c r="AQ95" i="1"/>
  <c r="AP95" i="1"/>
  <c r="AU94" i="1"/>
  <c r="AT94" i="1"/>
  <c r="AS94" i="1"/>
  <c r="AR94" i="1"/>
  <c r="AQ94" i="1"/>
  <c r="AP94" i="1"/>
  <c r="AU93" i="1"/>
  <c r="AT93" i="1"/>
  <c r="AS93" i="1"/>
  <c r="AR93" i="1"/>
  <c r="AQ93" i="1"/>
  <c r="AP93" i="1"/>
  <c r="AU92" i="1"/>
  <c r="AT92" i="1"/>
  <c r="AS92" i="1"/>
  <c r="AR92" i="1"/>
  <c r="AQ92" i="1"/>
  <c r="AP92" i="1"/>
  <c r="AU91" i="1"/>
  <c r="AT91" i="1"/>
  <c r="AS91" i="1"/>
  <c r="AR91" i="1"/>
  <c r="AQ91" i="1"/>
  <c r="AP91" i="1"/>
  <c r="AU90" i="1"/>
  <c r="AT90" i="1"/>
  <c r="AS90" i="1"/>
  <c r="AR90" i="1"/>
  <c r="AQ90" i="1"/>
  <c r="AP90" i="1"/>
  <c r="AU89" i="1"/>
  <c r="AT89" i="1"/>
  <c r="AS89" i="1"/>
  <c r="AR89" i="1"/>
  <c r="AQ89" i="1"/>
  <c r="AP89" i="1"/>
  <c r="AU88" i="1"/>
  <c r="AT88" i="1"/>
  <c r="AS88" i="1"/>
  <c r="AR88" i="1"/>
  <c r="AQ88" i="1"/>
  <c r="AP88" i="1"/>
  <c r="AU87" i="1"/>
  <c r="AT87" i="1"/>
  <c r="AS87" i="1"/>
  <c r="AR87" i="1"/>
  <c r="AQ87" i="1"/>
  <c r="AP87" i="1"/>
  <c r="AU86" i="1"/>
  <c r="AT86" i="1"/>
  <c r="AS86" i="1"/>
  <c r="AR86" i="1"/>
  <c r="AQ86" i="1"/>
  <c r="AP86" i="1"/>
  <c r="AU85" i="1"/>
  <c r="AT85" i="1"/>
  <c r="AS85" i="1"/>
  <c r="AR85" i="1"/>
  <c r="AQ85" i="1"/>
  <c r="AP85" i="1"/>
  <c r="AU84" i="1"/>
  <c r="AT84" i="1"/>
  <c r="AS84" i="1"/>
  <c r="AR84" i="1"/>
  <c r="AQ84" i="1"/>
  <c r="AP84" i="1"/>
  <c r="AU83" i="1"/>
  <c r="AT83" i="1"/>
  <c r="AS83" i="1"/>
  <c r="AR83" i="1"/>
  <c r="AQ83" i="1"/>
  <c r="AP83" i="1"/>
  <c r="AU82" i="1"/>
  <c r="AT82" i="1"/>
  <c r="AS82" i="1"/>
  <c r="AR82" i="1"/>
  <c r="AQ82" i="1"/>
  <c r="AP82" i="1"/>
  <c r="AU81" i="1"/>
  <c r="AT81" i="1"/>
  <c r="AS81" i="1"/>
  <c r="AR81" i="1"/>
  <c r="AQ81" i="1"/>
  <c r="AP81" i="1"/>
  <c r="AU80" i="1"/>
  <c r="AT80" i="1"/>
  <c r="AS80" i="1"/>
  <c r="AR80" i="1"/>
  <c r="AQ80" i="1"/>
  <c r="AP80" i="1"/>
  <c r="AU79" i="1"/>
  <c r="AT79" i="1"/>
  <c r="AS79" i="1"/>
  <c r="AR79" i="1"/>
  <c r="AQ79" i="1"/>
  <c r="AP79" i="1"/>
  <c r="AU78" i="1"/>
  <c r="AT78" i="1"/>
  <c r="AS78" i="1"/>
  <c r="AR78" i="1"/>
  <c r="AQ78" i="1"/>
  <c r="AP78" i="1"/>
  <c r="AU77" i="1"/>
  <c r="AT77" i="1"/>
  <c r="AS77" i="1"/>
  <c r="AR77" i="1"/>
  <c r="AQ77" i="1"/>
  <c r="AP77" i="1"/>
  <c r="AU76" i="1"/>
  <c r="AT76" i="1"/>
  <c r="AS76" i="1"/>
  <c r="AR76" i="1"/>
  <c r="AQ76" i="1"/>
  <c r="AP76" i="1"/>
  <c r="AU75" i="1"/>
  <c r="AT75" i="1"/>
  <c r="AS75" i="1"/>
  <c r="AR75" i="1"/>
  <c r="AQ75" i="1"/>
  <c r="AP75" i="1"/>
  <c r="AU74" i="1"/>
  <c r="AT74" i="1"/>
  <c r="AS74" i="1"/>
  <c r="AR74" i="1"/>
  <c r="AQ74" i="1"/>
  <c r="AP74" i="1"/>
  <c r="AU73" i="1"/>
  <c r="AT73" i="1"/>
  <c r="AS73" i="1"/>
  <c r="AR73" i="1"/>
  <c r="AQ73" i="1"/>
  <c r="AP73" i="1"/>
  <c r="AU72" i="1"/>
  <c r="AT72" i="1"/>
  <c r="AS72" i="1"/>
  <c r="AR72" i="1"/>
  <c r="AQ72" i="1"/>
  <c r="AP72" i="1"/>
  <c r="AU71" i="1"/>
  <c r="AT71" i="1"/>
  <c r="AS71" i="1"/>
  <c r="AR71" i="1"/>
  <c r="AQ71" i="1"/>
  <c r="AP71" i="1"/>
  <c r="AU70" i="1"/>
  <c r="AT70" i="1"/>
  <c r="AS70" i="1"/>
  <c r="AR70" i="1"/>
  <c r="AQ70" i="1"/>
  <c r="AP70" i="1"/>
  <c r="AU69" i="1"/>
  <c r="AT69" i="1"/>
  <c r="AS69" i="1"/>
  <c r="AR69" i="1"/>
  <c r="AQ69" i="1"/>
  <c r="AP69" i="1"/>
  <c r="AU68" i="1"/>
  <c r="AT68" i="1"/>
  <c r="AS68" i="1"/>
  <c r="AR68" i="1"/>
  <c r="AQ68" i="1"/>
  <c r="AP68" i="1"/>
  <c r="AU67" i="1"/>
  <c r="AT67" i="1"/>
  <c r="AS67" i="1"/>
  <c r="AR67" i="1"/>
  <c r="AQ67" i="1"/>
  <c r="AP67" i="1"/>
  <c r="AU66" i="1"/>
  <c r="AT66" i="1"/>
  <c r="AS66" i="1"/>
  <c r="AR66" i="1"/>
  <c r="AQ66" i="1"/>
  <c r="AP66" i="1"/>
  <c r="AU65" i="1"/>
  <c r="AT65" i="1"/>
  <c r="AS65" i="1"/>
  <c r="AR65" i="1"/>
  <c r="AQ65" i="1"/>
  <c r="AP65" i="1"/>
  <c r="AU64" i="1"/>
  <c r="AT64" i="1"/>
  <c r="AS64" i="1"/>
  <c r="AR64" i="1"/>
  <c r="AQ64" i="1"/>
  <c r="AP64" i="1"/>
  <c r="AU63" i="1"/>
  <c r="AT63" i="1"/>
  <c r="AS63" i="1"/>
  <c r="AR63" i="1"/>
  <c r="AQ63" i="1"/>
  <c r="AP63" i="1"/>
  <c r="AU62" i="1"/>
  <c r="AT62" i="1"/>
  <c r="AS62" i="1"/>
  <c r="AR62" i="1"/>
  <c r="AQ62" i="1"/>
  <c r="AP62" i="1"/>
  <c r="AU61" i="1"/>
  <c r="AT61" i="1"/>
  <c r="AS61" i="1"/>
  <c r="AR61" i="1"/>
  <c r="AQ61" i="1"/>
  <c r="AP61" i="1"/>
  <c r="AU60" i="1"/>
  <c r="AT60" i="1"/>
  <c r="AS60" i="1"/>
  <c r="AR60" i="1"/>
  <c r="AQ60" i="1"/>
  <c r="AP60" i="1"/>
  <c r="AU59" i="1"/>
  <c r="AT59" i="1"/>
  <c r="AS59" i="1"/>
  <c r="AR59" i="1"/>
  <c r="AQ59" i="1"/>
  <c r="AP59" i="1"/>
  <c r="AU58" i="1"/>
  <c r="AT58" i="1"/>
  <c r="AS58" i="1"/>
  <c r="AR58" i="1"/>
  <c r="AQ58" i="1"/>
  <c r="AP58" i="1"/>
  <c r="AU57" i="1"/>
  <c r="AT57" i="1"/>
  <c r="AS57" i="1"/>
  <c r="AR57" i="1"/>
  <c r="AQ57" i="1"/>
  <c r="AP57" i="1"/>
  <c r="AU56" i="1"/>
  <c r="AT56" i="1"/>
  <c r="AS56" i="1"/>
  <c r="AR56" i="1"/>
  <c r="AQ56" i="1"/>
  <c r="AP56" i="1"/>
  <c r="AU55" i="1"/>
  <c r="AT55" i="1"/>
  <c r="AS55" i="1"/>
  <c r="AR55" i="1"/>
  <c r="AQ55" i="1"/>
  <c r="AP55" i="1"/>
  <c r="AU54" i="1"/>
  <c r="AT54" i="1"/>
  <c r="AS54" i="1"/>
  <c r="AR54" i="1"/>
  <c r="AQ54" i="1"/>
  <c r="AP54" i="1"/>
  <c r="AU53" i="1"/>
  <c r="AT53" i="1"/>
  <c r="AS53" i="1"/>
  <c r="AR53" i="1"/>
  <c r="AQ53" i="1"/>
  <c r="AP53" i="1"/>
  <c r="AU52" i="1"/>
  <c r="AT52" i="1"/>
  <c r="AS52" i="1"/>
  <c r="AR52" i="1"/>
  <c r="AQ52" i="1"/>
  <c r="AP52" i="1"/>
  <c r="AU51" i="1"/>
  <c r="AT51" i="1"/>
  <c r="AS51" i="1"/>
  <c r="AR51" i="1"/>
  <c r="AQ51" i="1"/>
  <c r="AP51" i="1"/>
  <c r="AU50" i="1"/>
  <c r="AT50" i="1"/>
  <c r="AS50" i="1"/>
  <c r="AR50" i="1"/>
  <c r="AQ50" i="1"/>
  <c r="AP50" i="1"/>
  <c r="AU49" i="1"/>
  <c r="AT49" i="1"/>
  <c r="AS49" i="1"/>
  <c r="AR49" i="1"/>
  <c r="AQ49" i="1"/>
  <c r="AP49" i="1"/>
  <c r="AU48" i="1"/>
  <c r="AT48" i="1"/>
  <c r="AS48" i="1"/>
  <c r="AR48" i="1"/>
  <c r="AQ48" i="1"/>
  <c r="AP48" i="1"/>
  <c r="AU47" i="1"/>
  <c r="AT47" i="1"/>
  <c r="AS47" i="1"/>
  <c r="AR47" i="1"/>
  <c r="AQ47" i="1"/>
  <c r="AP47" i="1"/>
  <c r="AU46" i="1"/>
  <c r="AT46" i="1"/>
  <c r="AS46" i="1"/>
  <c r="AR46" i="1"/>
  <c r="AQ46" i="1"/>
  <c r="AP46" i="1"/>
  <c r="AU45" i="1"/>
  <c r="AT45" i="1"/>
  <c r="AS45" i="1"/>
  <c r="AR45" i="1"/>
  <c r="AQ45" i="1"/>
  <c r="AP45" i="1"/>
  <c r="AU44" i="1"/>
  <c r="AT44" i="1"/>
  <c r="AS44" i="1"/>
  <c r="AR44" i="1"/>
  <c r="AQ44" i="1"/>
  <c r="AP44" i="1"/>
  <c r="AU43" i="1"/>
  <c r="AT43" i="1"/>
  <c r="AS43" i="1"/>
  <c r="AR43" i="1"/>
  <c r="AQ43" i="1"/>
  <c r="AP43" i="1"/>
  <c r="AU42" i="1"/>
  <c r="AT42" i="1"/>
  <c r="AS42" i="1"/>
  <c r="AR42" i="1"/>
  <c r="AQ42" i="1"/>
  <c r="AP42" i="1"/>
  <c r="AU41" i="1"/>
  <c r="AT41" i="1"/>
  <c r="AS41" i="1"/>
  <c r="AR41" i="1"/>
  <c r="AQ41" i="1"/>
  <c r="AP41" i="1"/>
  <c r="AU40" i="1"/>
  <c r="AT40" i="1"/>
  <c r="AS40" i="1"/>
  <c r="AR40" i="1"/>
  <c r="AQ40" i="1"/>
  <c r="AP40" i="1"/>
  <c r="AU39" i="1"/>
  <c r="AT39" i="1"/>
  <c r="AS39" i="1"/>
  <c r="AR39" i="1"/>
  <c r="AQ39" i="1"/>
  <c r="AP39" i="1"/>
  <c r="AU38" i="1"/>
  <c r="AT38" i="1"/>
  <c r="AS38" i="1"/>
  <c r="AR38" i="1"/>
  <c r="AQ38" i="1"/>
  <c r="AP38" i="1"/>
  <c r="AU37" i="1"/>
  <c r="AT37" i="1"/>
  <c r="AS37" i="1"/>
  <c r="AR37" i="1"/>
  <c r="AQ37" i="1"/>
  <c r="AP37" i="1"/>
  <c r="AU36" i="1"/>
  <c r="AT36" i="1"/>
  <c r="AS36" i="1"/>
  <c r="AR36" i="1"/>
  <c r="AQ36" i="1"/>
  <c r="AP36" i="1"/>
  <c r="AU35" i="1"/>
  <c r="AT35" i="1"/>
  <c r="AS35" i="1"/>
  <c r="AR35" i="1"/>
  <c r="AQ35" i="1"/>
  <c r="AP35" i="1"/>
  <c r="AU34" i="1"/>
  <c r="AT34" i="1"/>
  <c r="AS34" i="1"/>
  <c r="AR34" i="1"/>
  <c r="AQ34" i="1"/>
  <c r="AP34" i="1"/>
  <c r="AU33" i="1"/>
  <c r="AT33" i="1"/>
  <c r="AS33" i="1"/>
  <c r="AR33" i="1"/>
  <c r="AQ33" i="1"/>
  <c r="AP33" i="1"/>
  <c r="AU32" i="1"/>
  <c r="AT32" i="1"/>
  <c r="AS32" i="1"/>
  <c r="AR32" i="1"/>
  <c r="AQ32" i="1"/>
  <c r="AP32" i="1"/>
  <c r="AU31" i="1"/>
  <c r="AT31" i="1"/>
  <c r="AS31" i="1"/>
  <c r="AR31" i="1"/>
  <c r="AQ31" i="1"/>
  <c r="AP31" i="1"/>
  <c r="AU30" i="1"/>
  <c r="AT30" i="1"/>
  <c r="AS30" i="1"/>
  <c r="AR30" i="1"/>
  <c r="AQ30" i="1"/>
  <c r="AP30" i="1"/>
  <c r="AU29" i="1"/>
  <c r="AT29" i="1"/>
  <c r="AS29" i="1"/>
  <c r="AR29" i="1"/>
  <c r="AQ29" i="1"/>
  <c r="AP29" i="1"/>
  <c r="AU28" i="1"/>
  <c r="AT28" i="1"/>
  <c r="AS28" i="1"/>
  <c r="AR28" i="1"/>
  <c r="AQ28" i="1"/>
  <c r="AP28" i="1"/>
  <c r="AU27" i="1"/>
  <c r="AT27" i="1"/>
  <c r="AS27" i="1"/>
  <c r="AR27" i="1"/>
  <c r="AQ27" i="1"/>
  <c r="AP27" i="1"/>
  <c r="AU26" i="1"/>
  <c r="AT26" i="1"/>
  <c r="AS26" i="1"/>
  <c r="AR26" i="1"/>
  <c r="AQ26" i="1"/>
  <c r="AP26" i="1"/>
  <c r="AU25" i="1"/>
  <c r="AT25" i="1"/>
  <c r="AS25" i="1"/>
  <c r="AR25" i="1"/>
  <c r="AQ25" i="1"/>
  <c r="AP25" i="1"/>
  <c r="AU24" i="1"/>
  <c r="AT24" i="1"/>
  <c r="AS24" i="1"/>
  <c r="AR24" i="1"/>
  <c r="AQ24" i="1"/>
  <c r="AP24" i="1"/>
  <c r="AU23" i="1"/>
  <c r="AT23" i="1"/>
  <c r="AS23" i="1"/>
  <c r="AR23" i="1"/>
  <c r="AQ23" i="1"/>
  <c r="AP23" i="1"/>
  <c r="AU22" i="1"/>
  <c r="AT22" i="1"/>
  <c r="AS22" i="1"/>
  <c r="AR22" i="1"/>
  <c r="AQ22" i="1"/>
  <c r="AP22" i="1"/>
  <c r="AU21" i="1"/>
  <c r="AT21" i="1"/>
  <c r="AS21" i="1"/>
  <c r="AR21" i="1"/>
  <c r="AQ21" i="1"/>
  <c r="AP21" i="1"/>
  <c r="AU20" i="1"/>
  <c r="AT20" i="1"/>
  <c r="AS20" i="1"/>
  <c r="AR20" i="1"/>
  <c r="AQ20" i="1"/>
  <c r="AP20" i="1"/>
  <c r="AU19" i="1"/>
  <c r="AT19" i="1"/>
  <c r="AS19" i="1"/>
  <c r="AR19" i="1"/>
  <c r="AQ19" i="1"/>
  <c r="AP19" i="1"/>
  <c r="AU18" i="1"/>
  <c r="AT18" i="1"/>
  <c r="AS18" i="1"/>
  <c r="AR18" i="1"/>
  <c r="AQ18" i="1"/>
  <c r="AP18" i="1"/>
  <c r="AU17" i="1"/>
  <c r="AT17" i="1"/>
  <c r="AS17" i="1"/>
  <c r="AR17" i="1"/>
  <c r="AQ17" i="1"/>
  <c r="AP17" i="1"/>
  <c r="AU16" i="1"/>
  <c r="AT16" i="1"/>
  <c r="AS16" i="1"/>
  <c r="AR16" i="1"/>
  <c r="AQ16" i="1"/>
  <c r="AP16" i="1"/>
  <c r="AU15" i="1"/>
  <c r="AT15" i="1"/>
  <c r="AS15" i="1"/>
  <c r="AR15" i="1"/>
  <c r="AQ15" i="1"/>
  <c r="AP15" i="1"/>
  <c r="AU14" i="1"/>
  <c r="AT14" i="1"/>
  <c r="AS14" i="1"/>
  <c r="AR14" i="1"/>
  <c r="AQ14" i="1"/>
  <c r="AP14" i="1"/>
  <c r="AU13" i="1"/>
  <c r="AT13" i="1"/>
  <c r="AS13" i="1"/>
  <c r="AR13" i="1"/>
  <c r="AQ13" i="1"/>
  <c r="AP13" i="1"/>
  <c r="AU12" i="1"/>
  <c r="AT12" i="1"/>
  <c r="AS12" i="1"/>
  <c r="AR12" i="1"/>
  <c r="AQ12" i="1"/>
  <c r="AP12" i="1"/>
  <c r="AU11" i="1"/>
  <c r="AT11" i="1"/>
  <c r="AS11" i="1"/>
  <c r="AR11" i="1"/>
  <c r="AQ11" i="1"/>
  <c r="AP11" i="1"/>
  <c r="AU10" i="1"/>
  <c r="AT10" i="1"/>
  <c r="AS10" i="1"/>
  <c r="AR10" i="1"/>
  <c r="AQ10" i="1"/>
  <c r="AP10" i="1"/>
  <c r="AU9" i="1"/>
  <c r="AT9" i="1"/>
  <c r="AS9" i="1"/>
  <c r="AR9" i="1"/>
  <c r="AQ9" i="1"/>
  <c r="AP9" i="1"/>
  <c r="F107" i="1"/>
  <c r="E107" i="1"/>
  <c r="A107" i="1"/>
  <c r="F106" i="1"/>
  <c r="E106" i="1"/>
  <c r="A106" i="1"/>
  <c r="F105" i="1"/>
  <c r="E105" i="1"/>
  <c r="A105" i="1"/>
  <c r="F104" i="1"/>
  <c r="E104" i="1"/>
  <c r="A104" i="1"/>
  <c r="F103" i="1"/>
  <c r="E103" i="1"/>
  <c r="A103" i="1"/>
  <c r="F102" i="1"/>
  <c r="E102" i="1"/>
  <c r="A102" i="1"/>
  <c r="F101" i="1"/>
  <c r="E101" i="1"/>
  <c r="A101" i="1"/>
  <c r="F100" i="1"/>
  <c r="E100" i="1"/>
  <c r="A100" i="1"/>
  <c r="F99" i="1"/>
  <c r="E99" i="1"/>
  <c r="A99" i="1"/>
  <c r="F98" i="1"/>
  <c r="E98" i="1"/>
  <c r="A98" i="1"/>
  <c r="F97" i="1"/>
  <c r="E97" i="1"/>
  <c r="A97" i="1"/>
  <c r="F96" i="1"/>
  <c r="E96" i="1"/>
  <c r="A96" i="1"/>
  <c r="F95" i="1"/>
  <c r="E95" i="1"/>
  <c r="A95" i="1"/>
  <c r="F94" i="1"/>
  <c r="E94" i="1"/>
  <c r="A94" i="1"/>
  <c r="F93" i="1"/>
  <c r="E93" i="1"/>
  <c r="A93" i="1"/>
  <c r="F92" i="1"/>
  <c r="E92" i="1"/>
  <c r="A92" i="1"/>
  <c r="F91" i="1"/>
  <c r="E91" i="1"/>
  <c r="A91" i="1"/>
  <c r="F90" i="1"/>
  <c r="E90" i="1"/>
  <c r="A90" i="1"/>
  <c r="F89" i="1"/>
  <c r="E89" i="1"/>
  <c r="A89" i="1"/>
  <c r="F88" i="1"/>
  <c r="E88" i="1"/>
  <c r="A88" i="1"/>
  <c r="F87" i="1"/>
  <c r="E87" i="1"/>
  <c r="A87" i="1"/>
  <c r="F86" i="1"/>
  <c r="E86" i="1"/>
  <c r="A86" i="1"/>
  <c r="F85" i="1"/>
  <c r="E85" i="1"/>
  <c r="A85" i="1"/>
  <c r="F84" i="1"/>
  <c r="E84" i="1"/>
  <c r="A84" i="1"/>
  <c r="F83" i="1"/>
  <c r="E83" i="1"/>
  <c r="A83" i="1"/>
  <c r="F82" i="1"/>
  <c r="E82" i="1"/>
  <c r="A82" i="1"/>
  <c r="F81" i="1"/>
  <c r="E81" i="1"/>
  <c r="A81" i="1"/>
  <c r="F80" i="1"/>
  <c r="E80" i="1"/>
  <c r="A80" i="1"/>
  <c r="F79" i="1"/>
  <c r="E79" i="1"/>
  <c r="A79" i="1"/>
  <c r="F78" i="1"/>
  <c r="E78" i="1"/>
  <c r="A78" i="1"/>
  <c r="F77" i="1"/>
  <c r="E77" i="1"/>
  <c r="A77" i="1"/>
  <c r="F76" i="1"/>
  <c r="E76" i="1"/>
  <c r="A76" i="1"/>
  <c r="F75" i="1"/>
  <c r="E75" i="1"/>
  <c r="A75" i="1"/>
  <c r="F74" i="1"/>
  <c r="E74" i="1"/>
  <c r="A74" i="1"/>
  <c r="F73" i="1"/>
  <c r="E73" i="1"/>
  <c r="A73" i="1"/>
  <c r="F72" i="1"/>
  <c r="E72" i="1"/>
  <c r="A72" i="1"/>
  <c r="F71" i="1"/>
  <c r="E71" i="1"/>
  <c r="A71" i="1"/>
  <c r="F70" i="1"/>
  <c r="E70" i="1"/>
  <c r="A70" i="1"/>
  <c r="F69" i="1"/>
  <c r="E69" i="1"/>
  <c r="A69" i="1"/>
  <c r="F68" i="1"/>
  <c r="E68" i="1"/>
  <c r="A68" i="1"/>
  <c r="F67" i="1"/>
  <c r="E67" i="1"/>
  <c r="A67" i="1"/>
  <c r="F66" i="1"/>
  <c r="E66" i="1"/>
  <c r="A66" i="1"/>
  <c r="F65" i="1"/>
  <c r="E65" i="1"/>
  <c r="A65" i="1"/>
  <c r="F64" i="1"/>
  <c r="E64" i="1"/>
  <c r="A64" i="1"/>
  <c r="F63" i="1"/>
  <c r="E63" i="1"/>
  <c r="A63" i="1"/>
  <c r="F62" i="1"/>
  <c r="E62" i="1"/>
  <c r="A62" i="1"/>
  <c r="F61" i="1"/>
  <c r="E61" i="1"/>
  <c r="A61" i="1"/>
  <c r="F60" i="1"/>
  <c r="E60" i="1"/>
  <c r="A60" i="1"/>
  <c r="F59" i="1"/>
  <c r="E59" i="1"/>
  <c r="A59" i="1"/>
  <c r="F58" i="1"/>
  <c r="E58" i="1"/>
  <c r="A58" i="1"/>
  <c r="F57" i="1"/>
  <c r="E57" i="1"/>
  <c r="A57" i="1"/>
  <c r="F56" i="1"/>
  <c r="E56" i="1"/>
  <c r="A56" i="1"/>
  <c r="F55" i="1"/>
  <c r="E55" i="1"/>
  <c r="A55" i="1"/>
  <c r="F54" i="1"/>
  <c r="E54" i="1"/>
  <c r="A54" i="1"/>
  <c r="F53" i="1"/>
  <c r="E53" i="1"/>
  <c r="A53" i="1"/>
  <c r="F52" i="1"/>
  <c r="E52" i="1"/>
  <c r="A52" i="1"/>
  <c r="F51" i="1"/>
  <c r="E51" i="1"/>
  <c r="A51" i="1"/>
  <c r="F50" i="1"/>
  <c r="E50" i="1"/>
  <c r="A50" i="1"/>
  <c r="F49" i="1"/>
  <c r="E49" i="1"/>
  <c r="A49" i="1"/>
  <c r="F48" i="1"/>
  <c r="E48" i="1"/>
  <c r="A48" i="1"/>
  <c r="F47" i="1"/>
  <c r="E47" i="1"/>
  <c r="A47" i="1"/>
  <c r="F46" i="1"/>
  <c r="E46" i="1"/>
  <c r="A46" i="1"/>
  <c r="F45" i="1"/>
  <c r="E45" i="1"/>
  <c r="A45" i="1"/>
  <c r="F44" i="1"/>
  <c r="E44" i="1"/>
  <c r="A44" i="1"/>
  <c r="F43" i="1"/>
  <c r="E43" i="1"/>
  <c r="A43" i="1"/>
  <c r="F42" i="1"/>
  <c r="E42" i="1"/>
  <c r="A42" i="1"/>
  <c r="F41" i="1"/>
  <c r="E41" i="1"/>
  <c r="A41" i="1"/>
  <c r="F40" i="1"/>
  <c r="E40" i="1"/>
  <c r="A40" i="1"/>
  <c r="F39" i="1"/>
  <c r="E39" i="1"/>
  <c r="A39" i="1"/>
  <c r="F38" i="1"/>
  <c r="E38" i="1"/>
  <c r="A38" i="1"/>
  <c r="F37" i="1"/>
  <c r="E37" i="1"/>
  <c r="A37" i="1"/>
  <c r="F36" i="1"/>
  <c r="E36" i="1"/>
  <c r="A36" i="1"/>
  <c r="F35" i="1"/>
  <c r="E35" i="1"/>
  <c r="A35" i="1"/>
  <c r="F34" i="1"/>
  <c r="E34" i="1"/>
  <c r="A34" i="1"/>
  <c r="F33" i="1"/>
  <c r="E33" i="1"/>
  <c r="A33" i="1"/>
  <c r="F32" i="1"/>
  <c r="E32" i="1"/>
  <c r="A32" i="1"/>
  <c r="F31" i="1"/>
  <c r="E31" i="1"/>
  <c r="A31" i="1"/>
  <c r="F30" i="1"/>
  <c r="E30" i="1"/>
  <c r="A30" i="1"/>
  <c r="F29" i="1"/>
  <c r="E29" i="1"/>
  <c r="A29" i="1"/>
  <c r="F28" i="1"/>
  <c r="E28" i="1"/>
  <c r="A28" i="1"/>
  <c r="F27" i="1"/>
  <c r="E27" i="1"/>
  <c r="A27" i="1"/>
  <c r="F26" i="1"/>
  <c r="E26" i="1"/>
  <c r="A26" i="1"/>
  <c r="F25" i="1"/>
  <c r="E25" i="1"/>
  <c r="A25" i="1"/>
  <c r="F24" i="1"/>
  <c r="E24" i="1"/>
  <c r="A24" i="1"/>
  <c r="F23" i="1"/>
  <c r="E23" i="1"/>
  <c r="A23" i="1"/>
  <c r="F22" i="1"/>
  <c r="E22" i="1"/>
  <c r="A22" i="1"/>
  <c r="F21" i="1"/>
  <c r="E21" i="1"/>
  <c r="A21" i="1"/>
  <c r="F20" i="1"/>
  <c r="E20" i="1"/>
  <c r="A20" i="1"/>
  <c r="F19" i="1"/>
  <c r="E19" i="1"/>
  <c r="A19" i="1"/>
  <c r="F18" i="1"/>
  <c r="E18" i="1"/>
  <c r="A18" i="1"/>
  <c r="F17" i="1"/>
  <c r="E17" i="1"/>
  <c r="A17" i="1"/>
  <c r="F16" i="1"/>
  <c r="E16" i="1"/>
  <c r="A16" i="1"/>
  <c r="F15" i="1"/>
  <c r="E15" i="1"/>
  <c r="A15" i="1"/>
  <c r="F14" i="1"/>
  <c r="E14" i="1"/>
  <c r="A14" i="1"/>
  <c r="F13" i="1"/>
  <c r="E13" i="1"/>
  <c r="A13" i="1"/>
  <c r="F12" i="1"/>
  <c r="E12" i="1"/>
  <c r="A12" i="1"/>
  <c r="F11" i="1"/>
  <c r="E11" i="1"/>
  <c r="A11" i="1"/>
  <c r="F10" i="1"/>
  <c r="E10" i="1"/>
  <c r="A10" i="1"/>
  <c r="F9" i="1"/>
  <c r="E9" i="1"/>
  <c r="A9" i="1"/>
  <c r="AB222" i="2"/>
  <c r="AC222" i="2"/>
  <c r="AD222" i="2"/>
  <c r="AB549" i="2"/>
  <c r="AC549" i="2"/>
  <c r="AD549" i="2"/>
  <c r="AB550" i="2"/>
  <c r="AC550" i="2"/>
  <c r="AD550" i="2"/>
  <c r="AB325" i="2" l="1"/>
  <c r="AC325" i="2"/>
  <c r="AD325" i="2"/>
  <c r="AB560" i="2" l="1"/>
  <c r="AC560" i="2"/>
  <c r="AD560" i="2"/>
  <c r="AB19" i="2" l="1"/>
  <c r="AC19" i="2"/>
  <c r="AD19" i="2"/>
  <c r="AB16" i="2" l="1"/>
  <c r="AC16" i="2"/>
  <c r="AD16" i="2"/>
  <c r="AB343" i="2" l="1"/>
  <c r="AC343" i="2"/>
  <c r="AD343" i="2"/>
  <c r="AB34" i="2" l="1"/>
  <c r="AC34" i="2"/>
  <c r="AD34" i="2"/>
  <c r="AB153" i="2"/>
  <c r="AC153" i="2"/>
  <c r="AD153" i="2"/>
  <c r="AB237" i="2" l="1"/>
  <c r="AC237" i="2"/>
  <c r="AD237" i="2"/>
  <c r="AB584" i="2" l="1"/>
  <c r="AC584" i="2"/>
  <c r="AD584" i="2"/>
  <c r="AB77" i="2" l="1"/>
  <c r="AC77" i="2"/>
  <c r="AD77" i="2"/>
  <c r="AB428" i="2" l="1"/>
  <c r="AC428" i="2"/>
  <c r="AD428" i="2"/>
  <c r="AB28" i="2"/>
  <c r="AC28" i="2"/>
  <c r="AD28" i="2"/>
  <c r="AB71" i="2"/>
  <c r="AC71" i="2"/>
  <c r="AD71" i="2"/>
  <c r="AB463" i="2" l="1"/>
  <c r="AC463" i="2"/>
  <c r="AD463" i="2"/>
  <c r="AB248" i="2" l="1"/>
  <c r="AC248" i="2"/>
  <c r="AD248" i="2"/>
  <c r="AB251" i="2"/>
  <c r="AC251" i="2"/>
  <c r="AD251" i="2"/>
  <c r="AB573" i="2" l="1"/>
  <c r="AC573" i="2"/>
  <c r="AD573" i="2"/>
  <c r="AD759" i="2" l="1"/>
  <c r="AC759" i="2"/>
  <c r="AB759" i="2"/>
  <c r="AD758" i="2"/>
  <c r="AC758" i="2"/>
  <c r="AB758" i="2"/>
  <c r="AD757" i="2"/>
  <c r="AC757" i="2"/>
  <c r="AB757" i="2"/>
  <c r="AD756" i="2"/>
  <c r="AC756" i="2"/>
  <c r="AB756" i="2"/>
  <c r="AD755" i="2"/>
  <c r="AC755" i="2"/>
  <c r="AB755" i="2"/>
  <c r="AD754" i="2"/>
  <c r="AC754" i="2"/>
  <c r="AB754" i="2"/>
  <c r="AD753" i="2"/>
  <c r="AC753" i="2"/>
  <c r="AB753" i="2"/>
  <c r="AD752" i="2"/>
  <c r="AC752" i="2"/>
  <c r="AB752" i="2"/>
  <c r="AD751" i="2"/>
  <c r="AC751" i="2"/>
  <c r="AB751" i="2"/>
  <c r="AD750" i="2"/>
  <c r="AC750" i="2"/>
  <c r="AB750" i="2"/>
  <c r="AD749" i="2"/>
  <c r="AC749" i="2"/>
  <c r="AB749" i="2"/>
  <c r="AD748" i="2"/>
  <c r="AC748" i="2"/>
  <c r="AB748" i="2"/>
  <c r="AD747" i="2"/>
  <c r="AC747" i="2"/>
  <c r="AB747" i="2"/>
  <c r="AD746" i="2"/>
  <c r="AC746" i="2"/>
  <c r="AB746" i="2"/>
  <c r="AD745" i="2"/>
  <c r="AC745" i="2"/>
  <c r="AB745" i="2"/>
  <c r="AD744" i="2"/>
  <c r="AC744" i="2"/>
  <c r="AB744" i="2"/>
  <c r="AD743" i="2"/>
  <c r="AC743" i="2"/>
  <c r="AB743" i="2"/>
  <c r="AD742" i="2"/>
  <c r="AC742" i="2"/>
  <c r="AB742" i="2"/>
  <c r="AD741" i="2"/>
  <c r="AC741" i="2"/>
  <c r="AB741" i="2"/>
  <c r="AD740" i="2"/>
  <c r="AC740" i="2"/>
  <c r="AB740" i="2"/>
  <c r="AD739" i="2"/>
  <c r="AC739" i="2"/>
  <c r="AB739" i="2"/>
  <c r="AD738" i="2"/>
  <c r="AC738" i="2"/>
  <c r="AB738" i="2"/>
  <c r="AD737" i="2"/>
  <c r="AC737" i="2"/>
  <c r="AB737" i="2"/>
  <c r="AD736" i="2"/>
  <c r="AC736" i="2"/>
  <c r="AB736" i="2"/>
  <c r="AD735" i="2"/>
  <c r="AC735" i="2"/>
  <c r="AB735" i="2"/>
  <c r="AD734" i="2"/>
  <c r="AC734" i="2"/>
  <c r="AB734" i="2"/>
  <c r="AD733" i="2"/>
  <c r="AC733" i="2"/>
  <c r="AB733" i="2"/>
  <c r="AD732" i="2"/>
  <c r="AC732" i="2"/>
  <c r="AB732" i="2"/>
  <c r="AD731" i="2"/>
  <c r="AC731" i="2"/>
  <c r="AB731" i="2"/>
  <c r="AD730" i="2"/>
  <c r="AC730" i="2"/>
  <c r="AB730" i="2"/>
  <c r="AD729" i="2"/>
  <c r="AC729" i="2"/>
  <c r="AB729" i="2"/>
  <c r="AD728" i="2"/>
  <c r="AC728" i="2"/>
  <c r="AB728" i="2"/>
  <c r="AD727" i="2"/>
  <c r="AC727" i="2"/>
  <c r="AB727" i="2"/>
  <c r="AD726" i="2"/>
  <c r="AC726" i="2"/>
  <c r="AB726" i="2"/>
  <c r="AD725" i="2"/>
  <c r="AC725" i="2"/>
  <c r="AB725" i="2"/>
  <c r="AD724" i="2"/>
  <c r="AC724" i="2"/>
  <c r="AB724" i="2"/>
  <c r="AD723" i="2"/>
  <c r="AC723" i="2"/>
  <c r="AB723" i="2"/>
  <c r="AD722" i="2"/>
  <c r="AC722" i="2"/>
  <c r="AB722" i="2"/>
  <c r="AD721" i="2"/>
  <c r="AC721" i="2"/>
  <c r="AB721" i="2"/>
  <c r="AD720" i="2"/>
  <c r="AC720" i="2"/>
  <c r="AB720" i="2"/>
  <c r="AD719" i="2"/>
  <c r="AC719" i="2"/>
  <c r="AB719" i="2"/>
  <c r="AD718" i="2"/>
  <c r="AC718" i="2"/>
  <c r="AB718" i="2"/>
  <c r="AD717" i="2"/>
  <c r="AC717" i="2"/>
  <c r="AB717" i="2"/>
  <c r="AD716" i="2"/>
  <c r="AC716" i="2"/>
  <c r="AB716" i="2"/>
  <c r="AD715" i="2"/>
  <c r="AC715" i="2"/>
  <c r="AB715" i="2"/>
  <c r="AD714" i="2"/>
  <c r="AC714" i="2"/>
  <c r="AB714" i="2"/>
  <c r="AD713" i="2"/>
  <c r="AC713" i="2"/>
  <c r="AB713" i="2"/>
  <c r="AD712" i="2"/>
  <c r="AC712" i="2"/>
  <c r="AB712" i="2"/>
  <c r="AD711" i="2"/>
  <c r="AC711" i="2"/>
  <c r="AB711" i="2"/>
  <c r="AD710" i="2"/>
  <c r="AC710" i="2"/>
  <c r="AB710" i="2"/>
  <c r="AD709" i="2"/>
  <c r="AC709" i="2"/>
  <c r="AB709" i="2"/>
  <c r="AD708" i="2"/>
  <c r="AC708" i="2"/>
  <c r="AB708" i="2"/>
  <c r="AD707" i="2"/>
  <c r="AC707" i="2"/>
  <c r="AB707" i="2"/>
  <c r="AD706" i="2"/>
  <c r="AC706" i="2"/>
  <c r="AB706" i="2"/>
  <c r="AD705" i="2"/>
  <c r="AC705" i="2"/>
  <c r="AB705" i="2"/>
  <c r="AD704" i="2"/>
  <c r="AC704" i="2"/>
  <c r="AB704" i="2"/>
  <c r="AD703" i="2"/>
  <c r="AC703" i="2"/>
  <c r="AB703" i="2"/>
  <c r="AD702" i="2"/>
  <c r="AC702" i="2"/>
  <c r="AB702" i="2"/>
  <c r="AD701" i="2"/>
  <c r="AC701" i="2"/>
  <c r="AB701" i="2"/>
  <c r="AD700" i="2"/>
  <c r="AC700" i="2"/>
  <c r="AB700" i="2"/>
  <c r="AD699" i="2"/>
  <c r="AC699" i="2"/>
  <c r="AB699" i="2"/>
  <c r="AD698" i="2"/>
  <c r="AC698" i="2"/>
  <c r="AB698" i="2"/>
  <c r="AD697" i="2"/>
  <c r="AC697" i="2"/>
  <c r="AB697" i="2"/>
  <c r="AD696" i="2"/>
  <c r="AC696" i="2"/>
  <c r="AB696" i="2"/>
  <c r="AD695" i="2"/>
  <c r="AC695" i="2"/>
  <c r="AB695" i="2"/>
  <c r="AD694" i="2"/>
  <c r="AC694" i="2"/>
  <c r="AB694" i="2"/>
  <c r="AD693" i="2"/>
  <c r="AC693" i="2"/>
  <c r="AB693" i="2"/>
  <c r="AD692" i="2"/>
  <c r="AC692" i="2"/>
  <c r="AB692" i="2"/>
  <c r="AD691" i="2"/>
  <c r="AC691" i="2"/>
  <c r="AB691" i="2"/>
  <c r="AD690" i="2"/>
  <c r="AC690" i="2"/>
  <c r="AB690" i="2"/>
  <c r="AD689" i="2"/>
  <c r="AC689" i="2"/>
  <c r="AB689" i="2"/>
  <c r="AD688" i="2"/>
  <c r="AC688" i="2"/>
  <c r="AB688" i="2"/>
  <c r="AD687" i="2"/>
  <c r="AC687" i="2"/>
  <c r="AB687" i="2"/>
  <c r="AD686" i="2"/>
  <c r="AC686" i="2"/>
  <c r="AB686" i="2"/>
  <c r="AD685" i="2"/>
  <c r="AC685" i="2"/>
  <c r="AB685" i="2"/>
  <c r="AD684" i="2"/>
  <c r="AC684" i="2"/>
  <c r="AB684" i="2"/>
  <c r="AD683" i="2"/>
  <c r="AC683" i="2"/>
  <c r="AB683" i="2"/>
  <c r="AD682" i="2"/>
  <c r="AC682" i="2"/>
  <c r="AB682" i="2"/>
  <c r="AD681" i="2"/>
  <c r="AC681" i="2"/>
  <c r="AB681" i="2"/>
  <c r="AD680" i="2"/>
  <c r="AC680" i="2"/>
  <c r="AB680" i="2"/>
  <c r="AD679" i="2"/>
  <c r="AC679" i="2"/>
  <c r="AB679" i="2"/>
  <c r="AD678" i="2"/>
  <c r="AC678" i="2"/>
  <c r="AB678" i="2"/>
  <c r="AD677" i="2"/>
  <c r="AC677" i="2"/>
  <c r="AB677" i="2"/>
  <c r="AD676" i="2"/>
  <c r="AC676" i="2"/>
  <c r="AB676" i="2"/>
  <c r="AD675" i="2"/>
  <c r="AC675" i="2"/>
  <c r="AB675" i="2"/>
  <c r="AD674" i="2"/>
  <c r="AC674" i="2"/>
  <c r="AB674" i="2"/>
  <c r="AD673" i="2"/>
  <c r="AC673" i="2"/>
  <c r="AB673" i="2"/>
  <c r="AD672" i="2"/>
  <c r="AC672" i="2"/>
  <c r="AB672" i="2"/>
  <c r="AD671" i="2"/>
  <c r="AC671" i="2"/>
  <c r="AB671" i="2"/>
  <c r="AD670" i="2"/>
  <c r="AC670" i="2"/>
  <c r="AB670" i="2"/>
  <c r="AD669" i="2"/>
  <c r="AC669" i="2"/>
  <c r="AB669" i="2"/>
  <c r="AD668" i="2"/>
  <c r="AC668" i="2"/>
  <c r="AB668" i="2"/>
  <c r="AD667" i="2"/>
  <c r="AC667" i="2"/>
  <c r="AB667" i="2"/>
  <c r="AD666" i="2"/>
  <c r="AC666" i="2"/>
  <c r="AB666" i="2"/>
  <c r="AD665" i="2"/>
  <c r="AC665" i="2"/>
  <c r="AB665" i="2"/>
  <c r="AD664" i="2"/>
  <c r="AC664" i="2"/>
  <c r="AB664" i="2"/>
  <c r="AD663" i="2"/>
  <c r="AC663" i="2"/>
  <c r="AB663" i="2"/>
  <c r="AD662" i="2"/>
  <c r="AC662" i="2"/>
  <c r="AB662" i="2"/>
  <c r="AD661" i="2"/>
  <c r="AC661" i="2"/>
  <c r="AB661" i="2"/>
  <c r="AD660" i="2"/>
  <c r="AC660" i="2"/>
  <c r="AB660" i="2"/>
  <c r="AD659" i="2"/>
  <c r="AC659" i="2"/>
  <c r="AB659" i="2"/>
  <c r="AD658" i="2"/>
  <c r="AC658" i="2"/>
  <c r="AB658" i="2"/>
  <c r="AD657" i="2"/>
  <c r="AC657" i="2"/>
  <c r="AB657" i="2"/>
  <c r="AD656" i="2"/>
  <c r="AC656" i="2"/>
  <c r="AB656" i="2"/>
  <c r="AD655" i="2"/>
  <c r="AC655" i="2"/>
  <c r="AB655" i="2"/>
  <c r="AD654" i="2"/>
  <c r="AC654" i="2"/>
  <c r="AB654" i="2"/>
  <c r="AD653" i="2"/>
  <c r="AC653" i="2"/>
  <c r="AB653" i="2"/>
  <c r="AD652" i="2"/>
  <c r="AC652" i="2"/>
  <c r="AB652" i="2"/>
  <c r="AD651" i="2"/>
  <c r="AC651" i="2"/>
  <c r="AB651" i="2"/>
  <c r="AD650" i="2"/>
  <c r="AC650" i="2"/>
  <c r="AB650" i="2"/>
  <c r="AD649" i="2"/>
  <c r="AC649" i="2"/>
  <c r="AB649" i="2"/>
  <c r="AD648" i="2"/>
  <c r="AC648" i="2"/>
  <c r="AB648" i="2"/>
  <c r="AD647" i="2"/>
  <c r="AC647" i="2"/>
  <c r="AB647" i="2"/>
  <c r="AD646" i="2"/>
  <c r="AC646" i="2"/>
  <c r="AB646" i="2"/>
  <c r="AD645" i="2"/>
  <c r="AC645" i="2"/>
  <c r="AB645" i="2"/>
  <c r="AD644" i="2"/>
  <c r="AC644" i="2"/>
  <c r="AB644" i="2"/>
  <c r="AD643" i="2"/>
  <c r="AC643" i="2"/>
  <c r="AB643" i="2"/>
  <c r="AD642" i="2"/>
  <c r="AC642" i="2"/>
  <c r="AB642" i="2"/>
  <c r="AD641" i="2"/>
  <c r="AC641" i="2"/>
  <c r="AB641" i="2"/>
  <c r="AD640" i="2"/>
  <c r="AC640" i="2"/>
  <c r="AB640" i="2"/>
  <c r="AD639" i="2"/>
  <c r="AC639" i="2"/>
  <c r="AB639" i="2"/>
  <c r="AD638" i="2"/>
  <c r="AC638" i="2"/>
  <c r="AB638" i="2"/>
  <c r="AD637" i="2"/>
  <c r="AC637" i="2"/>
  <c r="AB637" i="2"/>
  <c r="AD636" i="2"/>
  <c r="AC636" i="2"/>
  <c r="AB636" i="2"/>
  <c r="AD635" i="2"/>
  <c r="AC635" i="2"/>
  <c r="AB635" i="2"/>
  <c r="AD634" i="2"/>
  <c r="AC634" i="2"/>
  <c r="AB634" i="2"/>
  <c r="AD633" i="2"/>
  <c r="AC633" i="2"/>
  <c r="AB633" i="2"/>
  <c r="AD632" i="2"/>
  <c r="AC632" i="2"/>
  <c r="AB632" i="2"/>
  <c r="AD631" i="2"/>
  <c r="AC631" i="2"/>
  <c r="AB631" i="2"/>
  <c r="AD630" i="2"/>
  <c r="AC630" i="2"/>
  <c r="AB630" i="2"/>
  <c r="AD629" i="2"/>
  <c r="AC629" i="2"/>
  <c r="AB629" i="2"/>
  <c r="AD628" i="2"/>
  <c r="AC628" i="2"/>
  <c r="AB628" i="2"/>
  <c r="AD627" i="2"/>
  <c r="AC627" i="2"/>
  <c r="AB627" i="2"/>
  <c r="AD626" i="2"/>
  <c r="AC626" i="2"/>
  <c r="AB626" i="2"/>
  <c r="AD625" i="2"/>
  <c r="AC625" i="2"/>
  <c r="AB625" i="2"/>
  <c r="AD624" i="2"/>
  <c r="AC624" i="2"/>
  <c r="AB624" i="2"/>
  <c r="AD623" i="2"/>
  <c r="AC623" i="2"/>
  <c r="AB623" i="2"/>
  <c r="AD622" i="2"/>
  <c r="AC622" i="2"/>
  <c r="AB622" i="2"/>
  <c r="AD621" i="2"/>
  <c r="AC621" i="2"/>
  <c r="AB621" i="2"/>
  <c r="AD620" i="2"/>
  <c r="AC620" i="2"/>
  <c r="AB620" i="2"/>
  <c r="AD619" i="2"/>
  <c r="AC619" i="2"/>
  <c r="AB619" i="2"/>
  <c r="AD618" i="2"/>
  <c r="AC618" i="2"/>
  <c r="AB618" i="2"/>
  <c r="AD617" i="2"/>
  <c r="AC617" i="2"/>
  <c r="AB617" i="2"/>
  <c r="AD616" i="2"/>
  <c r="AC616" i="2"/>
  <c r="AB616" i="2"/>
  <c r="AD615" i="2"/>
  <c r="AC615" i="2"/>
  <c r="AB615" i="2"/>
  <c r="AD614" i="2"/>
  <c r="AC614" i="2"/>
  <c r="AB614" i="2"/>
  <c r="AD613" i="2"/>
  <c r="AC613" i="2"/>
  <c r="AB613" i="2"/>
  <c r="AD612" i="2"/>
  <c r="AC612" i="2"/>
  <c r="AB612" i="2"/>
  <c r="AD611" i="2"/>
  <c r="AC611" i="2"/>
  <c r="AB611" i="2"/>
  <c r="AD610" i="2"/>
  <c r="AC610" i="2"/>
  <c r="AB610" i="2"/>
  <c r="AD609" i="2"/>
  <c r="AC609" i="2"/>
  <c r="AB609" i="2"/>
  <c r="AD608" i="2"/>
  <c r="AC608" i="2"/>
  <c r="AB608" i="2"/>
  <c r="AD607" i="2"/>
  <c r="AC607" i="2"/>
  <c r="AB607" i="2"/>
  <c r="AD606" i="2"/>
  <c r="AC606" i="2"/>
  <c r="AB606" i="2"/>
  <c r="AD605" i="2"/>
  <c r="AC605" i="2"/>
  <c r="AB605" i="2"/>
  <c r="AD604" i="2"/>
  <c r="AC604" i="2"/>
  <c r="AB604" i="2"/>
  <c r="AD603" i="2"/>
  <c r="AC603" i="2"/>
  <c r="AB603" i="2"/>
  <c r="AD602" i="2"/>
  <c r="AC602" i="2"/>
  <c r="AB602" i="2"/>
  <c r="AD601" i="2"/>
  <c r="AC601" i="2"/>
  <c r="AB601" i="2"/>
  <c r="AD600" i="2"/>
  <c r="AC600" i="2"/>
  <c r="AB600" i="2"/>
  <c r="AD599" i="2"/>
  <c r="AC599" i="2"/>
  <c r="AB599" i="2"/>
  <c r="AD598" i="2"/>
  <c r="AC598" i="2"/>
  <c r="AB598" i="2"/>
  <c r="AD597" i="2"/>
  <c r="AC597" i="2"/>
  <c r="AB597" i="2"/>
  <c r="AD596" i="2"/>
  <c r="AC596" i="2"/>
  <c r="AB596" i="2"/>
  <c r="AD595" i="2"/>
  <c r="AC595" i="2"/>
  <c r="AB595" i="2"/>
  <c r="AD594" i="2"/>
  <c r="AC594" i="2"/>
  <c r="AB594" i="2"/>
  <c r="AD593" i="2"/>
  <c r="AC593" i="2"/>
  <c r="AB593" i="2"/>
  <c r="AD592" i="2"/>
  <c r="AC592" i="2"/>
  <c r="AB592" i="2"/>
  <c r="AD591" i="2"/>
  <c r="AC591" i="2"/>
  <c r="AB591" i="2"/>
  <c r="AD590" i="2"/>
  <c r="AC590" i="2"/>
  <c r="AB590" i="2"/>
  <c r="AD589" i="2"/>
  <c r="AC589" i="2"/>
  <c r="AB589" i="2"/>
  <c r="AD588" i="2"/>
  <c r="AC588" i="2"/>
  <c r="AB588" i="2"/>
  <c r="AD587" i="2"/>
  <c r="AC587" i="2"/>
  <c r="AB587" i="2"/>
  <c r="AD586" i="2"/>
  <c r="AC586" i="2"/>
  <c r="AB586" i="2"/>
  <c r="AD585" i="2"/>
  <c r="AC585" i="2"/>
  <c r="AB585" i="2"/>
  <c r="AD583" i="2"/>
  <c r="AC583" i="2"/>
  <c r="AB583" i="2"/>
  <c r="AD582" i="2"/>
  <c r="AC582" i="2"/>
  <c r="AB582" i="2"/>
  <c r="AD581" i="2"/>
  <c r="AC581" i="2"/>
  <c r="AB581" i="2"/>
  <c r="AD580" i="2"/>
  <c r="AC580" i="2"/>
  <c r="AB580" i="2"/>
  <c r="AD579" i="2"/>
  <c r="AC579" i="2"/>
  <c r="AB579" i="2"/>
  <c r="AD578" i="2"/>
  <c r="AC578" i="2"/>
  <c r="AB578" i="2"/>
  <c r="AD577" i="2"/>
  <c r="AC577" i="2"/>
  <c r="AB577" i="2"/>
  <c r="AD576" i="2"/>
  <c r="AC576" i="2"/>
  <c r="AB576" i="2"/>
  <c r="AD575" i="2"/>
  <c r="AC575" i="2"/>
  <c r="AB575" i="2"/>
  <c r="AD574" i="2"/>
  <c r="AC574" i="2"/>
  <c r="AB574" i="2"/>
  <c r="AD572" i="2"/>
  <c r="AC572" i="2"/>
  <c r="AB572" i="2"/>
  <c r="AD571" i="2"/>
  <c r="AC571" i="2"/>
  <c r="AB571" i="2"/>
  <c r="AD570" i="2"/>
  <c r="AC570" i="2"/>
  <c r="AB570" i="2"/>
  <c r="AD569" i="2"/>
  <c r="AC569" i="2"/>
  <c r="AB569" i="2"/>
  <c r="AD568" i="2"/>
  <c r="AC568" i="2"/>
  <c r="AB568" i="2"/>
  <c r="AD567" i="2"/>
  <c r="AC567" i="2"/>
  <c r="AB567" i="2"/>
  <c r="AD566" i="2"/>
  <c r="AC566" i="2"/>
  <c r="AB566" i="2"/>
  <c r="AD565" i="2"/>
  <c r="AC565" i="2"/>
  <c r="AB565" i="2"/>
  <c r="AD564" i="2"/>
  <c r="AC564" i="2"/>
  <c r="AB564" i="2"/>
  <c r="AD563" i="2"/>
  <c r="AC563" i="2"/>
  <c r="AB563" i="2"/>
  <c r="AD562" i="2"/>
  <c r="AC562" i="2"/>
  <c r="AB562" i="2"/>
  <c r="AD561" i="2"/>
  <c r="AC561" i="2"/>
  <c r="AB561" i="2"/>
  <c r="AD559" i="2"/>
  <c r="AC559" i="2"/>
  <c r="AB559" i="2"/>
  <c r="AD558" i="2"/>
  <c r="AC558" i="2"/>
  <c r="AB558" i="2"/>
  <c r="AD557" i="2"/>
  <c r="AC557" i="2"/>
  <c r="AB557" i="2"/>
  <c r="AD556" i="2"/>
  <c r="AC556" i="2"/>
  <c r="AB556" i="2"/>
  <c r="AD555" i="2"/>
  <c r="AC555" i="2"/>
  <c r="AB555" i="2"/>
  <c r="AD554" i="2"/>
  <c r="AC554" i="2"/>
  <c r="AB554" i="2"/>
  <c r="AD553" i="2"/>
  <c r="AC553" i="2"/>
  <c r="AB553" i="2"/>
  <c r="AD552" i="2"/>
  <c r="AC552" i="2"/>
  <c r="AB552" i="2"/>
  <c r="AD551" i="2"/>
  <c r="AC551" i="2"/>
  <c r="AB551" i="2"/>
  <c r="AD548" i="2"/>
  <c r="AC548" i="2"/>
  <c r="AB548" i="2"/>
  <c r="AD547" i="2"/>
  <c r="AC547" i="2"/>
  <c r="AB547" i="2"/>
  <c r="AD546" i="2"/>
  <c r="AC546" i="2"/>
  <c r="AB546" i="2"/>
  <c r="AD545" i="2"/>
  <c r="AC545" i="2"/>
  <c r="AB545" i="2"/>
  <c r="AD544" i="2"/>
  <c r="AC544" i="2"/>
  <c r="AB544" i="2"/>
  <c r="AD543" i="2"/>
  <c r="AC543" i="2"/>
  <c r="AB543" i="2"/>
  <c r="AD542" i="2"/>
  <c r="AC542" i="2"/>
  <c r="AB542" i="2"/>
  <c r="AD541" i="2"/>
  <c r="AC541" i="2"/>
  <c r="AB541" i="2"/>
  <c r="AD540" i="2"/>
  <c r="AC540" i="2"/>
  <c r="AB540" i="2"/>
  <c r="AD539" i="2"/>
  <c r="AC539" i="2"/>
  <c r="AB539" i="2"/>
  <c r="AD538" i="2"/>
  <c r="AC538" i="2"/>
  <c r="AB538" i="2"/>
  <c r="AD537" i="2"/>
  <c r="AC537" i="2"/>
  <c r="AB537" i="2"/>
  <c r="AD536" i="2"/>
  <c r="AC536" i="2"/>
  <c r="AB536" i="2"/>
  <c r="AD535" i="2"/>
  <c r="AC535" i="2"/>
  <c r="AB535" i="2"/>
  <c r="AD534" i="2"/>
  <c r="AC534" i="2"/>
  <c r="AB534" i="2"/>
  <c r="AD533" i="2"/>
  <c r="AC533" i="2"/>
  <c r="AB533" i="2"/>
  <c r="AD532" i="2"/>
  <c r="AC532" i="2"/>
  <c r="AB532" i="2"/>
  <c r="AD531" i="2"/>
  <c r="AC531" i="2"/>
  <c r="AB531" i="2"/>
  <c r="AD530" i="2"/>
  <c r="AC530" i="2"/>
  <c r="AB530" i="2"/>
  <c r="AD529" i="2"/>
  <c r="AC529" i="2"/>
  <c r="AB529" i="2"/>
  <c r="AD528" i="2"/>
  <c r="AC528" i="2"/>
  <c r="AB528" i="2"/>
  <c r="AD527" i="2"/>
  <c r="AC527" i="2"/>
  <c r="AB527" i="2"/>
  <c r="AD526" i="2"/>
  <c r="AC526" i="2"/>
  <c r="AB526" i="2"/>
  <c r="AD525" i="2"/>
  <c r="AC525" i="2"/>
  <c r="AB525" i="2"/>
  <c r="AD524" i="2"/>
  <c r="AC524" i="2"/>
  <c r="AB524" i="2"/>
  <c r="AD523" i="2"/>
  <c r="AC523" i="2"/>
  <c r="AB523" i="2"/>
  <c r="AD522" i="2"/>
  <c r="AC522" i="2"/>
  <c r="AB522" i="2"/>
  <c r="AD521" i="2"/>
  <c r="AC521" i="2"/>
  <c r="AB521" i="2"/>
  <c r="AD520" i="2"/>
  <c r="AC520" i="2"/>
  <c r="AB520" i="2"/>
  <c r="AD519" i="2"/>
  <c r="AC519" i="2"/>
  <c r="AB519" i="2"/>
  <c r="AD518" i="2"/>
  <c r="AC518" i="2"/>
  <c r="AB518" i="2"/>
  <c r="AD517" i="2"/>
  <c r="AC517" i="2"/>
  <c r="AB517" i="2"/>
  <c r="AD516" i="2"/>
  <c r="AC516" i="2"/>
  <c r="AB516" i="2"/>
  <c r="AD515" i="2"/>
  <c r="AC515" i="2"/>
  <c r="AB515" i="2"/>
  <c r="AD514" i="2"/>
  <c r="AC514" i="2"/>
  <c r="AB514" i="2"/>
  <c r="AD513" i="2"/>
  <c r="AC513" i="2"/>
  <c r="AB513" i="2"/>
  <c r="AD512" i="2"/>
  <c r="AC512" i="2"/>
  <c r="AB512" i="2"/>
  <c r="AD511" i="2"/>
  <c r="AC511" i="2"/>
  <c r="AB511" i="2"/>
  <c r="AD510" i="2"/>
  <c r="AC510" i="2"/>
  <c r="AB510" i="2"/>
  <c r="AD509" i="2"/>
  <c r="AC509" i="2"/>
  <c r="AB509" i="2"/>
  <c r="AD508" i="2"/>
  <c r="AC508" i="2"/>
  <c r="AB508" i="2"/>
  <c r="AD507" i="2"/>
  <c r="AC507" i="2"/>
  <c r="AB507" i="2"/>
  <c r="AD506" i="2"/>
  <c r="AC506" i="2"/>
  <c r="AB506" i="2"/>
  <c r="AD505" i="2"/>
  <c r="AC505" i="2"/>
  <c r="AB505" i="2"/>
  <c r="AD504" i="2"/>
  <c r="AC504" i="2"/>
  <c r="AB504" i="2"/>
  <c r="AD503" i="2"/>
  <c r="AC503" i="2"/>
  <c r="AB503" i="2"/>
  <c r="AD502" i="2"/>
  <c r="AC502" i="2"/>
  <c r="AB502" i="2"/>
  <c r="AD501" i="2"/>
  <c r="AC501" i="2"/>
  <c r="AB501" i="2"/>
  <c r="AD500" i="2"/>
  <c r="AC500" i="2"/>
  <c r="AB500" i="2"/>
  <c r="AD499" i="2"/>
  <c r="AC499" i="2"/>
  <c r="AB499" i="2"/>
  <c r="AD498" i="2"/>
  <c r="AC498" i="2"/>
  <c r="AB498" i="2"/>
  <c r="AD497" i="2"/>
  <c r="AC497" i="2"/>
  <c r="AB497" i="2"/>
  <c r="AD496" i="2"/>
  <c r="AC496" i="2"/>
  <c r="AB496" i="2"/>
  <c r="AD495" i="2"/>
  <c r="AC495" i="2"/>
  <c r="AB495" i="2"/>
  <c r="AD494" i="2"/>
  <c r="AC494" i="2"/>
  <c r="AB494" i="2"/>
  <c r="AD493" i="2"/>
  <c r="AC493" i="2"/>
  <c r="AB493" i="2"/>
  <c r="AD492" i="2"/>
  <c r="AC492" i="2"/>
  <c r="AB492" i="2"/>
  <c r="AD491" i="2"/>
  <c r="AC491" i="2"/>
  <c r="AB491" i="2"/>
  <c r="AD490" i="2"/>
  <c r="AC490" i="2"/>
  <c r="AB490" i="2"/>
  <c r="AD489" i="2"/>
  <c r="AC489" i="2"/>
  <c r="AB489" i="2"/>
  <c r="AD488" i="2"/>
  <c r="AC488" i="2"/>
  <c r="AB488" i="2"/>
  <c r="AD487" i="2"/>
  <c r="AC487" i="2"/>
  <c r="AB487" i="2"/>
  <c r="AD486" i="2"/>
  <c r="AC486" i="2"/>
  <c r="AB486" i="2"/>
  <c r="AD485" i="2"/>
  <c r="AC485" i="2"/>
  <c r="AB485" i="2"/>
  <c r="AD484" i="2"/>
  <c r="AC484" i="2"/>
  <c r="AB484" i="2"/>
  <c r="AD483" i="2"/>
  <c r="AC483" i="2"/>
  <c r="AB483" i="2"/>
  <c r="AD482" i="2"/>
  <c r="AC482" i="2"/>
  <c r="AB482" i="2"/>
  <c r="AD481" i="2"/>
  <c r="AC481" i="2"/>
  <c r="AB481" i="2"/>
  <c r="AD480" i="2"/>
  <c r="AC480" i="2"/>
  <c r="AB480" i="2"/>
  <c r="AD479" i="2"/>
  <c r="AC479" i="2"/>
  <c r="AB479" i="2"/>
  <c r="AD478" i="2"/>
  <c r="AC478" i="2"/>
  <c r="AB478" i="2"/>
  <c r="AD477" i="2"/>
  <c r="AC477" i="2"/>
  <c r="AB477" i="2"/>
  <c r="AD476" i="2"/>
  <c r="AC476" i="2"/>
  <c r="AB476" i="2"/>
  <c r="AD475" i="2"/>
  <c r="AC475" i="2"/>
  <c r="AB475" i="2"/>
  <c r="AD474" i="2"/>
  <c r="AC474" i="2"/>
  <c r="AB474" i="2"/>
  <c r="AD473" i="2"/>
  <c r="AC473" i="2"/>
  <c r="AB473" i="2"/>
  <c r="AD472" i="2"/>
  <c r="AC472" i="2"/>
  <c r="AB472" i="2"/>
  <c r="AD471" i="2"/>
  <c r="AC471" i="2"/>
  <c r="AB471" i="2"/>
  <c r="AD470" i="2"/>
  <c r="AC470" i="2"/>
  <c r="AB470" i="2"/>
  <c r="AD469" i="2"/>
  <c r="AC469" i="2"/>
  <c r="AB469" i="2"/>
  <c r="AD468" i="2"/>
  <c r="AC468" i="2"/>
  <c r="AB468" i="2"/>
  <c r="AD467" i="2"/>
  <c r="AC467" i="2"/>
  <c r="AB467" i="2"/>
  <c r="AD466" i="2"/>
  <c r="AC466" i="2"/>
  <c r="AB466" i="2"/>
  <c r="AD465" i="2"/>
  <c r="AC465" i="2"/>
  <c r="AB465" i="2"/>
  <c r="AD464" i="2"/>
  <c r="AC464" i="2"/>
  <c r="AB464" i="2"/>
  <c r="AD462" i="2"/>
  <c r="AC462" i="2"/>
  <c r="AB462" i="2"/>
  <c r="AD461" i="2"/>
  <c r="AC461" i="2"/>
  <c r="AB461" i="2"/>
  <c r="AD460" i="2"/>
  <c r="AC460" i="2"/>
  <c r="AB460" i="2"/>
  <c r="AD459" i="2"/>
  <c r="AC459" i="2"/>
  <c r="AB459" i="2"/>
  <c r="AD458" i="2"/>
  <c r="AC458" i="2"/>
  <c r="AB458" i="2"/>
  <c r="AD457" i="2"/>
  <c r="AC457" i="2"/>
  <c r="AB457" i="2"/>
  <c r="AD456" i="2"/>
  <c r="AC456" i="2"/>
  <c r="AB456" i="2"/>
  <c r="AD455" i="2"/>
  <c r="AC455" i="2"/>
  <c r="AB455" i="2"/>
  <c r="AD454" i="2"/>
  <c r="AC454" i="2"/>
  <c r="AB454" i="2"/>
  <c r="AD453" i="2"/>
  <c r="AC453" i="2"/>
  <c r="AB453" i="2"/>
  <c r="AD452" i="2"/>
  <c r="AC452" i="2"/>
  <c r="AB452" i="2"/>
  <c r="AD451" i="2"/>
  <c r="AC451" i="2"/>
  <c r="AB451" i="2"/>
  <c r="AD450" i="2"/>
  <c r="AC450" i="2"/>
  <c r="AB450" i="2"/>
  <c r="AD449" i="2"/>
  <c r="AC449" i="2"/>
  <c r="AB449" i="2"/>
  <c r="AD448" i="2"/>
  <c r="AC448" i="2"/>
  <c r="AB448" i="2"/>
  <c r="AD447" i="2"/>
  <c r="AC447" i="2"/>
  <c r="AB447" i="2"/>
  <c r="AD446" i="2"/>
  <c r="AC446" i="2"/>
  <c r="AB446" i="2"/>
  <c r="AD445" i="2"/>
  <c r="AC445" i="2"/>
  <c r="AB445" i="2"/>
  <c r="AD444" i="2"/>
  <c r="AC444" i="2"/>
  <c r="AB444" i="2"/>
  <c r="AD443" i="2"/>
  <c r="AC443" i="2"/>
  <c r="AB443" i="2"/>
  <c r="AD442" i="2"/>
  <c r="AC442" i="2"/>
  <c r="AB442" i="2"/>
  <c r="AD441" i="2"/>
  <c r="AC441" i="2"/>
  <c r="AB441" i="2"/>
  <c r="AD440" i="2"/>
  <c r="AC440" i="2"/>
  <c r="AB440" i="2"/>
  <c r="AD439" i="2"/>
  <c r="AC439" i="2"/>
  <c r="AB439" i="2"/>
  <c r="AD438" i="2"/>
  <c r="AC438" i="2"/>
  <c r="AB438" i="2"/>
  <c r="AD437" i="2"/>
  <c r="AC437" i="2"/>
  <c r="AB437" i="2"/>
  <c r="AD436" i="2"/>
  <c r="AC436" i="2"/>
  <c r="AB436" i="2"/>
  <c r="AD435" i="2"/>
  <c r="AC435" i="2"/>
  <c r="AB435" i="2"/>
  <c r="AD434" i="2"/>
  <c r="AC434" i="2"/>
  <c r="AB434" i="2"/>
  <c r="AD433" i="2"/>
  <c r="AC433" i="2"/>
  <c r="AB433" i="2"/>
  <c r="AD432" i="2"/>
  <c r="AC432" i="2"/>
  <c r="AB432" i="2"/>
  <c r="AD431" i="2"/>
  <c r="AC431" i="2"/>
  <c r="AB431" i="2"/>
  <c r="AD430" i="2"/>
  <c r="AC430" i="2"/>
  <c r="AB430" i="2"/>
  <c r="AD429" i="2"/>
  <c r="AC429" i="2"/>
  <c r="AB429" i="2"/>
  <c r="AD427" i="2"/>
  <c r="AC427" i="2"/>
  <c r="AB427" i="2"/>
  <c r="AD426" i="2"/>
  <c r="AC426" i="2"/>
  <c r="AB426" i="2"/>
  <c r="AD425" i="2"/>
  <c r="AC425" i="2"/>
  <c r="AB425" i="2"/>
  <c r="AD424" i="2"/>
  <c r="AC424" i="2"/>
  <c r="AB424" i="2"/>
  <c r="AD423" i="2"/>
  <c r="AC423" i="2"/>
  <c r="AB423" i="2"/>
  <c r="AD422" i="2"/>
  <c r="AC422" i="2"/>
  <c r="AB422" i="2"/>
  <c r="AD421" i="2"/>
  <c r="AC421" i="2"/>
  <c r="AB421" i="2"/>
  <c r="AD420" i="2"/>
  <c r="AC420" i="2"/>
  <c r="AB420" i="2"/>
  <c r="AD419" i="2"/>
  <c r="AC419" i="2"/>
  <c r="AB419" i="2"/>
  <c r="AD418" i="2"/>
  <c r="AC418" i="2"/>
  <c r="AB418" i="2"/>
  <c r="AD417" i="2"/>
  <c r="AC417" i="2"/>
  <c r="AB417" i="2"/>
  <c r="AD416" i="2"/>
  <c r="AC416" i="2"/>
  <c r="AB416" i="2"/>
  <c r="AD415" i="2"/>
  <c r="AC415" i="2"/>
  <c r="AB415" i="2"/>
  <c r="AD414" i="2"/>
  <c r="AC414" i="2"/>
  <c r="AB414" i="2"/>
  <c r="AD413" i="2"/>
  <c r="AC413" i="2"/>
  <c r="AB413" i="2"/>
  <c r="AD412" i="2"/>
  <c r="AC412" i="2"/>
  <c r="AB412" i="2"/>
  <c r="AD411" i="2"/>
  <c r="AC411" i="2"/>
  <c r="AB411" i="2"/>
  <c r="AD410" i="2"/>
  <c r="AC410" i="2"/>
  <c r="AB410" i="2"/>
  <c r="AD409" i="2"/>
  <c r="AC409" i="2"/>
  <c r="AB409" i="2"/>
  <c r="AD408" i="2"/>
  <c r="AC408" i="2"/>
  <c r="AB408" i="2"/>
  <c r="AD407" i="2"/>
  <c r="AC407" i="2"/>
  <c r="AB407" i="2"/>
  <c r="AD406" i="2"/>
  <c r="AC406" i="2"/>
  <c r="AB406" i="2"/>
  <c r="AD405" i="2"/>
  <c r="AC405" i="2"/>
  <c r="AB405" i="2"/>
  <c r="AD404" i="2"/>
  <c r="AC404" i="2"/>
  <c r="AB404" i="2"/>
  <c r="AD403" i="2"/>
  <c r="AC403" i="2"/>
  <c r="AB403" i="2"/>
  <c r="AD402" i="2"/>
  <c r="AC402" i="2"/>
  <c r="AB402" i="2"/>
  <c r="AD401" i="2"/>
  <c r="AC401" i="2"/>
  <c r="AB401" i="2"/>
  <c r="AD400" i="2"/>
  <c r="AC400" i="2"/>
  <c r="AB400" i="2"/>
  <c r="AD399" i="2"/>
  <c r="AC399" i="2"/>
  <c r="AB399" i="2"/>
  <c r="AD398" i="2"/>
  <c r="AC398" i="2"/>
  <c r="AB398" i="2"/>
  <c r="AD397" i="2"/>
  <c r="AC397" i="2"/>
  <c r="AB397" i="2"/>
  <c r="AD396" i="2"/>
  <c r="AC396" i="2"/>
  <c r="AB396" i="2"/>
  <c r="AD395" i="2"/>
  <c r="AC395" i="2"/>
  <c r="AB395" i="2"/>
  <c r="AD394" i="2"/>
  <c r="AC394" i="2"/>
  <c r="AB394" i="2"/>
  <c r="AD393" i="2"/>
  <c r="AC393" i="2"/>
  <c r="AB393" i="2"/>
  <c r="AD392" i="2"/>
  <c r="AC392" i="2"/>
  <c r="AB392" i="2"/>
  <c r="AD391" i="2"/>
  <c r="AC391" i="2"/>
  <c r="AB391" i="2"/>
  <c r="AD390" i="2"/>
  <c r="AC390" i="2"/>
  <c r="AB390" i="2"/>
  <c r="AD389" i="2"/>
  <c r="AC389" i="2"/>
  <c r="AB389" i="2"/>
  <c r="AD388" i="2"/>
  <c r="AC388" i="2"/>
  <c r="AB388" i="2"/>
  <c r="AD387" i="2"/>
  <c r="AC387" i="2"/>
  <c r="AB387" i="2"/>
  <c r="AD386" i="2"/>
  <c r="AC386" i="2"/>
  <c r="AB386" i="2"/>
  <c r="AD385" i="2"/>
  <c r="AC385" i="2"/>
  <c r="AB385" i="2"/>
  <c r="AD384" i="2"/>
  <c r="AC384" i="2"/>
  <c r="AB384" i="2"/>
  <c r="AD383" i="2"/>
  <c r="AC383" i="2"/>
  <c r="AB383" i="2"/>
  <c r="AD382" i="2"/>
  <c r="AC382" i="2"/>
  <c r="AB382" i="2"/>
  <c r="AD381" i="2"/>
  <c r="AC381" i="2"/>
  <c r="AB381" i="2"/>
  <c r="AD380" i="2"/>
  <c r="AC380" i="2"/>
  <c r="AB380" i="2"/>
  <c r="AD379" i="2"/>
  <c r="AC379" i="2"/>
  <c r="AB379" i="2"/>
  <c r="AD378" i="2"/>
  <c r="AC378" i="2"/>
  <c r="AB378" i="2"/>
  <c r="AD377" i="2"/>
  <c r="AC377" i="2"/>
  <c r="AB377" i="2"/>
  <c r="AD376" i="2"/>
  <c r="AC376" i="2"/>
  <c r="AB376" i="2"/>
  <c r="AD375" i="2"/>
  <c r="AC375" i="2"/>
  <c r="AB375" i="2"/>
  <c r="AD374" i="2"/>
  <c r="AC374" i="2"/>
  <c r="AB374" i="2"/>
  <c r="AD373" i="2"/>
  <c r="AC373" i="2"/>
  <c r="AB373" i="2"/>
  <c r="AD372" i="2"/>
  <c r="AC372" i="2"/>
  <c r="AB372" i="2"/>
  <c r="AD371" i="2"/>
  <c r="AC371" i="2"/>
  <c r="AB371" i="2"/>
  <c r="AD370" i="2"/>
  <c r="AC370" i="2"/>
  <c r="AB370" i="2"/>
  <c r="AD369" i="2"/>
  <c r="AC369" i="2"/>
  <c r="AB369" i="2"/>
  <c r="AD368" i="2"/>
  <c r="AC368" i="2"/>
  <c r="AB368" i="2"/>
  <c r="AD367" i="2"/>
  <c r="AC367" i="2"/>
  <c r="AB367" i="2"/>
  <c r="AD366" i="2"/>
  <c r="AC366" i="2"/>
  <c r="AB366" i="2"/>
  <c r="AD365" i="2"/>
  <c r="AC365" i="2"/>
  <c r="AB365" i="2"/>
  <c r="AD364" i="2"/>
  <c r="AC364" i="2"/>
  <c r="AB364" i="2"/>
  <c r="AD363" i="2"/>
  <c r="AC363" i="2"/>
  <c r="AB363" i="2"/>
  <c r="AD362" i="2"/>
  <c r="AC362" i="2"/>
  <c r="AB362" i="2"/>
  <c r="AD361" i="2"/>
  <c r="AC361" i="2"/>
  <c r="AB361" i="2"/>
  <c r="AD360" i="2"/>
  <c r="AC360" i="2"/>
  <c r="AB360" i="2"/>
  <c r="AD359" i="2"/>
  <c r="AC359" i="2"/>
  <c r="AB359" i="2"/>
  <c r="AD358" i="2"/>
  <c r="AC358" i="2"/>
  <c r="AB358" i="2"/>
  <c r="AD357" i="2"/>
  <c r="AC357" i="2"/>
  <c r="AB357" i="2"/>
  <c r="AD356" i="2"/>
  <c r="AC356" i="2"/>
  <c r="AB356" i="2"/>
  <c r="AD355" i="2"/>
  <c r="AC355" i="2"/>
  <c r="AB355" i="2"/>
  <c r="AD354" i="2"/>
  <c r="AC354" i="2"/>
  <c r="AB354" i="2"/>
  <c r="AD353" i="2"/>
  <c r="AC353" i="2"/>
  <c r="AB353" i="2"/>
  <c r="AD352" i="2"/>
  <c r="AC352" i="2"/>
  <c r="AB352" i="2"/>
  <c r="AD351" i="2"/>
  <c r="AC351" i="2"/>
  <c r="AB351" i="2"/>
  <c r="AD350" i="2"/>
  <c r="AC350" i="2"/>
  <c r="AB350" i="2"/>
  <c r="AD349" i="2"/>
  <c r="AC349" i="2"/>
  <c r="AB349" i="2"/>
  <c r="AD348" i="2"/>
  <c r="AC348" i="2"/>
  <c r="AB348" i="2"/>
  <c r="AD347" i="2"/>
  <c r="AC347" i="2"/>
  <c r="AB347" i="2"/>
  <c r="AD346" i="2"/>
  <c r="AC346" i="2"/>
  <c r="AB346" i="2"/>
  <c r="AD345" i="2"/>
  <c r="AC345" i="2"/>
  <c r="AB345" i="2"/>
  <c r="AD344" i="2"/>
  <c r="AC344" i="2"/>
  <c r="AB344" i="2"/>
  <c r="AD342" i="2"/>
  <c r="AC342" i="2"/>
  <c r="AB342" i="2"/>
  <c r="AD341" i="2"/>
  <c r="AC341" i="2"/>
  <c r="AB341" i="2"/>
  <c r="AD340" i="2"/>
  <c r="AC340" i="2"/>
  <c r="AB340" i="2"/>
  <c r="AD339" i="2"/>
  <c r="AC339" i="2"/>
  <c r="AB339" i="2"/>
  <c r="AD338" i="2"/>
  <c r="AC338" i="2"/>
  <c r="AB338" i="2"/>
  <c r="AD337" i="2"/>
  <c r="AC337" i="2"/>
  <c r="AB337" i="2"/>
  <c r="AD336" i="2"/>
  <c r="AC336" i="2"/>
  <c r="AB336" i="2"/>
  <c r="AD335" i="2"/>
  <c r="AC335" i="2"/>
  <c r="AB335" i="2"/>
  <c r="AD334" i="2"/>
  <c r="AC334" i="2"/>
  <c r="AB334" i="2"/>
  <c r="AD333" i="2"/>
  <c r="AC333" i="2"/>
  <c r="AB333" i="2"/>
  <c r="AD332" i="2"/>
  <c r="AC332" i="2"/>
  <c r="AB332" i="2"/>
  <c r="AD331" i="2"/>
  <c r="AC331" i="2"/>
  <c r="AB331" i="2"/>
  <c r="AD330" i="2"/>
  <c r="AC330" i="2"/>
  <c r="AB330" i="2"/>
  <c r="AD329" i="2"/>
  <c r="AC329" i="2"/>
  <c r="AB329" i="2"/>
  <c r="AD328" i="2"/>
  <c r="AC328" i="2"/>
  <c r="AB328" i="2"/>
  <c r="AD327" i="2"/>
  <c r="AC327" i="2"/>
  <c r="AB327" i="2"/>
  <c r="AD326" i="2"/>
  <c r="AC326" i="2"/>
  <c r="AB326" i="2"/>
  <c r="AD324" i="2"/>
  <c r="AC324" i="2"/>
  <c r="AB324" i="2"/>
  <c r="AD323" i="2"/>
  <c r="AC323" i="2"/>
  <c r="AB323" i="2"/>
  <c r="AD322" i="2"/>
  <c r="AC322" i="2"/>
  <c r="AB322" i="2"/>
  <c r="AD321" i="2"/>
  <c r="AC321" i="2"/>
  <c r="AB321" i="2"/>
  <c r="AD320" i="2"/>
  <c r="AC320" i="2"/>
  <c r="AB320" i="2"/>
  <c r="AD319" i="2"/>
  <c r="AC319" i="2"/>
  <c r="AB319" i="2"/>
  <c r="AD318" i="2"/>
  <c r="AC318" i="2"/>
  <c r="AB318" i="2"/>
  <c r="AD317" i="2"/>
  <c r="AC317" i="2"/>
  <c r="AB317" i="2"/>
  <c r="AD316" i="2"/>
  <c r="AC316" i="2"/>
  <c r="AB316" i="2"/>
  <c r="AD315" i="2"/>
  <c r="AC315" i="2"/>
  <c r="AB315" i="2"/>
  <c r="AD314" i="2"/>
  <c r="AC314" i="2"/>
  <c r="AB314" i="2"/>
  <c r="AD313" i="2"/>
  <c r="AC313" i="2"/>
  <c r="AB313" i="2"/>
  <c r="AD312" i="2"/>
  <c r="AC312" i="2"/>
  <c r="AB312" i="2"/>
  <c r="AD311" i="2"/>
  <c r="AC311" i="2"/>
  <c r="AB311" i="2"/>
  <c r="AD310" i="2"/>
  <c r="AC310" i="2"/>
  <c r="AB310" i="2"/>
  <c r="AD309" i="2"/>
  <c r="AC309" i="2"/>
  <c r="AB309" i="2"/>
  <c r="AD308" i="2"/>
  <c r="AC308" i="2"/>
  <c r="AB308" i="2"/>
  <c r="AD307" i="2"/>
  <c r="AC307" i="2"/>
  <c r="AB307" i="2"/>
  <c r="AD306" i="2"/>
  <c r="AC306" i="2"/>
  <c r="AB306" i="2"/>
  <c r="AD305" i="2"/>
  <c r="AC305" i="2"/>
  <c r="AB305" i="2"/>
  <c r="AD304" i="2"/>
  <c r="AC304" i="2"/>
  <c r="AB304" i="2"/>
  <c r="AD303" i="2"/>
  <c r="AC303" i="2"/>
  <c r="AB303" i="2"/>
  <c r="AD302" i="2"/>
  <c r="AC302" i="2"/>
  <c r="AB302" i="2"/>
  <c r="AD301" i="2"/>
  <c r="AC301" i="2"/>
  <c r="AB301" i="2"/>
  <c r="AD300" i="2"/>
  <c r="AC300" i="2"/>
  <c r="AB300" i="2"/>
  <c r="AD299" i="2"/>
  <c r="AC299" i="2"/>
  <c r="AB299" i="2"/>
  <c r="AD298" i="2"/>
  <c r="AC298" i="2"/>
  <c r="AB298" i="2"/>
  <c r="AD297" i="2"/>
  <c r="AC297" i="2"/>
  <c r="AB297" i="2"/>
  <c r="AD296" i="2"/>
  <c r="AC296" i="2"/>
  <c r="AB296" i="2"/>
  <c r="AD295" i="2"/>
  <c r="AC295" i="2"/>
  <c r="AB295" i="2"/>
  <c r="AD294" i="2"/>
  <c r="AC294" i="2"/>
  <c r="AB294" i="2"/>
  <c r="AD293" i="2"/>
  <c r="AC293" i="2"/>
  <c r="AB293" i="2"/>
  <c r="AD292" i="2"/>
  <c r="AC292" i="2"/>
  <c r="AB292" i="2"/>
  <c r="AD291" i="2"/>
  <c r="AC291" i="2"/>
  <c r="AB291" i="2"/>
  <c r="AD290" i="2"/>
  <c r="AC290" i="2"/>
  <c r="AB290" i="2"/>
  <c r="AD289" i="2"/>
  <c r="AC289" i="2"/>
  <c r="AB289" i="2"/>
  <c r="AD288" i="2"/>
  <c r="AC288" i="2"/>
  <c r="AB288" i="2"/>
  <c r="AD287" i="2"/>
  <c r="AC287" i="2"/>
  <c r="AB287" i="2"/>
  <c r="AD286" i="2"/>
  <c r="AC286" i="2"/>
  <c r="AB286" i="2"/>
  <c r="AD285" i="2"/>
  <c r="AC285" i="2"/>
  <c r="AB285" i="2"/>
  <c r="AD284" i="2"/>
  <c r="AC284" i="2"/>
  <c r="AB284" i="2"/>
  <c r="AD283" i="2"/>
  <c r="AC283" i="2"/>
  <c r="AB283" i="2"/>
  <c r="AD282" i="2"/>
  <c r="AC282" i="2"/>
  <c r="AB282" i="2"/>
  <c r="AD281" i="2"/>
  <c r="AC281" i="2"/>
  <c r="AB281" i="2"/>
  <c r="AD280" i="2"/>
  <c r="AC280" i="2"/>
  <c r="AB280" i="2"/>
  <c r="AD279" i="2"/>
  <c r="AC279" i="2"/>
  <c r="AB279" i="2"/>
  <c r="AD278" i="2"/>
  <c r="AC278" i="2"/>
  <c r="AB278" i="2"/>
  <c r="AD277" i="2"/>
  <c r="AC277" i="2"/>
  <c r="AB277" i="2"/>
  <c r="AD276" i="2"/>
  <c r="AC276" i="2"/>
  <c r="AB276" i="2"/>
  <c r="AD275" i="2"/>
  <c r="AC275" i="2"/>
  <c r="AB275" i="2"/>
  <c r="AD274" i="2"/>
  <c r="AC274" i="2"/>
  <c r="AB274" i="2"/>
  <c r="AD273" i="2"/>
  <c r="AC273" i="2"/>
  <c r="AB273" i="2"/>
  <c r="AD272" i="2"/>
  <c r="AC272" i="2"/>
  <c r="AB272" i="2"/>
  <c r="AD271" i="2"/>
  <c r="AC271" i="2"/>
  <c r="AB271" i="2"/>
  <c r="AD270" i="2"/>
  <c r="AC270" i="2"/>
  <c r="AB270" i="2"/>
  <c r="AD269" i="2"/>
  <c r="AC269" i="2"/>
  <c r="AB269" i="2"/>
  <c r="AD268" i="2"/>
  <c r="AC268" i="2"/>
  <c r="AB268" i="2"/>
  <c r="AD267" i="2"/>
  <c r="AC267" i="2"/>
  <c r="AB267" i="2"/>
  <c r="AD266" i="2"/>
  <c r="AC266" i="2"/>
  <c r="AB266" i="2"/>
  <c r="AD265" i="2"/>
  <c r="AC265" i="2"/>
  <c r="AB265" i="2"/>
  <c r="AD264" i="2"/>
  <c r="AC264" i="2"/>
  <c r="AB264" i="2"/>
  <c r="AD263" i="2"/>
  <c r="AC263" i="2"/>
  <c r="AB263" i="2"/>
  <c r="AD262" i="2"/>
  <c r="AC262" i="2"/>
  <c r="AB262" i="2"/>
  <c r="AD261" i="2"/>
  <c r="AC261" i="2"/>
  <c r="AB261" i="2"/>
  <c r="AD260" i="2"/>
  <c r="AC260" i="2"/>
  <c r="AB260" i="2"/>
  <c r="AD259" i="2"/>
  <c r="AC259" i="2"/>
  <c r="AB259" i="2"/>
  <c r="AD258" i="2"/>
  <c r="AC258" i="2"/>
  <c r="AB258" i="2"/>
  <c r="AD257" i="2"/>
  <c r="AC257" i="2"/>
  <c r="AB257" i="2"/>
  <c r="AD256" i="2"/>
  <c r="AC256" i="2"/>
  <c r="AB256" i="2"/>
  <c r="AD255" i="2"/>
  <c r="AC255" i="2"/>
  <c r="AB255" i="2"/>
  <c r="AD254" i="2"/>
  <c r="AC254" i="2"/>
  <c r="AB254" i="2"/>
  <c r="AD253" i="2"/>
  <c r="AC253" i="2"/>
  <c r="AB253" i="2"/>
  <c r="AD252" i="2"/>
  <c r="AC252" i="2"/>
  <c r="AB252" i="2"/>
  <c r="AD250" i="2"/>
  <c r="AC250" i="2"/>
  <c r="AB250" i="2"/>
  <c r="AD249" i="2"/>
  <c r="AC249" i="2"/>
  <c r="AB249" i="2"/>
  <c r="AD247" i="2"/>
  <c r="AC247" i="2"/>
  <c r="AB247" i="2"/>
  <c r="AD246" i="2"/>
  <c r="AC246" i="2"/>
  <c r="AB246" i="2"/>
  <c r="AD245" i="2"/>
  <c r="AC245" i="2"/>
  <c r="AB245" i="2"/>
  <c r="AD244" i="2"/>
  <c r="AC244" i="2"/>
  <c r="AB244" i="2"/>
  <c r="AD243" i="2"/>
  <c r="AC243" i="2"/>
  <c r="AB243" i="2"/>
  <c r="AD242" i="2"/>
  <c r="AC242" i="2"/>
  <c r="AB242" i="2"/>
  <c r="AD241" i="2"/>
  <c r="AC241" i="2"/>
  <c r="AB241" i="2"/>
  <c r="AD240" i="2"/>
  <c r="AC240" i="2"/>
  <c r="AB240" i="2"/>
  <c r="AD239" i="2"/>
  <c r="AC239" i="2"/>
  <c r="AB239" i="2"/>
  <c r="AD238" i="2"/>
  <c r="AC238" i="2"/>
  <c r="AB238" i="2"/>
  <c r="AD236" i="2"/>
  <c r="AC236" i="2"/>
  <c r="AB236" i="2"/>
  <c r="AD235" i="2"/>
  <c r="AC235" i="2"/>
  <c r="AB235" i="2"/>
  <c r="AD234" i="2"/>
  <c r="AC234" i="2"/>
  <c r="AB234" i="2"/>
  <c r="AD233" i="2"/>
  <c r="AC233" i="2"/>
  <c r="AB233" i="2"/>
  <c r="AD232" i="2"/>
  <c r="AC232" i="2"/>
  <c r="AB232" i="2"/>
  <c r="AD231" i="2"/>
  <c r="AC231" i="2"/>
  <c r="AB231" i="2"/>
  <c r="AD230" i="2"/>
  <c r="AC230" i="2"/>
  <c r="AB230" i="2"/>
  <c r="AD229" i="2"/>
  <c r="AC229" i="2"/>
  <c r="AB229" i="2"/>
  <c r="AD228" i="2"/>
  <c r="AC228" i="2"/>
  <c r="AB228" i="2"/>
  <c r="AD227" i="2"/>
  <c r="AC227" i="2"/>
  <c r="AB227" i="2"/>
  <c r="AD226" i="2"/>
  <c r="AC226" i="2"/>
  <c r="AB226" i="2"/>
  <c r="AD225" i="2"/>
  <c r="AC225" i="2"/>
  <c r="AB225" i="2"/>
  <c r="AD224" i="2"/>
  <c r="AC224" i="2"/>
  <c r="AB224" i="2"/>
  <c r="AD223" i="2"/>
  <c r="AC223" i="2"/>
  <c r="AB223" i="2"/>
  <c r="AD221" i="2"/>
  <c r="AC221" i="2"/>
  <c r="AB221" i="2"/>
  <c r="AD220" i="2"/>
  <c r="AC220" i="2"/>
  <c r="AB220" i="2"/>
  <c r="AD219" i="2"/>
  <c r="AC219" i="2"/>
  <c r="AB219" i="2"/>
  <c r="AD218" i="2"/>
  <c r="AC218" i="2"/>
  <c r="AB218" i="2"/>
  <c r="AD217" i="2"/>
  <c r="AC217" i="2"/>
  <c r="AB217" i="2"/>
  <c r="AD216" i="2"/>
  <c r="AC216" i="2"/>
  <c r="AB216" i="2"/>
  <c r="AD215" i="2"/>
  <c r="AC215" i="2"/>
  <c r="AB215" i="2"/>
  <c r="AD214" i="2"/>
  <c r="AC214" i="2"/>
  <c r="AB214" i="2"/>
  <c r="AD213" i="2"/>
  <c r="AC213" i="2"/>
  <c r="AB213" i="2"/>
  <c r="AD212" i="2"/>
  <c r="AC212" i="2"/>
  <c r="AB212" i="2"/>
  <c r="AD211" i="2"/>
  <c r="AC211" i="2"/>
  <c r="AB211" i="2"/>
  <c r="AD210" i="2"/>
  <c r="AC210" i="2"/>
  <c r="AB210" i="2"/>
  <c r="AD209" i="2"/>
  <c r="AC209" i="2"/>
  <c r="AB209" i="2"/>
  <c r="AD208" i="2"/>
  <c r="AC208" i="2"/>
  <c r="AB208" i="2"/>
  <c r="AD207" i="2"/>
  <c r="AC207" i="2"/>
  <c r="AB207" i="2"/>
  <c r="AD206" i="2"/>
  <c r="AC206" i="2"/>
  <c r="AB206" i="2"/>
  <c r="AD205" i="2"/>
  <c r="AC205" i="2"/>
  <c r="AB205" i="2"/>
  <c r="AD204" i="2"/>
  <c r="AC204" i="2"/>
  <c r="AB204" i="2"/>
  <c r="AD203" i="2"/>
  <c r="AC203" i="2"/>
  <c r="AB203" i="2"/>
  <c r="AD202" i="2"/>
  <c r="AC202" i="2"/>
  <c r="AB202" i="2"/>
  <c r="AD201" i="2"/>
  <c r="AC201" i="2"/>
  <c r="AB201" i="2"/>
  <c r="AD200" i="2"/>
  <c r="AC200" i="2"/>
  <c r="AB200" i="2"/>
  <c r="AD199" i="2"/>
  <c r="AC199" i="2"/>
  <c r="AB199" i="2"/>
  <c r="AD198" i="2"/>
  <c r="AC198" i="2"/>
  <c r="AB198" i="2"/>
  <c r="AD197" i="2"/>
  <c r="AC197" i="2"/>
  <c r="AB197" i="2"/>
  <c r="AD196" i="2"/>
  <c r="AC196" i="2"/>
  <c r="AB196" i="2"/>
  <c r="AD195" i="2"/>
  <c r="AC195" i="2"/>
  <c r="AB195" i="2"/>
  <c r="AD194" i="2"/>
  <c r="AC194" i="2"/>
  <c r="AB194" i="2"/>
  <c r="AD193" i="2"/>
  <c r="AC193" i="2"/>
  <c r="AB193" i="2"/>
  <c r="AD192" i="2"/>
  <c r="AC192" i="2"/>
  <c r="AB192" i="2"/>
  <c r="AD191" i="2"/>
  <c r="AC191" i="2"/>
  <c r="AB191" i="2"/>
  <c r="AD190" i="2"/>
  <c r="AC190" i="2"/>
  <c r="AB190" i="2"/>
  <c r="AD189" i="2"/>
  <c r="AC189" i="2"/>
  <c r="AB189" i="2"/>
  <c r="AD188" i="2"/>
  <c r="AC188" i="2"/>
  <c r="AB188" i="2"/>
  <c r="AD187" i="2"/>
  <c r="AC187" i="2"/>
  <c r="AB187" i="2"/>
  <c r="AD186" i="2"/>
  <c r="AC186" i="2"/>
  <c r="AB186" i="2"/>
  <c r="AD185" i="2"/>
  <c r="AC185" i="2"/>
  <c r="AB185" i="2"/>
  <c r="AD184" i="2"/>
  <c r="AC184" i="2"/>
  <c r="AB184" i="2"/>
  <c r="AD183" i="2"/>
  <c r="AC183" i="2"/>
  <c r="AB183" i="2"/>
  <c r="AD182" i="2"/>
  <c r="AC182" i="2"/>
  <c r="AB182" i="2"/>
  <c r="AD181" i="2"/>
  <c r="AC181" i="2"/>
  <c r="AB181" i="2"/>
  <c r="AD180" i="2"/>
  <c r="AC180" i="2"/>
  <c r="AB180" i="2"/>
  <c r="AD179" i="2"/>
  <c r="AC179" i="2"/>
  <c r="AB179" i="2"/>
  <c r="AD178" i="2"/>
  <c r="AC178" i="2"/>
  <c r="AB178" i="2"/>
  <c r="AD177" i="2"/>
  <c r="AC177" i="2"/>
  <c r="AB177" i="2"/>
  <c r="AD176" i="2"/>
  <c r="AC176" i="2"/>
  <c r="AB176" i="2"/>
  <c r="AD175" i="2"/>
  <c r="AC175" i="2"/>
  <c r="AB175" i="2"/>
  <c r="AD174" i="2"/>
  <c r="AC174" i="2"/>
  <c r="AB174" i="2"/>
  <c r="AD173" i="2"/>
  <c r="AC173" i="2"/>
  <c r="AB173" i="2"/>
  <c r="AD172" i="2"/>
  <c r="AC172" i="2"/>
  <c r="AB172" i="2"/>
  <c r="AD171" i="2"/>
  <c r="AC171" i="2"/>
  <c r="AB171" i="2"/>
  <c r="AD170" i="2"/>
  <c r="AC170" i="2"/>
  <c r="AB170" i="2"/>
  <c r="AD169" i="2"/>
  <c r="AC169" i="2"/>
  <c r="AB169" i="2"/>
  <c r="AD168" i="2"/>
  <c r="AC168" i="2"/>
  <c r="AB168" i="2"/>
  <c r="AD167" i="2"/>
  <c r="AC167" i="2"/>
  <c r="AB167" i="2"/>
  <c r="AD166" i="2"/>
  <c r="AC166" i="2"/>
  <c r="AB166" i="2"/>
  <c r="AD165" i="2"/>
  <c r="AC165" i="2"/>
  <c r="AB165" i="2"/>
  <c r="AD164" i="2"/>
  <c r="AC164" i="2"/>
  <c r="AB164" i="2"/>
  <c r="AD163" i="2"/>
  <c r="AC163" i="2"/>
  <c r="AB163" i="2"/>
  <c r="AD162" i="2"/>
  <c r="AC162" i="2"/>
  <c r="AB162" i="2"/>
  <c r="AD161" i="2"/>
  <c r="AC161" i="2"/>
  <c r="AB161" i="2"/>
  <c r="AD160" i="2"/>
  <c r="AC160" i="2"/>
  <c r="AB160" i="2"/>
  <c r="AD159" i="2"/>
  <c r="AC159" i="2"/>
  <c r="AB159" i="2"/>
  <c r="AD158" i="2"/>
  <c r="AC158" i="2"/>
  <c r="AB158" i="2"/>
  <c r="AD157" i="2"/>
  <c r="AC157" i="2"/>
  <c r="AB157" i="2"/>
  <c r="AD156" i="2"/>
  <c r="AC156" i="2"/>
  <c r="AB156" i="2"/>
  <c r="AD155" i="2"/>
  <c r="AC155" i="2"/>
  <c r="AB155" i="2"/>
  <c r="AD154" i="2"/>
  <c r="AC154" i="2"/>
  <c r="AB154" i="2"/>
  <c r="AD152" i="2"/>
  <c r="AC152" i="2"/>
  <c r="AB152" i="2"/>
  <c r="AD151" i="2"/>
  <c r="AC151" i="2"/>
  <c r="AB151" i="2"/>
  <c r="AD150" i="2"/>
  <c r="AC150" i="2"/>
  <c r="AB150" i="2"/>
  <c r="AD149" i="2"/>
  <c r="AC149" i="2"/>
  <c r="AB149" i="2"/>
  <c r="AD148" i="2"/>
  <c r="AC148" i="2"/>
  <c r="AB148" i="2"/>
  <c r="AD147" i="2"/>
  <c r="AC147" i="2"/>
  <c r="AB147" i="2"/>
  <c r="AD146" i="2"/>
  <c r="AC146" i="2"/>
  <c r="AB146" i="2"/>
  <c r="AD145" i="2"/>
  <c r="AC145" i="2"/>
  <c r="AB145" i="2"/>
  <c r="AD144" i="2"/>
  <c r="AC144" i="2"/>
  <c r="AB144" i="2"/>
  <c r="AD143" i="2"/>
  <c r="AC143" i="2"/>
  <c r="AB143" i="2"/>
  <c r="AD142" i="2"/>
  <c r="AC142" i="2"/>
  <c r="AB142" i="2"/>
  <c r="AD141" i="2"/>
  <c r="AC141" i="2"/>
  <c r="AB141" i="2"/>
  <c r="AD140" i="2"/>
  <c r="AC140" i="2"/>
  <c r="AB140" i="2"/>
  <c r="AD139" i="2"/>
  <c r="AC139" i="2"/>
  <c r="AB139" i="2"/>
  <c r="AD138" i="2"/>
  <c r="AC138" i="2"/>
  <c r="AB138" i="2"/>
  <c r="AD137" i="2"/>
  <c r="AC137" i="2"/>
  <c r="AB137" i="2"/>
  <c r="AD136" i="2"/>
  <c r="AC136" i="2"/>
  <c r="AB136" i="2"/>
  <c r="AD135" i="2"/>
  <c r="AC135" i="2"/>
  <c r="AB135" i="2"/>
  <c r="AD134" i="2"/>
  <c r="AC134" i="2"/>
  <c r="AB134" i="2"/>
  <c r="AD133" i="2"/>
  <c r="AC133" i="2"/>
  <c r="AB133" i="2"/>
  <c r="AD132" i="2"/>
  <c r="AC132" i="2"/>
  <c r="AB132" i="2"/>
  <c r="AD131" i="2"/>
  <c r="AC131" i="2"/>
  <c r="AB131" i="2"/>
  <c r="AD130" i="2"/>
  <c r="AC130" i="2"/>
  <c r="AB130" i="2"/>
  <c r="AD129" i="2"/>
  <c r="AC129" i="2"/>
  <c r="AB129" i="2"/>
  <c r="AD128" i="2"/>
  <c r="AC128" i="2"/>
  <c r="AB128" i="2"/>
  <c r="AD127" i="2"/>
  <c r="AC127" i="2"/>
  <c r="AB127" i="2"/>
  <c r="AD126" i="2"/>
  <c r="AC126" i="2"/>
  <c r="AB126" i="2"/>
  <c r="AD125" i="2"/>
  <c r="AC125" i="2"/>
  <c r="AB125" i="2"/>
  <c r="AD124" i="2"/>
  <c r="AC124" i="2"/>
  <c r="AB124" i="2"/>
  <c r="AD123" i="2"/>
  <c r="AC123" i="2"/>
  <c r="AB123" i="2"/>
  <c r="AD122" i="2"/>
  <c r="AC122" i="2"/>
  <c r="AB122" i="2"/>
  <c r="AD121" i="2"/>
  <c r="AC121" i="2"/>
  <c r="AB121" i="2"/>
  <c r="AD120" i="2"/>
  <c r="AC120" i="2"/>
  <c r="AB120" i="2"/>
  <c r="AD119" i="2"/>
  <c r="AC119" i="2"/>
  <c r="AB119" i="2"/>
  <c r="AD118" i="2"/>
  <c r="AC118" i="2"/>
  <c r="AB118" i="2"/>
  <c r="AD117" i="2"/>
  <c r="AC117" i="2"/>
  <c r="AB117" i="2"/>
  <c r="AD116" i="2"/>
  <c r="AC116" i="2"/>
  <c r="AB116" i="2"/>
  <c r="AD115" i="2"/>
  <c r="AC115" i="2"/>
  <c r="AB115" i="2"/>
  <c r="AD114" i="2"/>
  <c r="AC114" i="2"/>
  <c r="AB114" i="2"/>
  <c r="AD113" i="2"/>
  <c r="AC113" i="2"/>
  <c r="AB113" i="2"/>
  <c r="AD112" i="2"/>
  <c r="AC112" i="2"/>
  <c r="AB112" i="2"/>
  <c r="AD111" i="2"/>
  <c r="AC111" i="2"/>
  <c r="AB111" i="2"/>
  <c r="AD110" i="2"/>
  <c r="AC110" i="2"/>
  <c r="AB110" i="2"/>
  <c r="AD109" i="2"/>
  <c r="AC109" i="2"/>
  <c r="AB109" i="2"/>
  <c r="AD108" i="2"/>
  <c r="AC108" i="2"/>
  <c r="AB108" i="2"/>
  <c r="AD107" i="2"/>
  <c r="AC107" i="2"/>
  <c r="AB107" i="2"/>
  <c r="AD106" i="2"/>
  <c r="AC106" i="2"/>
  <c r="AB106" i="2"/>
  <c r="AD105" i="2"/>
  <c r="AC105" i="2"/>
  <c r="AB105" i="2"/>
  <c r="AD104" i="2"/>
  <c r="AC104" i="2"/>
  <c r="AB104" i="2"/>
  <c r="AD103" i="2"/>
  <c r="AC103" i="2"/>
  <c r="AB103" i="2"/>
  <c r="AD102" i="2"/>
  <c r="AC102" i="2"/>
  <c r="AB102" i="2"/>
  <c r="AD101" i="2"/>
  <c r="AC101" i="2"/>
  <c r="AB101" i="2"/>
  <c r="AD100" i="2"/>
  <c r="AC100" i="2"/>
  <c r="AB100" i="2"/>
  <c r="AD99" i="2"/>
  <c r="AC99" i="2"/>
  <c r="AB99" i="2"/>
  <c r="AD98" i="2"/>
  <c r="AC98" i="2"/>
  <c r="AB98" i="2"/>
  <c r="AD97" i="2"/>
  <c r="AC97" i="2"/>
  <c r="AB97" i="2"/>
  <c r="AD96" i="2"/>
  <c r="AC96" i="2"/>
  <c r="AB96" i="2"/>
  <c r="AD95" i="2"/>
  <c r="AC95" i="2"/>
  <c r="AB95" i="2"/>
  <c r="AD94" i="2"/>
  <c r="AC94" i="2"/>
  <c r="AB94" i="2"/>
  <c r="AD93" i="2"/>
  <c r="AC93" i="2"/>
  <c r="AB93" i="2"/>
  <c r="AD92" i="2"/>
  <c r="AC92" i="2"/>
  <c r="AB92" i="2"/>
  <c r="AD91" i="2"/>
  <c r="AC91" i="2"/>
  <c r="AB91" i="2"/>
  <c r="AD90" i="2"/>
  <c r="AC90" i="2"/>
  <c r="AB90" i="2"/>
  <c r="AD89" i="2"/>
  <c r="AC89" i="2"/>
  <c r="AB89" i="2"/>
  <c r="AD88" i="2"/>
  <c r="AC88" i="2"/>
  <c r="AB88" i="2"/>
  <c r="AD87" i="2"/>
  <c r="AC87" i="2"/>
  <c r="AB87" i="2"/>
  <c r="AD86" i="2"/>
  <c r="AC86" i="2"/>
  <c r="AB86" i="2"/>
  <c r="AD85" i="2"/>
  <c r="AC85" i="2"/>
  <c r="AB85" i="2"/>
  <c r="AD84" i="2"/>
  <c r="AC84" i="2"/>
  <c r="AB84" i="2"/>
  <c r="AD83" i="2"/>
  <c r="AC83" i="2"/>
  <c r="AB83" i="2"/>
  <c r="AD82" i="2"/>
  <c r="AC82" i="2"/>
  <c r="AB82" i="2"/>
  <c r="AD81" i="2"/>
  <c r="AC81" i="2"/>
  <c r="AB81" i="2"/>
  <c r="AD80" i="2"/>
  <c r="AC80" i="2"/>
  <c r="AB80" i="2"/>
  <c r="AD79" i="2"/>
  <c r="AC79" i="2"/>
  <c r="AB79" i="2"/>
  <c r="AD78" i="2"/>
  <c r="AC78" i="2"/>
  <c r="AB78" i="2"/>
  <c r="AD76" i="2"/>
  <c r="AC76" i="2"/>
  <c r="AB76" i="2"/>
  <c r="AD75" i="2"/>
  <c r="AC75" i="2"/>
  <c r="AB75" i="2"/>
  <c r="AD74" i="2"/>
  <c r="AC74" i="2"/>
  <c r="AB74" i="2"/>
  <c r="AD73" i="2"/>
  <c r="AC73" i="2"/>
  <c r="AB73" i="2"/>
  <c r="AD72" i="2"/>
  <c r="AC72" i="2"/>
  <c r="AB72" i="2"/>
  <c r="AD70" i="2"/>
  <c r="AC70" i="2"/>
  <c r="AB70" i="2"/>
  <c r="AD69" i="2"/>
  <c r="AC69" i="2"/>
  <c r="AB69" i="2"/>
  <c r="AD68" i="2"/>
  <c r="AC68" i="2"/>
  <c r="AB68" i="2"/>
  <c r="AD67" i="2"/>
  <c r="AC67" i="2"/>
  <c r="AB67" i="2"/>
  <c r="AD66" i="2"/>
  <c r="AC66" i="2"/>
  <c r="AB66" i="2"/>
  <c r="AD65" i="2"/>
  <c r="AC65" i="2"/>
  <c r="AB65" i="2"/>
  <c r="AD64" i="2"/>
  <c r="AC64" i="2"/>
  <c r="AB64" i="2"/>
  <c r="AD63" i="2"/>
  <c r="AC63" i="2"/>
  <c r="AB63" i="2"/>
  <c r="AD62" i="2"/>
  <c r="AC62" i="2"/>
  <c r="AB62" i="2"/>
  <c r="AD61" i="2"/>
  <c r="AC61" i="2"/>
  <c r="AB61" i="2"/>
  <c r="AD60" i="2"/>
  <c r="AC60" i="2"/>
  <c r="AB60" i="2"/>
  <c r="AD59" i="2"/>
  <c r="AC59" i="2"/>
  <c r="AB59" i="2"/>
  <c r="AD58" i="2"/>
  <c r="AC58" i="2"/>
  <c r="AB58" i="2"/>
  <c r="AD57" i="2"/>
  <c r="AC57" i="2"/>
  <c r="AB57" i="2"/>
  <c r="AD56" i="2"/>
  <c r="AC56" i="2"/>
  <c r="AB56" i="2"/>
  <c r="AD55" i="2"/>
  <c r="AC55" i="2"/>
  <c r="AB55" i="2"/>
  <c r="AD54" i="2"/>
  <c r="AC54" i="2"/>
  <c r="AB54" i="2"/>
  <c r="AD53" i="2"/>
  <c r="AC53" i="2"/>
  <c r="AB53" i="2"/>
  <c r="AD52" i="2"/>
  <c r="AC52" i="2"/>
  <c r="AB52" i="2"/>
  <c r="AD51" i="2"/>
  <c r="AC51" i="2"/>
  <c r="AB51" i="2"/>
  <c r="AD50" i="2"/>
  <c r="AC50" i="2"/>
  <c r="AB50" i="2"/>
  <c r="AD49" i="2"/>
  <c r="AC49" i="2"/>
  <c r="AB49" i="2"/>
  <c r="AD48" i="2"/>
  <c r="AC48" i="2"/>
  <c r="AB48" i="2"/>
  <c r="AD47" i="2"/>
  <c r="AC47" i="2"/>
  <c r="AB47" i="2"/>
  <c r="AD46" i="2"/>
  <c r="AC46" i="2"/>
  <c r="AB46" i="2"/>
  <c r="AD45" i="2"/>
  <c r="AC45" i="2"/>
  <c r="AB45" i="2"/>
  <c r="AD44" i="2"/>
  <c r="AC44" i="2"/>
  <c r="AB44" i="2"/>
  <c r="AD43" i="2"/>
  <c r="AC43" i="2"/>
  <c r="AB43" i="2"/>
  <c r="AD42" i="2"/>
  <c r="AC42" i="2"/>
  <c r="AB42" i="2"/>
  <c r="AD41" i="2"/>
  <c r="AC41" i="2"/>
  <c r="AB41" i="2"/>
  <c r="AD40" i="2"/>
  <c r="AC40" i="2"/>
  <c r="AB40" i="2"/>
  <c r="AD39" i="2"/>
  <c r="AC39" i="2"/>
  <c r="AB39" i="2"/>
  <c r="AD38" i="2"/>
  <c r="AC38" i="2"/>
  <c r="AB38" i="2"/>
  <c r="AD37" i="2"/>
  <c r="AC37" i="2"/>
  <c r="AB37" i="2"/>
  <c r="AD36" i="2"/>
  <c r="AC36" i="2"/>
  <c r="AB36" i="2"/>
  <c r="AD35" i="2"/>
  <c r="AC35" i="2"/>
  <c r="AB35" i="2"/>
  <c r="AD33" i="2"/>
  <c r="AC33" i="2"/>
  <c r="AB33" i="2"/>
  <c r="AD32" i="2"/>
  <c r="AC32" i="2"/>
  <c r="AB32" i="2"/>
  <c r="AD31" i="2"/>
  <c r="AC31" i="2"/>
  <c r="AB31" i="2"/>
  <c r="AD30" i="2"/>
  <c r="AC30" i="2"/>
  <c r="AB30" i="2"/>
  <c r="AD29" i="2"/>
  <c r="AC29" i="2"/>
  <c r="AB29" i="2"/>
  <c r="AD27" i="2"/>
  <c r="AC27" i="2"/>
  <c r="AB27" i="2"/>
  <c r="AD26" i="2"/>
  <c r="AC26" i="2"/>
  <c r="AB26" i="2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8" i="2"/>
  <c r="AC18" i="2"/>
  <c r="AB18" i="2"/>
  <c r="AD17" i="2"/>
  <c r="AC17" i="2"/>
  <c r="AB17" i="2"/>
  <c r="AD15" i="2"/>
  <c r="AC15" i="2"/>
  <c r="AB15" i="2"/>
  <c r="AD14" i="2"/>
  <c r="AC14" i="2"/>
  <c r="AB14" i="2"/>
  <c r="AD13" i="2"/>
  <c r="AC13" i="2"/>
  <c r="AB13" i="2"/>
  <c r="AD12" i="2"/>
  <c r="AC12" i="2"/>
  <c r="AB12" i="2"/>
  <c r="AD11" i="2"/>
  <c r="AC11" i="2"/>
  <c r="AB11" i="2"/>
  <c r="AD10" i="2"/>
  <c r="AC10" i="2"/>
  <c r="AB10" i="2"/>
  <c r="AD9" i="2"/>
  <c r="AC9" i="2"/>
  <c r="AB9" i="2"/>
  <c r="AD8" i="2"/>
  <c r="AC8" i="2"/>
  <c r="AB8" i="2"/>
  <c r="AD7" i="2"/>
  <c r="AC7" i="2"/>
  <c r="AB7" i="2"/>
  <c r="AD6" i="2"/>
  <c r="AC6" i="2"/>
  <c r="AB6" i="2"/>
  <c r="AD5" i="2"/>
  <c r="AC5" i="2"/>
  <c r="AB5" i="2"/>
  <c r="AD4" i="2"/>
  <c r="AC4" i="2"/>
  <c r="AB4" i="2"/>
  <c r="AD3" i="2"/>
  <c r="AC3" i="2"/>
  <c r="AB3" i="2"/>
  <c r="Y101" i="1" l="1"/>
  <c r="Y102" i="1"/>
  <c r="Y103" i="1"/>
  <c r="Y104" i="1"/>
  <c r="Y105" i="1"/>
  <c r="Y106" i="1"/>
  <c r="Y107" i="1"/>
  <c r="Z101" i="1"/>
  <c r="Z102" i="1"/>
  <c r="Z103" i="1"/>
  <c r="Z104" i="1"/>
  <c r="Z105" i="1"/>
  <c r="Z106" i="1"/>
  <c r="Z107" i="1"/>
  <c r="AA101" i="1"/>
  <c r="AA102" i="1"/>
  <c r="AA103" i="1"/>
  <c r="AA104" i="1"/>
  <c r="AA105" i="1"/>
  <c r="AA106" i="1"/>
  <c r="AA107" i="1"/>
  <c r="AB101" i="1"/>
  <c r="AB102" i="1"/>
  <c r="AB103" i="1"/>
  <c r="AB104" i="1"/>
  <c r="AB105" i="1"/>
  <c r="AB106" i="1"/>
  <c r="AB107" i="1"/>
  <c r="AC101" i="1"/>
  <c r="AC102" i="1"/>
  <c r="AC103" i="1"/>
  <c r="AC104" i="1"/>
  <c r="AC105" i="1"/>
  <c r="AC106" i="1"/>
  <c r="AC107" i="1"/>
  <c r="AD101" i="1"/>
  <c r="AD102" i="1"/>
  <c r="AD103" i="1"/>
  <c r="AD104" i="1"/>
  <c r="AD105" i="1"/>
  <c r="AD106" i="1"/>
  <c r="AD107" i="1"/>
  <c r="AE101" i="1"/>
  <c r="AE102" i="1"/>
  <c r="AE103" i="1"/>
  <c r="AE104" i="1"/>
  <c r="AE105" i="1"/>
  <c r="AE106" i="1"/>
  <c r="AE107" i="1"/>
  <c r="AF101" i="1"/>
  <c r="AF102" i="1"/>
  <c r="AF103" i="1"/>
  <c r="AF104" i="1"/>
  <c r="AF105" i="1"/>
  <c r="AF106" i="1"/>
  <c r="AF107" i="1"/>
  <c r="AG101" i="1"/>
  <c r="AG102" i="1"/>
  <c r="AG103" i="1"/>
  <c r="AG104" i="1"/>
  <c r="AG105" i="1"/>
  <c r="AG106" i="1"/>
  <c r="AG107" i="1"/>
  <c r="AI101" i="1"/>
  <c r="AI102" i="1"/>
  <c r="AI103" i="1"/>
  <c r="AI104" i="1"/>
  <c r="AI105" i="1"/>
  <c r="AI106" i="1"/>
  <c r="AI10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Y33" i="1"/>
  <c r="Y34" i="1"/>
  <c r="Y35" i="1"/>
  <c r="Y36" i="1"/>
  <c r="Y37" i="1"/>
  <c r="Z33" i="1"/>
  <c r="Z34" i="1"/>
  <c r="Z35" i="1"/>
  <c r="Z36" i="1"/>
  <c r="Z37" i="1"/>
  <c r="AA33" i="1"/>
  <c r="AA34" i="1"/>
  <c r="AA35" i="1"/>
  <c r="AA36" i="1"/>
  <c r="AA37" i="1"/>
  <c r="AB33" i="1"/>
  <c r="AB34" i="1"/>
  <c r="AB35" i="1"/>
  <c r="AB36" i="1"/>
  <c r="AB37" i="1"/>
  <c r="AC33" i="1"/>
  <c r="AC34" i="1"/>
  <c r="AC35" i="1"/>
  <c r="AC36" i="1"/>
  <c r="AC37" i="1"/>
  <c r="AD33" i="1"/>
  <c r="AD34" i="1"/>
  <c r="AD35" i="1"/>
  <c r="AD36" i="1"/>
  <c r="AD37" i="1"/>
  <c r="AE33" i="1"/>
  <c r="AE34" i="1"/>
  <c r="AE35" i="1"/>
  <c r="AE36" i="1"/>
  <c r="AE37" i="1"/>
  <c r="AF33" i="1"/>
  <c r="AF34" i="1"/>
  <c r="AF35" i="1"/>
  <c r="AF36" i="1"/>
  <c r="AF37" i="1"/>
  <c r="AG33" i="1"/>
  <c r="AG34" i="1"/>
  <c r="AG35" i="1"/>
  <c r="AG36" i="1"/>
  <c r="AG37" i="1"/>
  <c r="AI33" i="1"/>
  <c r="AI34" i="1"/>
  <c r="AI35" i="1"/>
  <c r="AI36" i="1"/>
  <c r="AI37" i="1"/>
  <c r="Y26" i="1"/>
  <c r="Y27" i="1"/>
  <c r="Y28" i="1"/>
  <c r="Y29" i="1"/>
  <c r="Y30" i="1"/>
  <c r="Y31" i="1"/>
  <c r="Y32" i="1"/>
  <c r="Z26" i="1"/>
  <c r="Z27" i="1"/>
  <c r="Z28" i="1"/>
  <c r="Z29" i="1"/>
  <c r="Z30" i="1"/>
  <c r="Z31" i="1"/>
  <c r="Z32" i="1"/>
  <c r="AA26" i="1"/>
  <c r="AA27" i="1"/>
  <c r="AA28" i="1"/>
  <c r="AA29" i="1"/>
  <c r="AA30" i="1"/>
  <c r="AA31" i="1"/>
  <c r="AA32" i="1"/>
  <c r="AB26" i="1"/>
  <c r="AB27" i="1"/>
  <c r="AB28" i="1"/>
  <c r="AB29" i="1"/>
  <c r="AB30" i="1"/>
  <c r="AB31" i="1"/>
  <c r="AB32" i="1"/>
  <c r="AC26" i="1"/>
  <c r="AC27" i="1"/>
  <c r="AC28" i="1"/>
  <c r="AC29" i="1"/>
  <c r="AC30" i="1"/>
  <c r="AC31" i="1"/>
  <c r="AC32" i="1"/>
  <c r="AD26" i="1"/>
  <c r="AD27" i="1"/>
  <c r="AD28" i="1"/>
  <c r="AD29" i="1"/>
  <c r="AD30" i="1"/>
  <c r="AD31" i="1"/>
  <c r="AD32" i="1"/>
  <c r="AE26" i="1"/>
  <c r="AE27" i="1"/>
  <c r="AE28" i="1"/>
  <c r="AE29" i="1"/>
  <c r="AE30" i="1"/>
  <c r="AE31" i="1"/>
  <c r="AE32" i="1"/>
  <c r="AF26" i="1"/>
  <c r="AF27" i="1"/>
  <c r="AF28" i="1"/>
  <c r="AF29" i="1"/>
  <c r="AF30" i="1"/>
  <c r="AF31" i="1"/>
  <c r="AF32" i="1"/>
  <c r="AG26" i="1"/>
  <c r="AG27" i="1"/>
  <c r="AG28" i="1"/>
  <c r="AG29" i="1"/>
  <c r="AG30" i="1"/>
  <c r="AG31" i="1"/>
  <c r="AG32" i="1"/>
  <c r="AI26" i="1"/>
  <c r="AI27" i="1"/>
  <c r="AI28" i="1"/>
  <c r="AI29" i="1"/>
  <c r="AI30" i="1"/>
  <c r="AI31" i="1"/>
  <c r="AI32" i="1"/>
  <c r="AQ8" i="1"/>
  <c r="AX107" i="1" l="1"/>
  <c r="AX105" i="1"/>
  <c r="AX103" i="1"/>
  <c r="AX101" i="1"/>
  <c r="AX31" i="1"/>
  <c r="AX29" i="1"/>
  <c r="AX27" i="1"/>
  <c r="AX36" i="1"/>
  <c r="AX34" i="1"/>
  <c r="AX100" i="1"/>
  <c r="AX98" i="1"/>
  <c r="AX96" i="1"/>
  <c r="AX94" i="1"/>
  <c r="AX92" i="1"/>
  <c r="AX90" i="1"/>
  <c r="AX88" i="1"/>
  <c r="AX86" i="1"/>
  <c r="AX84" i="1"/>
  <c r="AX82" i="1"/>
  <c r="AX80" i="1"/>
  <c r="AX78" i="1"/>
  <c r="AX76" i="1"/>
  <c r="AX74" i="1"/>
  <c r="AX72" i="1"/>
  <c r="AX70" i="1"/>
  <c r="AX68" i="1"/>
  <c r="AX66" i="1"/>
  <c r="AX64" i="1"/>
  <c r="AX62" i="1"/>
  <c r="AX60" i="1"/>
  <c r="AX58" i="1"/>
  <c r="AX56" i="1"/>
  <c r="AX54" i="1"/>
  <c r="AX52" i="1"/>
  <c r="AX50" i="1"/>
  <c r="AX48" i="1"/>
  <c r="AX46" i="1"/>
  <c r="AX44" i="1"/>
  <c r="AX42" i="1"/>
  <c r="AX40" i="1"/>
  <c r="AX38" i="1"/>
  <c r="AX32" i="1"/>
  <c r="AX30" i="1"/>
  <c r="AX28" i="1"/>
  <c r="AX26" i="1"/>
  <c r="AX37" i="1"/>
  <c r="AX35" i="1"/>
  <c r="AX33" i="1"/>
  <c r="AX99" i="1"/>
  <c r="AX97" i="1"/>
  <c r="AX95" i="1"/>
  <c r="AX93" i="1"/>
  <c r="AX91" i="1"/>
  <c r="AX89" i="1"/>
  <c r="AX87" i="1"/>
  <c r="AX85" i="1"/>
  <c r="AX83" i="1"/>
  <c r="AX81" i="1"/>
  <c r="AX79" i="1"/>
  <c r="AX77" i="1"/>
  <c r="AX75" i="1"/>
  <c r="AX73" i="1"/>
  <c r="AX71" i="1"/>
  <c r="AX69" i="1"/>
  <c r="AX67" i="1"/>
  <c r="AX65" i="1"/>
  <c r="AX63" i="1"/>
  <c r="AX61" i="1"/>
  <c r="AX59" i="1"/>
  <c r="AX57" i="1"/>
  <c r="AX55" i="1"/>
  <c r="AX53" i="1"/>
  <c r="AX51" i="1"/>
  <c r="AX49" i="1"/>
  <c r="AX47" i="1"/>
  <c r="AX45" i="1"/>
  <c r="AX43" i="1"/>
  <c r="AX41" i="1"/>
  <c r="AX39" i="1"/>
  <c r="AX106" i="1"/>
  <c r="AX104" i="1"/>
  <c r="AX102" i="1"/>
  <c r="F8" i="1"/>
  <c r="E8" i="1"/>
  <c r="A8" i="1"/>
  <c r="N9" i="2" l="1"/>
  <c r="N10" i="2"/>
  <c r="N11" i="2"/>
  <c r="N12" i="2"/>
  <c r="N13" i="2"/>
  <c r="N14" i="2"/>
  <c r="N15" i="2"/>
  <c r="N16" i="2"/>
  <c r="N17" i="2"/>
  <c r="N8" i="2"/>
  <c r="Y15" i="1" l="1"/>
  <c r="Z15" i="1"/>
  <c r="AA15" i="1"/>
  <c r="AB15" i="1"/>
  <c r="AC15" i="1"/>
  <c r="AD15" i="1"/>
  <c r="AE15" i="1"/>
  <c r="AF15" i="1"/>
  <c r="AG15" i="1"/>
  <c r="AI15" i="1"/>
  <c r="Y16" i="1"/>
  <c r="Z16" i="1"/>
  <c r="AA16" i="1"/>
  <c r="AB16" i="1"/>
  <c r="AC16" i="1"/>
  <c r="AD16" i="1"/>
  <c r="AE16" i="1"/>
  <c r="AF16" i="1"/>
  <c r="AG16" i="1"/>
  <c r="AI16" i="1"/>
  <c r="Y17" i="1"/>
  <c r="Z17" i="1"/>
  <c r="AA17" i="1"/>
  <c r="AB17" i="1"/>
  <c r="AC17" i="1"/>
  <c r="AD17" i="1"/>
  <c r="AE17" i="1"/>
  <c r="AF17" i="1"/>
  <c r="AG17" i="1"/>
  <c r="AI17" i="1"/>
  <c r="Y18" i="1"/>
  <c r="Z18" i="1"/>
  <c r="AA18" i="1"/>
  <c r="AB18" i="1"/>
  <c r="AC18" i="1"/>
  <c r="AD18" i="1"/>
  <c r="AE18" i="1"/>
  <c r="AF18" i="1"/>
  <c r="AG18" i="1"/>
  <c r="AI18" i="1"/>
  <c r="Y19" i="1"/>
  <c r="Z19" i="1"/>
  <c r="AA19" i="1"/>
  <c r="AB19" i="1"/>
  <c r="AC19" i="1"/>
  <c r="AD19" i="1"/>
  <c r="AE19" i="1"/>
  <c r="AF19" i="1"/>
  <c r="AG19" i="1"/>
  <c r="AI19" i="1"/>
  <c r="Y20" i="1"/>
  <c r="Z20" i="1"/>
  <c r="AA20" i="1"/>
  <c r="AB20" i="1"/>
  <c r="AC20" i="1"/>
  <c r="AD20" i="1"/>
  <c r="AE20" i="1"/>
  <c r="AF20" i="1"/>
  <c r="AG20" i="1"/>
  <c r="AI20" i="1"/>
  <c r="Y21" i="1"/>
  <c r="Z21" i="1"/>
  <c r="AA21" i="1"/>
  <c r="AB21" i="1"/>
  <c r="AC21" i="1"/>
  <c r="AD21" i="1"/>
  <c r="AE21" i="1"/>
  <c r="AF21" i="1"/>
  <c r="AG21" i="1"/>
  <c r="AI21" i="1"/>
  <c r="Y22" i="1"/>
  <c r="Z22" i="1"/>
  <c r="AA22" i="1"/>
  <c r="AB22" i="1"/>
  <c r="AC22" i="1"/>
  <c r="AD22" i="1"/>
  <c r="AE22" i="1"/>
  <c r="AF22" i="1"/>
  <c r="AG22" i="1"/>
  <c r="AI22" i="1"/>
  <c r="Y23" i="1"/>
  <c r="Z23" i="1"/>
  <c r="AA23" i="1"/>
  <c r="AB23" i="1"/>
  <c r="AC23" i="1"/>
  <c r="AD23" i="1"/>
  <c r="AE23" i="1"/>
  <c r="AF23" i="1"/>
  <c r="AG23" i="1"/>
  <c r="AI23" i="1"/>
  <c r="AB8" i="1"/>
  <c r="AB9" i="1"/>
  <c r="AB10" i="1"/>
  <c r="AB11" i="1"/>
  <c r="AB12" i="1"/>
  <c r="AB13" i="1"/>
  <c r="AB14" i="1"/>
  <c r="AB24" i="1"/>
  <c r="AB25" i="1"/>
  <c r="Y9" i="1"/>
  <c r="Z9" i="1"/>
  <c r="AA9" i="1"/>
  <c r="AC9" i="1"/>
  <c r="AD9" i="1"/>
  <c r="AE9" i="1"/>
  <c r="AF9" i="1"/>
  <c r="AG9" i="1"/>
  <c r="AI9" i="1"/>
  <c r="Y10" i="1"/>
  <c r="Z10" i="1"/>
  <c r="AA10" i="1"/>
  <c r="AC10" i="1"/>
  <c r="AD10" i="1"/>
  <c r="AE10" i="1"/>
  <c r="AF10" i="1"/>
  <c r="AG10" i="1"/>
  <c r="AI10" i="1"/>
  <c r="Z11" i="1"/>
  <c r="AA11" i="1"/>
  <c r="AC11" i="1"/>
  <c r="AD11" i="1"/>
  <c r="AE11" i="1"/>
  <c r="AF11" i="1"/>
  <c r="AG11" i="1"/>
  <c r="Y12" i="1"/>
  <c r="Z12" i="1"/>
  <c r="AA12" i="1"/>
  <c r="AC12" i="1"/>
  <c r="AD12" i="1"/>
  <c r="AE12" i="1"/>
  <c r="AF12" i="1"/>
  <c r="AG12" i="1"/>
  <c r="AI12" i="1"/>
  <c r="Y13" i="1"/>
  <c r="Z13" i="1"/>
  <c r="AA13" i="1"/>
  <c r="AC13" i="1"/>
  <c r="AD13" i="1"/>
  <c r="AE13" i="1"/>
  <c r="AF13" i="1"/>
  <c r="AG13" i="1"/>
  <c r="AI13" i="1"/>
  <c r="Y14" i="1"/>
  <c r="Z14" i="1"/>
  <c r="AA14" i="1"/>
  <c r="AC14" i="1"/>
  <c r="AD14" i="1"/>
  <c r="AE14" i="1"/>
  <c r="AF14" i="1"/>
  <c r="AG14" i="1"/>
  <c r="AI14" i="1"/>
  <c r="Y24" i="1"/>
  <c r="Z24" i="1"/>
  <c r="AA24" i="1"/>
  <c r="AC24" i="1"/>
  <c r="AD24" i="1"/>
  <c r="AE24" i="1"/>
  <c r="AF24" i="1"/>
  <c r="AG24" i="1"/>
  <c r="AI24" i="1"/>
  <c r="Y25" i="1"/>
  <c r="Z25" i="1"/>
  <c r="AA25" i="1"/>
  <c r="AC25" i="1"/>
  <c r="AD25" i="1"/>
  <c r="AE25" i="1"/>
  <c r="AF25" i="1"/>
  <c r="AG25" i="1"/>
  <c r="AI25" i="1"/>
  <c r="AX9" i="1" l="1"/>
  <c r="AX24" i="1"/>
  <c r="AX13" i="1"/>
  <c r="AX12" i="1"/>
  <c r="AX23" i="1"/>
  <c r="AX22" i="1"/>
  <c r="AX21" i="1"/>
  <c r="AX20" i="1"/>
  <c r="AX19" i="1"/>
  <c r="AX18" i="1"/>
  <c r="AX17" i="1"/>
  <c r="AX16" i="1"/>
  <c r="AX15" i="1"/>
  <c r="AX25" i="1"/>
  <c r="AX14" i="1"/>
  <c r="AX11" i="1"/>
  <c r="AX10" i="1"/>
  <c r="AP8" i="1"/>
  <c r="AT8" i="1"/>
  <c r="AW8" i="1"/>
  <c r="AU8" i="1"/>
  <c r="AS8" i="1"/>
  <c r="AR8" i="1"/>
  <c r="AG8" i="1" l="1"/>
  <c r="AF8" i="1" l="1"/>
  <c r="AX8" i="1" s="1"/>
  <c r="AI8" i="1"/>
  <c r="AE8" i="1"/>
  <c r="AD8" i="1"/>
  <c r="AC8" i="1"/>
  <c r="AA8" i="1"/>
  <c r="Z8" i="1"/>
  <c r="Y8" i="1"/>
  <c r="N19" i="2" l="1"/>
  <c r="N20" i="2"/>
  <c r="N21" i="2"/>
  <c r="N22" i="2"/>
  <c r="N23" i="2"/>
  <c r="N24" i="2"/>
  <c r="N25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18" i="2"/>
  <c r="Y11" i="1" l="1"/>
  <c r="AI11" i="1"/>
  <c r="W106" i="1" l="1"/>
  <c r="V45" i="1"/>
  <c r="V61" i="1"/>
  <c r="V77" i="1"/>
  <c r="V93" i="1"/>
  <c r="W46" i="1"/>
  <c r="W62" i="1"/>
  <c r="W78" i="1"/>
  <c r="W94" i="1"/>
  <c r="X47" i="1"/>
  <c r="X63" i="1"/>
  <c r="X79" i="1"/>
  <c r="X95" i="1"/>
  <c r="V36" i="1"/>
  <c r="X27" i="1"/>
  <c r="X101" i="1"/>
  <c r="V47" i="1"/>
  <c r="V63" i="1"/>
  <c r="V79" i="1"/>
  <c r="V95" i="1"/>
  <c r="W48" i="1"/>
  <c r="W64" i="1"/>
  <c r="W80" i="1"/>
  <c r="W96" i="1"/>
  <c r="V105" i="1"/>
  <c r="X107" i="1"/>
  <c r="V53" i="1"/>
  <c r="V69" i="1"/>
  <c r="V85" i="1"/>
  <c r="W38" i="1"/>
  <c r="W54" i="1"/>
  <c r="W70" i="1"/>
  <c r="W86" i="1"/>
  <c r="X39" i="1"/>
  <c r="X55" i="1"/>
  <c r="X71" i="1"/>
  <c r="X87" i="1"/>
  <c r="X34" i="1"/>
  <c r="W26" i="1"/>
  <c r="V107" i="1"/>
  <c r="V39" i="1"/>
  <c r="V55" i="1"/>
  <c r="V71" i="1"/>
  <c r="V87" i="1"/>
  <c r="W40" i="1"/>
  <c r="W56" i="1"/>
  <c r="W72" i="1"/>
  <c r="W88" i="1"/>
  <c r="X41" i="1"/>
  <c r="X57" i="1"/>
  <c r="X73" i="1"/>
  <c r="X89" i="1"/>
  <c r="V34" i="1"/>
  <c r="W28" i="1"/>
  <c r="V40" i="1"/>
  <c r="V72" i="1"/>
  <c r="W41" i="1"/>
  <c r="W73" i="1"/>
  <c r="X42" i="1"/>
  <c r="X74" i="1"/>
  <c r="V28" i="1"/>
  <c r="W103" i="1"/>
  <c r="V66" i="1"/>
  <c r="V98" i="1"/>
  <c r="W67" i="1"/>
  <c r="X44" i="1"/>
  <c r="V30" i="1"/>
  <c r="X103" i="1"/>
  <c r="V65" i="1"/>
  <c r="V97" i="1"/>
  <c r="W66" i="1"/>
  <c r="W98" i="1"/>
  <c r="X67" i="1"/>
  <c r="X99" i="1"/>
  <c r="V29" i="1"/>
  <c r="V103" i="1"/>
  <c r="V51" i="1"/>
  <c r="V83" i="1"/>
  <c r="W52" i="1"/>
  <c r="W84" i="1"/>
  <c r="X49" i="1"/>
  <c r="X69" i="1"/>
  <c r="X93" i="1"/>
  <c r="W37" i="1"/>
  <c r="V31" i="1"/>
  <c r="V104" i="1"/>
  <c r="V80" i="1"/>
  <c r="W57" i="1"/>
  <c r="W97" i="1"/>
  <c r="X82" i="1"/>
  <c r="X35" i="1"/>
  <c r="V42" i="1"/>
  <c r="V90" i="1"/>
  <c r="W75" i="1"/>
  <c r="X76" i="1"/>
  <c r="X106" i="1"/>
  <c r="V68" i="1"/>
  <c r="V100" i="1"/>
  <c r="W69" i="1"/>
  <c r="X38" i="1"/>
  <c r="X70" i="1"/>
  <c r="V33" i="1"/>
  <c r="X26" i="1"/>
  <c r="V54" i="1"/>
  <c r="V86" i="1"/>
  <c r="W55" i="1"/>
  <c r="W87" i="1"/>
  <c r="X56" i="1"/>
  <c r="X88" i="1"/>
  <c r="V26" i="1"/>
  <c r="W99" i="1"/>
  <c r="X100" i="1"/>
  <c r="X16" i="1"/>
  <c r="X20" i="1"/>
  <c r="V14" i="1"/>
  <c r="W18" i="1"/>
  <c r="W22" i="1"/>
  <c r="X12" i="1"/>
  <c r="X25" i="1"/>
  <c r="X18" i="1"/>
  <c r="X22" i="1"/>
  <c r="X11" i="1"/>
  <c r="W24" i="1"/>
  <c r="X17" i="1"/>
  <c r="V101" i="1"/>
  <c r="V49" i="1"/>
  <c r="V81" i="1"/>
  <c r="W50" i="1"/>
  <c r="W82" i="1"/>
  <c r="X51" i="1"/>
  <c r="X83" i="1"/>
  <c r="W35" i="1"/>
  <c r="X31" i="1"/>
  <c r="X105" i="1"/>
  <c r="V67" i="1"/>
  <c r="V99" i="1"/>
  <c r="W68" i="1"/>
  <c r="W100" i="1"/>
  <c r="X61" i="1"/>
  <c r="X81" i="1"/>
  <c r="X29" i="1"/>
  <c r="X102" i="1"/>
  <c r="V56" i="1"/>
  <c r="V96" i="1"/>
  <c r="W81" i="1"/>
  <c r="X58" i="1"/>
  <c r="X98" i="1"/>
  <c r="W29" i="1"/>
  <c r="V74" i="1"/>
  <c r="W51" i="1"/>
  <c r="W91" i="1"/>
  <c r="V102" i="1"/>
  <c r="V52" i="1"/>
  <c r="V84" i="1"/>
  <c r="W53" i="1"/>
  <c r="W85" i="1"/>
  <c r="X54" i="1"/>
  <c r="X86" i="1"/>
  <c r="W107" i="1"/>
  <c r="V38" i="1"/>
  <c r="D38" i="1" s="1"/>
  <c r="V70" i="1"/>
  <c r="W39" i="1"/>
  <c r="W71" i="1"/>
  <c r="X40" i="1"/>
  <c r="X72" i="1"/>
  <c r="V35" i="1"/>
  <c r="X28" i="1"/>
  <c r="X68" i="1"/>
  <c r="W34" i="1"/>
  <c r="X32" i="1"/>
  <c r="V18" i="1"/>
  <c r="V22" i="1"/>
  <c r="V12" i="1"/>
  <c r="W10" i="1"/>
  <c r="X14" i="1"/>
  <c r="V16" i="1"/>
  <c r="V20" i="1"/>
  <c r="W9" i="1"/>
  <c r="W13" i="1"/>
  <c r="V15" i="1"/>
  <c r="V19" i="1"/>
  <c r="V23" i="1"/>
  <c r="V25" i="1"/>
  <c r="W8" i="1"/>
  <c r="V73" i="1"/>
  <c r="W74" i="1"/>
  <c r="X75" i="1"/>
  <c r="W30" i="1"/>
  <c r="V59" i="1"/>
  <c r="W60" i="1"/>
  <c r="X53" i="1"/>
  <c r="X97" i="1"/>
  <c r="W32" i="1"/>
  <c r="V88" i="1"/>
  <c r="X50" i="1"/>
  <c r="W43" i="1"/>
  <c r="X92" i="1"/>
  <c r="V76" i="1"/>
  <c r="W77" i="1"/>
  <c r="X78" i="1"/>
  <c r="V106" i="1"/>
  <c r="V94" i="1"/>
  <c r="W95" i="1"/>
  <c r="X96" i="1"/>
  <c r="X52" i="1"/>
  <c r="W31" i="1"/>
  <c r="W25" i="1"/>
  <c r="X19" i="1"/>
  <c r="V13" i="1"/>
  <c r="X9" i="1"/>
  <c r="W102" i="1"/>
  <c r="V89" i="1"/>
  <c r="W90" i="1"/>
  <c r="X91" i="1"/>
  <c r="V75" i="1"/>
  <c r="W76" i="1"/>
  <c r="X65" i="1"/>
  <c r="W33" i="1"/>
  <c r="W49" i="1"/>
  <c r="X66" i="1"/>
  <c r="X30" i="1"/>
  <c r="W59" i="1"/>
  <c r="W105" i="1"/>
  <c r="V92" i="1"/>
  <c r="W93" i="1"/>
  <c r="X94" i="1"/>
  <c r="V46" i="1"/>
  <c r="W47" i="1"/>
  <c r="X48" i="1"/>
  <c r="X33" i="1"/>
  <c r="X84" i="1"/>
  <c r="W15" i="1"/>
  <c r="W23" i="1"/>
  <c r="X13" i="1"/>
  <c r="V21" i="1"/>
  <c r="V24" i="1"/>
  <c r="W21" i="1"/>
  <c r="W20" i="1"/>
  <c r="V41" i="1"/>
  <c r="W42" i="1"/>
  <c r="X43" i="1"/>
  <c r="W104" i="1"/>
  <c r="V91" i="1"/>
  <c r="W92" i="1"/>
  <c r="X77" i="1"/>
  <c r="X36" i="1"/>
  <c r="W101" i="1"/>
  <c r="V48" i="1"/>
  <c r="W65" i="1"/>
  <c r="X90" i="1"/>
  <c r="X104" i="1"/>
  <c r="V58" i="1"/>
  <c r="W83" i="1"/>
  <c r="V44" i="1"/>
  <c r="W45" i="1"/>
  <c r="X46" i="1"/>
  <c r="W36" i="1"/>
  <c r="V62" i="1"/>
  <c r="W63" i="1"/>
  <c r="X64" i="1"/>
  <c r="W27" i="1"/>
  <c r="W12" i="1"/>
  <c r="X15" i="1"/>
  <c r="X23" i="1"/>
  <c r="X21" i="1"/>
  <c r="X24" i="1"/>
  <c r="V57" i="1"/>
  <c r="W58" i="1"/>
  <c r="X59" i="1"/>
  <c r="V43" i="1"/>
  <c r="W44" i="1"/>
  <c r="X45" i="1"/>
  <c r="X85" i="1"/>
  <c r="V27" i="1"/>
  <c r="V64" i="1"/>
  <c r="W89" i="1"/>
  <c r="V37" i="1"/>
  <c r="V82" i="1"/>
  <c r="X60" i="1"/>
  <c r="V60" i="1"/>
  <c r="W61" i="1"/>
  <c r="X62" i="1"/>
  <c r="V32" i="1"/>
  <c r="V78" i="1"/>
  <c r="W79" i="1"/>
  <c r="X80" i="1"/>
  <c r="V50" i="1"/>
  <c r="X37" i="1"/>
  <c r="W19" i="1"/>
  <c r="W14" i="1"/>
  <c r="V17" i="1"/>
  <c r="W11" i="1"/>
  <c r="W17" i="1"/>
  <c r="X10" i="1"/>
  <c r="W16" i="1"/>
  <c r="X8" i="1"/>
  <c r="V9" i="1"/>
  <c r="V10" i="1"/>
  <c r="V11" i="1"/>
  <c r="V8" i="1"/>
  <c r="D50" i="1" l="1"/>
  <c r="AO50" i="1" s="1"/>
  <c r="D78" i="1"/>
  <c r="AH78" i="1" s="1"/>
  <c r="B78" i="1" s="1"/>
  <c r="D103" i="1"/>
  <c r="AH103" i="1" s="1"/>
  <c r="B103" i="1" s="1"/>
  <c r="D41" i="1"/>
  <c r="AO41" i="1" s="1"/>
  <c r="D67" i="1"/>
  <c r="AH67" i="1" s="1"/>
  <c r="B67" i="1" s="1"/>
  <c r="D10" i="1"/>
  <c r="AH10" i="1" s="1"/>
  <c r="B10" i="1" s="1"/>
  <c r="D57" i="1"/>
  <c r="AO57" i="1" s="1"/>
  <c r="D60" i="1"/>
  <c r="AH60" i="1" s="1"/>
  <c r="B60" i="1" s="1"/>
  <c r="D82" i="1"/>
  <c r="AO82" i="1" s="1"/>
  <c r="D27" i="1"/>
  <c r="AH27" i="1" s="1"/>
  <c r="B27" i="1" s="1"/>
  <c r="D43" i="1"/>
  <c r="AH43" i="1" s="1"/>
  <c r="B43" i="1" s="1"/>
  <c r="D44" i="1"/>
  <c r="AH44" i="1" s="1"/>
  <c r="B44" i="1" s="1"/>
  <c r="D48" i="1"/>
  <c r="AO48" i="1" s="1"/>
  <c r="D88" i="1"/>
  <c r="AO88" i="1" s="1"/>
  <c r="D16" i="1"/>
  <c r="AH16" i="1" s="1"/>
  <c r="B16" i="1" s="1"/>
  <c r="D22" i="1"/>
  <c r="AO22" i="1" s="1"/>
  <c r="D35" i="1"/>
  <c r="AO35" i="1" s="1"/>
  <c r="D84" i="1"/>
  <c r="AO84" i="1" s="1"/>
  <c r="D102" i="1"/>
  <c r="AH102" i="1" s="1"/>
  <c r="B102" i="1" s="1"/>
  <c r="D99" i="1"/>
  <c r="AH99" i="1" s="1"/>
  <c r="B99" i="1" s="1"/>
  <c r="D49" i="1"/>
  <c r="AO49" i="1" s="1"/>
  <c r="D26" i="1"/>
  <c r="AH26" i="1" s="1"/>
  <c r="B26" i="1" s="1"/>
  <c r="D54" i="1"/>
  <c r="AH54" i="1" s="1"/>
  <c r="B54" i="1" s="1"/>
  <c r="D72" i="1"/>
  <c r="AO72" i="1" s="1"/>
  <c r="D87" i="1"/>
  <c r="AO87" i="1" s="1"/>
  <c r="D107" i="1"/>
  <c r="AH107" i="1" s="1"/>
  <c r="B107" i="1" s="1"/>
  <c r="D62" i="1"/>
  <c r="D89" i="1"/>
  <c r="D96" i="1"/>
  <c r="D33" i="1"/>
  <c r="D100" i="1"/>
  <c r="D42" i="1"/>
  <c r="D104" i="1"/>
  <c r="D83" i="1"/>
  <c r="D97" i="1"/>
  <c r="D98" i="1"/>
  <c r="D55" i="1"/>
  <c r="D69" i="1"/>
  <c r="D95" i="1"/>
  <c r="D63" i="1"/>
  <c r="D36" i="1"/>
  <c r="D77" i="1"/>
  <c r="D45" i="1"/>
  <c r="AO78" i="1"/>
  <c r="D58" i="1"/>
  <c r="D24" i="1"/>
  <c r="D92" i="1"/>
  <c r="D94" i="1"/>
  <c r="D76" i="1"/>
  <c r="D23" i="1"/>
  <c r="D15" i="1"/>
  <c r="AO38" i="1"/>
  <c r="AH38" i="1"/>
  <c r="B38" i="1" s="1"/>
  <c r="D17" i="1"/>
  <c r="AH50" i="1"/>
  <c r="B50" i="1" s="1"/>
  <c r="D32" i="1"/>
  <c r="D37" i="1"/>
  <c r="D64" i="1"/>
  <c r="D91" i="1"/>
  <c r="D21" i="1"/>
  <c r="D46" i="1"/>
  <c r="D75" i="1"/>
  <c r="D13" i="1"/>
  <c r="AO13" i="1" s="1"/>
  <c r="D106" i="1"/>
  <c r="D59" i="1"/>
  <c r="D73" i="1"/>
  <c r="D25" i="1"/>
  <c r="D19" i="1"/>
  <c r="D20" i="1"/>
  <c r="D12" i="1"/>
  <c r="AO12" i="1" s="1"/>
  <c r="D18" i="1"/>
  <c r="D70" i="1"/>
  <c r="D52" i="1"/>
  <c r="D74" i="1"/>
  <c r="D56" i="1"/>
  <c r="D81" i="1"/>
  <c r="D101" i="1"/>
  <c r="D14" i="1"/>
  <c r="D86" i="1"/>
  <c r="D68" i="1"/>
  <c r="D90" i="1"/>
  <c r="D80" i="1"/>
  <c r="D31" i="1"/>
  <c r="D51" i="1"/>
  <c r="D29" i="1"/>
  <c r="D65" i="1"/>
  <c r="D30" i="1"/>
  <c r="D66" i="1"/>
  <c r="D28" i="1"/>
  <c r="D40" i="1"/>
  <c r="D34" i="1"/>
  <c r="D71" i="1"/>
  <c r="D39" i="1"/>
  <c r="D85" i="1"/>
  <c r="D53" i="1"/>
  <c r="D105" i="1"/>
  <c r="D79" i="1"/>
  <c r="D47" i="1"/>
  <c r="D93" i="1"/>
  <c r="D61" i="1"/>
  <c r="AO10" i="1"/>
  <c r="D11" i="1"/>
  <c r="AH11" i="1" s="1"/>
  <c r="B11" i="1" s="1"/>
  <c r="D9" i="1"/>
  <c r="D8" i="1"/>
  <c r="AO67" i="1" l="1"/>
  <c r="AH82" i="1"/>
  <c r="B82" i="1" s="1"/>
  <c r="AO103" i="1"/>
  <c r="AH57" i="1"/>
  <c r="B57" i="1" s="1"/>
  <c r="AO43" i="1"/>
  <c r="AO102" i="1"/>
  <c r="AO26" i="1"/>
  <c r="AO54" i="1"/>
  <c r="AH35" i="1"/>
  <c r="B35" i="1" s="1"/>
  <c r="AH87" i="1"/>
  <c r="B87" i="1" s="1"/>
  <c r="AH41" i="1"/>
  <c r="B41" i="1" s="1"/>
  <c r="AH72" i="1"/>
  <c r="B72" i="1" s="1"/>
  <c r="AO60" i="1"/>
  <c r="AH22" i="1"/>
  <c r="B22" i="1" s="1"/>
  <c r="AO107" i="1"/>
  <c r="AH84" i="1"/>
  <c r="B84" i="1" s="1"/>
  <c r="AO99" i="1"/>
  <c r="AO44" i="1"/>
  <c r="AO16" i="1"/>
  <c r="AH88" i="1"/>
  <c r="B88" i="1" s="1"/>
  <c r="AO27" i="1"/>
  <c r="AH48" i="1"/>
  <c r="B48" i="1" s="1"/>
  <c r="AH49" i="1"/>
  <c r="B49" i="1" s="1"/>
  <c r="C134" i="1"/>
  <c r="C140" i="1"/>
  <c r="C142" i="1"/>
  <c r="C136" i="1"/>
  <c r="C138" i="1"/>
  <c r="C143" i="1"/>
  <c r="C139" i="1"/>
  <c r="C135" i="1"/>
  <c r="C131" i="1"/>
  <c r="C127" i="1"/>
  <c r="C123" i="1"/>
  <c r="C119" i="1"/>
  <c r="C111" i="1"/>
  <c r="C132" i="1"/>
  <c r="C128" i="1"/>
  <c r="C124" i="1"/>
  <c r="C120" i="1"/>
  <c r="C116" i="1"/>
  <c r="C112" i="1"/>
  <c r="C108" i="1"/>
  <c r="C133" i="1"/>
  <c r="C129" i="1"/>
  <c r="C125" i="1"/>
  <c r="C121" i="1"/>
  <c r="C117" i="1"/>
  <c r="C115" i="1"/>
  <c r="C113" i="1"/>
  <c r="C109" i="1"/>
  <c r="C130" i="1"/>
  <c r="C126" i="1"/>
  <c r="C122" i="1"/>
  <c r="C118" i="1"/>
  <c r="C114" i="1"/>
  <c r="C110" i="1"/>
  <c r="C141" i="1"/>
  <c r="C137" i="1"/>
  <c r="AO61" i="1"/>
  <c r="AH61" i="1"/>
  <c r="B61" i="1" s="1"/>
  <c r="AO47" i="1"/>
  <c r="AH47" i="1"/>
  <c r="B47" i="1" s="1"/>
  <c r="AO105" i="1"/>
  <c r="AH105" i="1"/>
  <c r="B105" i="1" s="1"/>
  <c r="AO85" i="1"/>
  <c r="AH85" i="1"/>
  <c r="B85" i="1" s="1"/>
  <c r="AO71" i="1"/>
  <c r="AH71" i="1"/>
  <c r="B71" i="1" s="1"/>
  <c r="AO40" i="1"/>
  <c r="AH40" i="1"/>
  <c r="B40" i="1" s="1"/>
  <c r="AO66" i="1"/>
  <c r="AH66" i="1"/>
  <c r="B66" i="1" s="1"/>
  <c r="AO65" i="1"/>
  <c r="AH65" i="1"/>
  <c r="B65" i="1" s="1"/>
  <c r="AO51" i="1"/>
  <c r="AH51" i="1"/>
  <c r="B51" i="1" s="1"/>
  <c r="AO80" i="1"/>
  <c r="AH80" i="1"/>
  <c r="B80" i="1" s="1"/>
  <c r="AO68" i="1"/>
  <c r="AH68" i="1"/>
  <c r="B68" i="1" s="1"/>
  <c r="AO14" i="1"/>
  <c r="AH14" i="1"/>
  <c r="B14" i="1" s="1"/>
  <c r="AO81" i="1"/>
  <c r="AH81" i="1"/>
  <c r="B81" i="1" s="1"/>
  <c r="AO74" i="1"/>
  <c r="AH74" i="1"/>
  <c r="B74" i="1" s="1"/>
  <c r="AO70" i="1"/>
  <c r="AH70" i="1"/>
  <c r="B70" i="1" s="1"/>
  <c r="AO19" i="1"/>
  <c r="AH19" i="1"/>
  <c r="B19" i="1" s="1"/>
  <c r="AO73" i="1"/>
  <c r="AH73" i="1"/>
  <c r="B73" i="1" s="1"/>
  <c r="AO106" i="1"/>
  <c r="AH106" i="1"/>
  <c r="B106" i="1" s="1"/>
  <c r="AO75" i="1"/>
  <c r="AH75" i="1"/>
  <c r="B75" i="1" s="1"/>
  <c r="AO21" i="1"/>
  <c r="AH21" i="1"/>
  <c r="B21" i="1" s="1"/>
  <c r="AO64" i="1"/>
  <c r="AH64" i="1"/>
  <c r="B64" i="1" s="1"/>
  <c r="AO32" i="1"/>
  <c r="AH32" i="1"/>
  <c r="B32" i="1" s="1"/>
  <c r="AO15" i="1"/>
  <c r="AH15" i="1"/>
  <c r="B15" i="1" s="1"/>
  <c r="AO76" i="1"/>
  <c r="AH76" i="1"/>
  <c r="B76" i="1" s="1"/>
  <c r="AO92" i="1"/>
  <c r="AH92" i="1"/>
  <c r="B92" i="1" s="1"/>
  <c r="AO58" i="1"/>
  <c r="AH58" i="1"/>
  <c r="B58" i="1" s="1"/>
  <c r="AO77" i="1"/>
  <c r="AH77" i="1"/>
  <c r="B77" i="1" s="1"/>
  <c r="AO63" i="1"/>
  <c r="AH63" i="1"/>
  <c r="B63" i="1" s="1"/>
  <c r="AO69" i="1"/>
  <c r="AH69" i="1"/>
  <c r="B69" i="1" s="1"/>
  <c r="AO98" i="1"/>
  <c r="AH98" i="1"/>
  <c r="B98" i="1" s="1"/>
  <c r="AO83" i="1"/>
  <c r="AH83" i="1"/>
  <c r="B83" i="1" s="1"/>
  <c r="AO42" i="1"/>
  <c r="AH42" i="1"/>
  <c r="B42" i="1" s="1"/>
  <c r="AO33" i="1"/>
  <c r="AH33" i="1"/>
  <c r="B33" i="1" s="1"/>
  <c r="AO89" i="1"/>
  <c r="AH89" i="1"/>
  <c r="B89" i="1" s="1"/>
  <c r="C10" i="1"/>
  <c r="AO93" i="1"/>
  <c r="AH93" i="1"/>
  <c r="B93" i="1" s="1"/>
  <c r="AO79" i="1"/>
  <c r="AH79" i="1"/>
  <c r="B79" i="1" s="1"/>
  <c r="AO53" i="1"/>
  <c r="AH53" i="1"/>
  <c r="B53" i="1" s="1"/>
  <c r="AO39" i="1"/>
  <c r="AH39" i="1"/>
  <c r="B39" i="1" s="1"/>
  <c r="AO34" i="1"/>
  <c r="AH34" i="1"/>
  <c r="B34" i="1" s="1"/>
  <c r="AO28" i="1"/>
  <c r="AH28" i="1"/>
  <c r="B28" i="1" s="1"/>
  <c r="AO30" i="1"/>
  <c r="AH30" i="1"/>
  <c r="B30" i="1" s="1"/>
  <c r="AO29" i="1"/>
  <c r="AH29" i="1"/>
  <c r="B29" i="1" s="1"/>
  <c r="AO31" i="1"/>
  <c r="AH31" i="1"/>
  <c r="B31" i="1" s="1"/>
  <c r="AO90" i="1"/>
  <c r="AH90" i="1"/>
  <c r="B90" i="1" s="1"/>
  <c r="AO86" i="1"/>
  <c r="AH86" i="1"/>
  <c r="B86" i="1" s="1"/>
  <c r="AO101" i="1"/>
  <c r="AH101" i="1"/>
  <c r="B101" i="1" s="1"/>
  <c r="AO56" i="1"/>
  <c r="AH56" i="1"/>
  <c r="B56" i="1" s="1"/>
  <c r="AO52" i="1"/>
  <c r="AH52" i="1"/>
  <c r="B52" i="1" s="1"/>
  <c r="AO18" i="1"/>
  <c r="AH18" i="1"/>
  <c r="B18" i="1" s="1"/>
  <c r="AO20" i="1"/>
  <c r="AH20" i="1"/>
  <c r="B20" i="1" s="1"/>
  <c r="AO25" i="1"/>
  <c r="AH25" i="1"/>
  <c r="B25" i="1" s="1"/>
  <c r="AO59" i="1"/>
  <c r="AH59" i="1"/>
  <c r="B59" i="1" s="1"/>
  <c r="AO46" i="1"/>
  <c r="AH46" i="1"/>
  <c r="B46" i="1" s="1"/>
  <c r="AO91" i="1"/>
  <c r="AH91" i="1"/>
  <c r="B91" i="1" s="1"/>
  <c r="AO37" i="1"/>
  <c r="AH37" i="1"/>
  <c r="B37" i="1" s="1"/>
  <c r="AO17" i="1"/>
  <c r="AH17" i="1"/>
  <c r="B17" i="1" s="1"/>
  <c r="AO23" i="1"/>
  <c r="AH23" i="1"/>
  <c r="B23" i="1" s="1"/>
  <c r="AO94" i="1"/>
  <c r="AH94" i="1"/>
  <c r="B94" i="1" s="1"/>
  <c r="AO24" i="1"/>
  <c r="AH24" i="1"/>
  <c r="B24" i="1" s="1"/>
  <c r="AO45" i="1"/>
  <c r="AH45" i="1"/>
  <c r="B45" i="1" s="1"/>
  <c r="AO36" i="1"/>
  <c r="AH36" i="1"/>
  <c r="B36" i="1" s="1"/>
  <c r="AO95" i="1"/>
  <c r="AH95" i="1"/>
  <c r="B95" i="1" s="1"/>
  <c r="AO55" i="1"/>
  <c r="AH55" i="1"/>
  <c r="B55" i="1" s="1"/>
  <c r="AO97" i="1"/>
  <c r="AH97" i="1"/>
  <c r="B97" i="1" s="1"/>
  <c r="AO104" i="1"/>
  <c r="AH104" i="1"/>
  <c r="B104" i="1" s="1"/>
  <c r="AO100" i="1"/>
  <c r="AH100" i="1"/>
  <c r="B100" i="1" s="1"/>
  <c r="AO96" i="1"/>
  <c r="AH96" i="1"/>
  <c r="B96" i="1" s="1"/>
  <c r="AO62" i="1"/>
  <c r="AH62" i="1"/>
  <c r="B62" i="1" s="1"/>
  <c r="AO11" i="1"/>
  <c r="C11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70" i="1"/>
  <c r="C74" i="1"/>
  <c r="C78" i="1"/>
  <c r="C82" i="1"/>
  <c r="C86" i="1"/>
  <c r="C90" i="1"/>
  <c r="C94" i="1"/>
  <c r="C98" i="1"/>
  <c r="C102" i="1"/>
  <c r="C106" i="1"/>
  <c r="C15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3" i="1"/>
  <c r="C17" i="1"/>
  <c r="C68" i="1"/>
  <c r="C72" i="1"/>
  <c r="C76" i="1"/>
  <c r="C80" i="1"/>
  <c r="C84" i="1"/>
  <c r="C88" i="1"/>
  <c r="C92" i="1"/>
  <c r="C96" i="1"/>
  <c r="C100" i="1"/>
  <c r="C104" i="1"/>
  <c r="C107" i="1"/>
  <c r="C19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21" i="1"/>
  <c r="C105" i="1"/>
  <c r="AO9" i="1"/>
  <c r="C9" i="1"/>
  <c r="AH13" i="1"/>
  <c r="B13" i="1" s="1"/>
  <c r="AH9" i="1"/>
  <c r="B9" i="1" s="1"/>
  <c r="AH12" i="1"/>
  <c r="B12" i="1" s="1"/>
  <c r="C8" i="1"/>
  <c r="AO8" i="1"/>
  <c r="AH8" i="1"/>
  <c r="B8" i="1" s="1"/>
</calcChain>
</file>

<file path=xl/sharedStrings.xml><?xml version="1.0" encoding="utf-8"?>
<sst xmlns="http://schemas.openxmlformats.org/spreadsheetml/2006/main" count="7049" uniqueCount="2734">
  <si>
    <t>B</t>
  </si>
  <si>
    <t>Bis</t>
  </si>
  <si>
    <t>C</t>
  </si>
  <si>
    <t>Cuadruplicado</t>
  </si>
  <si>
    <t>D</t>
  </si>
  <si>
    <t>Duplicado</t>
  </si>
  <si>
    <t>K</t>
  </si>
  <si>
    <t>Kilómetro</t>
  </si>
  <si>
    <t>Q</t>
  </si>
  <si>
    <t>Quintuplicado</t>
  </si>
  <si>
    <t>T</t>
  </si>
  <si>
    <t>Triplicado</t>
  </si>
  <si>
    <t>X</t>
  </si>
  <si>
    <t>Kilómetro margen derecho</t>
  </si>
  <si>
    <t>Y</t>
  </si>
  <si>
    <t>Kilómetro margen izquierdo</t>
  </si>
  <si>
    <t>LITERAL</t>
  </si>
  <si>
    <t>CODIGO_B</t>
  </si>
  <si>
    <t>A</t>
  </si>
  <si>
    <t>Almacén</t>
  </si>
  <si>
    <t>Bloque</t>
  </si>
  <si>
    <t>Casa</t>
  </si>
  <si>
    <t>E</t>
  </si>
  <si>
    <t>Edificio</t>
  </si>
  <si>
    <t>F</t>
  </si>
  <si>
    <t>Estación</t>
  </si>
  <si>
    <t>G</t>
  </si>
  <si>
    <t>Garaje</t>
  </si>
  <si>
    <t>H</t>
  </si>
  <si>
    <t>Chalet</t>
  </si>
  <si>
    <t>L</t>
  </si>
  <si>
    <t>Pabellón</t>
  </si>
  <si>
    <t>N</t>
  </si>
  <si>
    <t>Nave</t>
  </si>
  <si>
    <t>P</t>
  </si>
  <si>
    <t>Parcela</t>
  </si>
  <si>
    <t>R</t>
  </si>
  <si>
    <t>Grupo</t>
  </si>
  <si>
    <t>S</t>
  </si>
  <si>
    <t>Sector</t>
  </si>
  <si>
    <t>Torre</t>
  </si>
  <si>
    <t>Z</t>
  </si>
  <si>
    <t>Zona</t>
  </si>
  <si>
    <t>CODIGO_BLOQUE_T</t>
  </si>
  <si>
    <t>Provincia</t>
  </si>
  <si>
    <t>Población</t>
  </si>
  <si>
    <t>Calle</t>
  </si>
  <si>
    <t>LITERALES</t>
  </si>
  <si>
    <t>Número</t>
  </si>
  <si>
    <t>FINCA</t>
  </si>
  <si>
    <t>VIA</t>
  </si>
  <si>
    <t>ESCALERA</t>
  </si>
  <si>
    <t>DOMICILIO</t>
  </si>
  <si>
    <t>GESCAL</t>
  </si>
  <si>
    <t>S1</t>
  </si>
  <si>
    <t>S2</t>
  </si>
  <si>
    <t>Planta</t>
  </si>
  <si>
    <t>Mano1</t>
  </si>
  <si>
    <t>Mano2</t>
  </si>
  <si>
    <t>PP</t>
  </si>
  <si>
    <t>EEEEE</t>
  </si>
  <si>
    <t>CCCCC</t>
  </si>
  <si>
    <t>FFFFF</t>
  </si>
  <si>
    <t>TXX</t>
  </si>
  <si>
    <t>BLOQUE(T)</t>
  </si>
  <si>
    <t>BLOQUE(XX)</t>
  </si>
  <si>
    <t>PORTAL(O)</t>
  </si>
  <si>
    <t>PUERTA(Y)</t>
  </si>
  <si>
    <t>OY</t>
  </si>
  <si>
    <t>SS</t>
  </si>
  <si>
    <t>AAA</t>
  </si>
  <si>
    <t>MMMM</t>
  </si>
  <si>
    <t>NNNN</t>
  </si>
  <si>
    <t>GESCAL_37</t>
  </si>
  <si>
    <t>calle_tipocalle</t>
  </si>
  <si>
    <t>MUNICIPIO</t>
  </si>
  <si>
    <t>PROVINCIA</t>
  </si>
  <si>
    <t>CodCalle</t>
  </si>
  <si>
    <t>tipo_via</t>
  </si>
  <si>
    <t>nombre_calle</t>
  </si>
  <si>
    <t>Altillo</t>
  </si>
  <si>
    <t>Principal</t>
  </si>
  <si>
    <t>CALLES</t>
  </si>
  <si>
    <t>O (PORTAL)</t>
  </si>
  <si>
    <t>O</t>
  </si>
  <si>
    <t>U</t>
  </si>
  <si>
    <t>PORTAL</t>
  </si>
  <si>
    <t>PUERTA</t>
  </si>
  <si>
    <t>PORTAL/PUERTA</t>
  </si>
  <si>
    <t>CARÁCTER</t>
  </si>
  <si>
    <t>SI_PORTAL O PUERTA</t>
  </si>
  <si>
    <t>I</t>
  </si>
  <si>
    <t>J</t>
  </si>
  <si>
    <t>M</t>
  </si>
  <si>
    <t>V</t>
  </si>
  <si>
    <t>W</t>
  </si>
  <si>
    <t>SI_NUMERICO</t>
  </si>
  <si>
    <t>LETRA</t>
  </si>
  <si>
    <t>Izquierda</t>
  </si>
  <si>
    <t>Derecha</t>
  </si>
  <si>
    <t>Centro</t>
  </si>
  <si>
    <t>Interior</t>
  </si>
  <si>
    <t>Exterior</t>
  </si>
  <si>
    <t>CODIGO_ESC</t>
  </si>
  <si>
    <t>Ascensor</t>
  </si>
  <si>
    <t>Atico</t>
  </si>
  <si>
    <t>Bajo</t>
  </si>
  <si>
    <t>Bungalow</t>
  </si>
  <si>
    <t>Dúplex</t>
  </si>
  <si>
    <t>Entresuelo</t>
  </si>
  <si>
    <t>Entreplanta</t>
  </si>
  <si>
    <t>Kiosco</t>
  </si>
  <si>
    <t>Modulo</t>
  </si>
  <si>
    <t>Local</t>
  </si>
  <si>
    <t>Oficina</t>
  </si>
  <si>
    <t>Puesto</t>
  </si>
  <si>
    <t>Sobreático</t>
  </si>
  <si>
    <t>Semisótano</t>
  </si>
  <si>
    <t>Sótano</t>
  </si>
  <si>
    <t>Sótano 1</t>
  </si>
  <si>
    <t>Sótano 2</t>
  </si>
  <si>
    <t>Sótano 3</t>
  </si>
  <si>
    <t>Sótano 4</t>
  </si>
  <si>
    <t>Sótano 5</t>
  </si>
  <si>
    <t>Sótano 6</t>
  </si>
  <si>
    <t>Sótano 7</t>
  </si>
  <si>
    <t>Sótano 8</t>
  </si>
  <si>
    <t>Sótano 9</t>
  </si>
  <si>
    <t>Terraza</t>
  </si>
  <si>
    <t>Tienda</t>
  </si>
  <si>
    <t>Semisótano 1</t>
  </si>
  <si>
    <t>Semisótano 2</t>
  </si>
  <si>
    <t>Semisótano 3</t>
  </si>
  <si>
    <t>Semisótano 4</t>
  </si>
  <si>
    <t>Semisótano 5</t>
  </si>
  <si>
    <t>Semisótano 6</t>
  </si>
  <si>
    <t>Semisótano 7</t>
  </si>
  <si>
    <t>Semisótano 8</t>
  </si>
  <si>
    <t>Semisótano 9</t>
  </si>
  <si>
    <t>PLANTA</t>
  </si>
  <si>
    <t>COD_PLANTA</t>
  </si>
  <si>
    <t>APTO</t>
  </si>
  <si>
    <t>Apartamento</t>
  </si>
  <si>
    <t>CTRO</t>
  </si>
  <si>
    <t>DCHA</t>
  </si>
  <si>
    <t>DCHO</t>
  </si>
  <si>
    <t>Despacho</t>
  </si>
  <si>
    <t>EXT</t>
  </si>
  <si>
    <t>HAB</t>
  </si>
  <si>
    <t>Habitación</t>
  </si>
  <si>
    <t>INT</t>
  </si>
  <si>
    <t>IZDA</t>
  </si>
  <si>
    <t>LOC</t>
  </si>
  <si>
    <t>OFIC</t>
  </si>
  <si>
    <t>PTO</t>
  </si>
  <si>
    <t>TDA</t>
  </si>
  <si>
    <t>MANO</t>
  </si>
  <si>
    <t>LITERAL_MANO</t>
  </si>
  <si>
    <t>COD_MANO</t>
  </si>
  <si>
    <t>Texto libre</t>
  </si>
  <si>
    <t>Texto libre Mano1</t>
  </si>
  <si>
    <t>Texto libre Mano2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</si>
  <si>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</si>
  <si>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</si>
  <si>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</si>
  <si>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</si>
  <si>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</si>
  <si>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</si>
  <si>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</si>
  <si>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</si>
  <si>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</si>
  <si>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</si>
  <si>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AL </t>
  </si>
  <si>
    <t xml:space="preserve">AM </t>
  </si>
  <si>
    <t xml:space="preserve">AS </t>
  </si>
  <si>
    <t xml:space="preserve">AT </t>
  </si>
  <si>
    <t xml:space="preserve">BA </t>
  </si>
  <si>
    <t xml:space="preserve">BU </t>
  </si>
  <si>
    <t xml:space="preserve">CH </t>
  </si>
  <si>
    <t xml:space="preserve">DU </t>
  </si>
  <si>
    <t xml:space="preserve">EN </t>
  </si>
  <si>
    <t xml:space="preserve">ET </t>
  </si>
  <si>
    <t xml:space="preserve">GA </t>
  </si>
  <si>
    <t xml:space="preserve">KI </t>
  </si>
  <si>
    <t xml:space="preserve">MO </t>
  </si>
  <si>
    <t xml:space="preserve">LO </t>
  </si>
  <si>
    <t xml:space="preserve">NA </t>
  </si>
  <si>
    <t xml:space="preserve">OF </t>
  </si>
  <si>
    <t xml:space="preserve">PR </t>
  </si>
  <si>
    <t xml:space="preserve">PT </t>
  </si>
  <si>
    <t xml:space="preserve">SA </t>
  </si>
  <si>
    <t xml:space="preserve">SE </t>
  </si>
  <si>
    <t xml:space="preserve">SO </t>
  </si>
  <si>
    <t xml:space="preserve">SS </t>
  </si>
  <si>
    <t xml:space="preserve">S1 </t>
  </si>
  <si>
    <t xml:space="preserve">S2 </t>
  </si>
  <si>
    <t xml:space="preserve">S3 </t>
  </si>
  <si>
    <t xml:space="preserve">S4 </t>
  </si>
  <si>
    <t xml:space="preserve">S5 </t>
  </si>
  <si>
    <t xml:space="preserve">S6 </t>
  </si>
  <si>
    <t xml:space="preserve">S7 </t>
  </si>
  <si>
    <t xml:space="preserve">S8 </t>
  </si>
  <si>
    <t xml:space="preserve">S9 </t>
  </si>
  <si>
    <t xml:space="preserve">TE </t>
  </si>
  <si>
    <t xml:space="preserve">TI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</si>
  <si>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</si>
  <si>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</si>
  <si>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</si>
  <si>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</si>
  <si>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</si>
  <si>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</si>
  <si>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 xml:space="preserve">X7 </t>
  </si>
  <si>
    <t xml:space="preserve">X8 </t>
  </si>
  <si>
    <t xml:space="preserve">X9 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</si>
  <si>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</si>
  <si>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</si>
  <si>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</si>
  <si>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</si>
  <si>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</si>
  <si>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</si>
  <si>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</si>
  <si>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</si>
  <si>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</si>
  <si>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</si>
  <si>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</si>
  <si>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</si>
  <si>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</si>
  <si>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</si>
  <si>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</si>
  <si>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</si>
  <si>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</si>
  <si>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</si>
  <si>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</si>
  <si>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</si>
  <si>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</si>
  <si>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</si>
  <si>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</si>
  <si>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</si>
  <si>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</si>
  <si>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</si>
  <si>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</si>
  <si>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</si>
  <si>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</si>
  <si>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</si>
  <si>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</si>
  <si>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</si>
  <si>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</si>
  <si>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</si>
  <si>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</si>
  <si>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</si>
  <si>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</si>
  <si>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</si>
  <si>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</si>
  <si>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</si>
  <si>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</si>
  <si>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</si>
  <si>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</si>
  <si>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</si>
  <si>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</si>
  <si>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</si>
  <si>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</si>
  <si>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</si>
  <si>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</si>
  <si>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</si>
  <si>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</si>
  <si>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</si>
  <si>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</si>
  <si>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</si>
  <si>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</si>
  <si>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</si>
  <si>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</si>
  <si>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</si>
  <si>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</si>
  <si>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</si>
  <si>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</si>
  <si>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</si>
  <si>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</si>
  <si>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</si>
  <si>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</si>
  <si>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</si>
  <si>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</si>
  <si>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</si>
  <si>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</si>
  <si>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</si>
  <si>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</si>
  <si>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</si>
  <si>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</si>
  <si>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</si>
  <si>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</si>
  <si>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</si>
  <si>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</si>
  <si>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</si>
  <si>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</si>
  <si>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</si>
  <si>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</si>
  <si>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</si>
  <si>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</si>
  <si>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</si>
  <si>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</si>
  <si>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</si>
  <si>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</si>
  <si>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</si>
  <si>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</si>
  <si>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</si>
  <si>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CHECK LONGITUD</t>
  </si>
  <si>
    <t>CHECK_OBLIGATORIOS</t>
  </si>
  <si>
    <t>ERROR</t>
  </si>
  <si>
    <t>REPETIDO</t>
  </si>
  <si>
    <t>CAMPOS EDITABLES</t>
  </si>
  <si>
    <t>VALORES PERMITIDOS</t>
  </si>
  <si>
    <t>CAMPOS NO EDITABLES</t>
  </si>
  <si>
    <r>
      <t>Valor númerico.</t>
    </r>
    <r>
      <rPr>
        <b/>
        <sz val="8"/>
        <color theme="1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REQUERIDO</t>
    </r>
  </si>
  <si>
    <r>
      <t>Lista cerrada valores.</t>
    </r>
    <r>
      <rPr>
        <b/>
        <sz val="8"/>
        <color rgb="FFFF0000"/>
        <rFont val="Arial"/>
        <family val="2"/>
      </rPr>
      <t xml:space="preserve"> REQUERIDO</t>
    </r>
  </si>
  <si>
    <t>Lista cerrada de valores</t>
  </si>
  <si>
    <t>Texto libre. 1 o 2 caracteres</t>
  </si>
  <si>
    <t>Texto libre. 1 carácter</t>
  </si>
  <si>
    <t>Si se selecciona texto libre en Mano1, permite introducir texto libre de hasta 4 caracteres</t>
  </si>
  <si>
    <t>PASOS PARA GESCALIZAR UN DOMICILIO</t>
  </si>
  <si>
    <t>1.- Completar la información de domicilio en los campos editatbles de la tabla DIRECCIONES. Los campos mínimos para que se genere el GESCAL son Calle, Número y Planta</t>
  </si>
  <si>
    <t>GRUPO</t>
  </si>
  <si>
    <t>2.- Verificar que el código no esté duplicado y sea válido. Columnas A y B</t>
  </si>
  <si>
    <t>Documento de especifiación del código GESCAL</t>
  </si>
  <si>
    <t>#</t>
  </si>
  <si>
    <t>VIVIENDAS QUE SIRVE O PUEDE SERVIR</t>
  </si>
  <si>
    <t>PLANTAS CUBIERTAS</t>
  </si>
  <si>
    <t>Splitter 2</t>
  </si>
  <si>
    <t>Splitter 1</t>
  </si>
  <si>
    <t>Acceso</t>
  </si>
  <si>
    <t>SITUACION CTO</t>
  </si>
  <si>
    <t>Nº CTO JAZZTEL</t>
  </si>
  <si>
    <t>Nº CTO TE</t>
  </si>
  <si>
    <t>Nº CAJA DERIVACIÓN</t>
  </si>
  <si>
    <t>Código Gescal</t>
  </si>
  <si>
    <t>DENOM.CALLE</t>
  </si>
  <si>
    <t>Nº / Nos</t>
  </si>
  <si>
    <t>BLOQUE</t>
  </si>
  <si>
    <t>Aclarador</t>
  </si>
  <si>
    <t>ESC</t>
  </si>
  <si>
    <t>Ubicación CD</t>
  </si>
  <si>
    <t>Area caja</t>
  </si>
  <si>
    <t>Letra</t>
  </si>
  <si>
    <t>Actuación JZZ</t>
  </si>
  <si>
    <t>Actuación TE</t>
  </si>
  <si>
    <t>Medida CTO JZZ</t>
  </si>
  <si>
    <t>Empalme</t>
  </si>
  <si>
    <t>Observaciones</t>
  </si>
  <si>
    <t>GESCALIZACIÓN</t>
  </si>
  <si>
    <t>AREA DE INFLUENCIA</t>
  </si>
  <si>
    <t xml:space="preserve">LETRA </t>
  </si>
  <si>
    <t>S2_Numero</t>
  </si>
  <si>
    <t>S2_Tipo</t>
  </si>
  <si>
    <t>S1_Numero</t>
  </si>
  <si>
    <t>S1_Tipo</t>
  </si>
  <si>
    <t>S1_Puerto</t>
  </si>
  <si>
    <t>SPLITER_1</t>
  </si>
  <si>
    <t>1:16</t>
  </si>
  <si>
    <t>1:8</t>
  </si>
  <si>
    <t>1:32</t>
  </si>
  <si>
    <t>SPLITER_2</t>
  </si>
  <si>
    <t>1:4</t>
  </si>
  <si>
    <t>1:2</t>
  </si>
  <si>
    <t>NOTA: los datos están definidos como un objeto TABLA de Excel, que extiende automáticamente fórmulas y formatos. 
Para insertar nuevas filas, seleccionar la fila n-1 de la tabla y con el botón secundario elegir insertar</t>
  </si>
  <si>
    <t>PATIO</t>
  </si>
  <si>
    <t>FACHADA</t>
  </si>
  <si>
    <t>POSTE</t>
  </si>
  <si>
    <t>GARAGE</t>
  </si>
  <si>
    <t>INTERIOR</t>
  </si>
  <si>
    <t>TERRAZA</t>
  </si>
  <si>
    <t>PEDESTAL</t>
  </si>
  <si>
    <t>RITI</t>
  </si>
  <si>
    <t>ARQUETA/CR</t>
  </si>
  <si>
    <t>SITUACION_CTO</t>
  </si>
  <si>
    <t>S2_Ubicación</t>
  </si>
  <si>
    <t>Código cable</t>
  </si>
  <si>
    <t>Red de Alimentación</t>
  </si>
  <si>
    <t>Num. Fibra</t>
  </si>
  <si>
    <t>NOMBRE ENTIDAD POBLACION (red de):</t>
  </si>
  <si>
    <t>PROVINCIA:</t>
  </si>
  <si>
    <t>TITULO PROYECTO/ACTUACION:</t>
  </si>
  <si>
    <t>CTO TE</t>
  </si>
  <si>
    <t>CTO JZZ</t>
  </si>
  <si>
    <t>DIRECCIÓN</t>
  </si>
  <si>
    <t>GESCAL17</t>
  </si>
  <si>
    <t>TIPO</t>
  </si>
  <si>
    <t>Puertos Iluminados</t>
  </si>
  <si>
    <t>Actuación</t>
  </si>
  <si>
    <t>MOB48</t>
  </si>
  <si>
    <t>UCA16</t>
  </si>
  <si>
    <t>MOB16</t>
  </si>
  <si>
    <t>OPT08</t>
  </si>
  <si>
    <t>UCA08</t>
  </si>
  <si>
    <t>OPT04</t>
  </si>
  <si>
    <t>TIPO_CTO</t>
  </si>
  <si>
    <t>IF8</t>
  </si>
  <si>
    <t>NUM_PUERTOS</t>
  </si>
  <si>
    <t>3.- Tras gescalizar el domicilio, se podrán rellenar las columnas relativas al área de infulencia para dicho domicilio.</t>
  </si>
  <si>
    <t>Valencia</t>
  </si>
  <si>
    <t>Abderraman, Calle</t>
  </si>
  <si>
    <t>ALCALA DE GUADAIRA</t>
  </si>
  <si>
    <t>SEVILLA</t>
  </si>
  <si>
    <t>410000411705</t>
  </si>
  <si>
    <t>Abderraman</t>
  </si>
  <si>
    <t>Abel Moreno, Calle</t>
  </si>
  <si>
    <t>410000400263</t>
  </si>
  <si>
    <t>Abel Moreno</t>
  </si>
  <si>
    <t>Abenamar, Calle</t>
  </si>
  <si>
    <t>410000400093</t>
  </si>
  <si>
    <t>Abenamar</t>
  </si>
  <si>
    <t>Acacia, Calle</t>
  </si>
  <si>
    <t>410000405189</t>
  </si>
  <si>
    <t>Acacia</t>
  </si>
  <si>
    <t>Acapulco, Calle</t>
  </si>
  <si>
    <t>410000400401</t>
  </si>
  <si>
    <t>Acapulco</t>
  </si>
  <si>
    <t>Aceituneras, Plaza de las</t>
  </si>
  <si>
    <t>410000400096</t>
  </si>
  <si>
    <t>Plaza de las</t>
  </si>
  <si>
    <t>Aceituneras</t>
  </si>
  <si>
    <t>Acre, Calle</t>
  </si>
  <si>
    <t>410000404325</t>
  </si>
  <si>
    <t>Acre</t>
  </si>
  <si>
    <t>Afrecho, Calle</t>
  </si>
  <si>
    <t>410000411769</t>
  </si>
  <si>
    <t>Afrecho</t>
  </si>
  <si>
    <t>Aguascalientes, Calle</t>
  </si>
  <si>
    <t>410000400387</t>
  </si>
  <si>
    <t>Aguascalientes</t>
  </si>
  <si>
    <t>Agustin Alcala, Calle</t>
  </si>
  <si>
    <t>410000403809</t>
  </si>
  <si>
    <t>Agustin Alcala</t>
  </si>
  <si>
    <t>Alamo, Calle</t>
  </si>
  <si>
    <t>410000400041</t>
  </si>
  <si>
    <t>Alamo</t>
  </si>
  <si>
    <t>Albaicin, Calle</t>
  </si>
  <si>
    <t>410000400160</t>
  </si>
  <si>
    <t>Albaicin</t>
  </si>
  <si>
    <t>Albatros, Calle</t>
  </si>
  <si>
    <t>410000400350</t>
  </si>
  <si>
    <t>Albatros</t>
  </si>
  <si>
    <t>Alcala de Ebro, Calle</t>
  </si>
  <si>
    <t>410000400068</t>
  </si>
  <si>
    <t>Alcala de Ebro</t>
  </si>
  <si>
    <t>Alcala de Henares, Calle</t>
  </si>
  <si>
    <t>410000412283</t>
  </si>
  <si>
    <t>Alcala de Henares</t>
  </si>
  <si>
    <t>Alcala de la Selva, Calle</t>
  </si>
  <si>
    <t>410000400377</t>
  </si>
  <si>
    <t>Alcala de la Selva</t>
  </si>
  <si>
    <t>Alcala de los Gazules, Calle</t>
  </si>
  <si>
    <t>410000411681</t>
  </si>
  <si>
    <t>Alcala de los Gazules</t>
  </si>
  <si>
    <t>Alcala de Moncayo, Calle</t>
  </si>
  <si>
    <t>410000400378</t>
  </si>
  <si>
    <t>Alcala de Moncayo</t>
  </si>
  <si>
    <t>Alcala de Xivert, Calle</t>
  </si>
  <si>
    <t>410000412282</t>
  </si>
  <si>
    <t>Alcala de Xivert</t>
  </si>
  <si>
    <t>Alcala del Jucar, Calle</t>
  </si>
  <si>
    <t>410000412284</t>
  </si>
  <si>
    <t>Alcala del Jucar</t>
  </si>
  <si>
    <t>Alcala del Obispo, Calle</t>
  </si>
  <si>
    <t>410000400414</t>
  </si>
  <si>
    <t>Alcala del Obispo</t>
  </si>
  <si>
    <t>Alcala del Rio, Calle</t>
  </si>
  <si>
    <t>410000400062</t>
  </si>
  <si>
    <t>Alcala del Rio</t>
  </si>
  <si>
    <t>Alcala del Valle, Calle</t>
  </si>
  <si>
    <t>410000412285</t>
  </si>
  <si>
    <t>Alcala del Valle</t>
  </si>
  <si>
    <t>Alcala La Real, Calle</t>
  </si>
  <si>
    <t>410000412274</t>
  </si>
  <si>
    <t>Alcala La Real</t>
  </si>
  <si>
    <t>Alcala y Henke, Calle</t>
  </si>
  <si>
    <t>410000404363</t>
  </si>
  <si>
    <t>Alcala y Henke</t>
  </si>
  <si>
    <t>Alcala y Orti, Calle</t>
  </si>
  <si>
    <t>410000403763</t>
  </si>
  <si>
    <t>Alcala y Orti</t>
  </si>
  <si>
    <t>Alcala Zamora, Calle</t>
  </si>
  <si>
    <t>410000400200</t>
  </si>
  <si>
    <t>Alcala Zamora</t>
  </si>
  <si>
    <t>Alcala-Dos Hermanas, Carretera de</t>
  </si>
  <si>
    <t>410000404163</t>
  </si>
  <si>
    <t>Carretera de</t>
  </si>
  <si>
    <t>Alcala-Dos Hermanas</t>
  </si>
  <si>
    <t>Alemania, Calle</t>
  </si>
  <si>
    <t>410000400475</t>
  </si>
  <si>
    <t>Alemania</t>
  </si>
  <si>
    <t>Alferez Franco Pineda, Calle</t>
  </si>
  <si>
    <t>410000405063</t>
  </si>
  <si>
    <t>Alferez Franco Pineda</t>
  </si>
  <si>
    <t>Algabeño, Calle</t>
  </si>
  <si>
    <t>410000400043</t>
  </si>
  <si>
    <t>Algabeño</t>
  </si>
  <si>
    <t>Algarrobo, Calle</t>
  </si>
  <si>
    <t>410000400266</t>
  </si>
  <si>
    <t>Algarrobo</t>
  </si>
  <si>
    <t>Ali de Gomara, Calle</t>
  </si>
  <si>
    <t>410000400073</t>
  </si>
  <si>
    <t>Ali de Gomara</t>
  </si>
  <si>
    <t>Alicante, Calle</t>
  </si>
  <si>
    <t>410000400101</t>
  </si>
  <si>
    <t>Alicante</t>
  </si>
  <si>
    <t>Almazara, Plaza de</t>
  </si>
  <si>
    <t>410000412599</t>
  </si>
  <si>
    <t>Plaza de</t>
  </si>
  <si>
    <t>Almazara</t>
  </si>
  <si>
    <t>Almena, Calle</t>
  </si>
  <si>
    <t>410000407795</t>
  </si>
  <si>
    <t>Almena</t>
  </si>
  <si>
    <t>Almeria, Calle</t>
  </si>
  <si>
    <t>410000400114</t>
  </si>
  <si>
    <t>Almeria</t>
  </si>
  <si>
    <t>Almotamid, Plaza de</t>
  </si>
  <si>
    <t>410000412586</t>
  </si>
  <si>
    <t>Almotamid</t>
  </si>
  <si>
    <t>Alonso de Ojeda, Calle</t>
  </si>
  <si>
    <t>410000404088</t>
  </si>
  <si>
    <t>Alonso de Ojeda</t>
  </si>
  <si>
    <t>Alonso Gascon, Calle</t>
  </si>
  <si>
    <t>410000403792</t>
  </si>
  <si>
    <t>Alonso Gascon</t>
  </si>
  <si>
    <t>Alonso Villa Andrades, Calle</t>
  </si>
  <si>
    <t>410000404186</t>
  </si>
  <si>
    <t>Alonso Villa Andrades</t>
  </si>
  <si>
    <t>Aloreña, Calle</t>
  </si>
  <si>
    <t>410000404914</t>
  </si>
  <si>
    <t>Aloreña</t>
  </si>
  <si>
    <t>Alto de la Trinchera, Calle</t>
  </si>
  <si>
    <t>410000400439</t>
  </si>
  <si>
    <t>Alto de la Trinchera</t>
  </si>
  <si>
    <t>Alvar Nuñez, Calle</t>
  </si>
  <si>
    <t>410000400117</t>
  </si>
  <si>
    <t>Alvar Nuñez</t>
  </si>
  <si>
    <t>Alvarez Quintero, Calle</t>
  </si>
  <si>
    <t>410000400148</t>
  </si>
  <si>
    <t>Alvarez Quintero</t>
  </si>
  <si>
    <t>Amadeo Vives, Calle</t>
  </si>
  <si>
    <t>410000404232</t>
  </si>
  <si>
    <t>Amadeo Vives</t>
  </si>
  <si>
    <t>Americo Vespucio, Calle</t>
  </si>
  <si>
    <t>410000404099</t>
  </si>
  <si>
    <t>Americo Vespucio</t>
  </si>
  <si>
    <t>Amistad, Calle</t>
  </si>
  <si>
    <t>410000400207</t>
  </si>
  <si>
    <t>Amistad</t>
  </si>
  <si>
    <t>Ana Maria Matute, Calle</t>
  </si>
  <si>
    <t>410000400321</t>
  </si>
  <si>
    <t>Ana Maria Matute</t>
  </si>
  <si>
    <t>Andalucia, Calle</t>
  </si>
  <si>
    <t>410000404149</t>
  </si>
  <si>
    <t>Andalucia</t>
  </si>
  <si>
    <t>Andaraz, Calle</t>
  </si>
  <si>
    <t>410000400648</t>
  </si>
  <si>
    <t>Andaraz</t>
  </si>
  <si>
    <t>Angel Fernandez, Calle</t>
  </si>
  <si>
    <t>410000403923</t>
  </si>
  <si>
    <t>Angel Fernandez</t>
  </si>
  <si>
    <t>Angel, Calle</t>
  </si>
  <si>
    <t>410000403873</t>
  </si>
  <si>
    <t>Angel</t>
  </si>
  <si>
    <t>Anselmo Jimenez, Calle</t>
  </si>
  <si>
    <t>410000411706</t>
  </si>
  <si>
    <t>Anselmo Jimenez</t>
  </si>
  <si>
    <t>Anton de Medellin, Calle</t>
  </si>
  <si>
    <t>410000404268</t>
  </si>
  <si>
    <t>Anton de Medellin</t>
  </si>
  <si>
    <t>Antonio Guerra Ojeda, Calle</t>
  </si>
  <si>
    <t>410000412607</t>
  </si>
  <si>
    <t>Antonio Guerra Ojeda</t>
  </si>
  <si>
    <t>Antonio Machado, Calle</t>
  </si>
  <si>
    <t>410000400213</t>
  </si>
  <si>
    <t>Antonio Machado</t>
  </si>
  <si>
    <t>Antonio Mairena, Avenida</t>
  </si>
  <si>
    <t>410000411391</t>
  </si>
  <si>
    <t>Avenida</t>
  </si>
  <si>
    <t>Antonio Mairena</t>
  </si>
  <si>
    <t>Antonio Maura, Calle</t>
  </si>
  <si>
    <t>410000400178</t>
  </si>
  <si>
    <t>Antonio Maura</t>
  </si>
  <si>
    <t>Antonio Montes, Calle</t>
  </si>
  <si>
    <t>410000400219</t>
  </si>
  <si>
    <t>Antonio Montes</t>
  </si>
  <si>
    <t>Antonio Susillo, Calle</t>
  </si>
  <si>
    <t>410000400225</t>
  </si>
  <si>
    <t>Antonio Susillo</t>
  </si>
  <si>
    <t>Antonio Torrero, Calle</t>
  </si>
  <si>
    <t>410000405064</t>
  </si>
  <si>
    <t>Antonio Torrero</t>
  </si>
  <si>
    <t>Aragon, Calle</t>
  </si>
  <si>
    <t>410000400231</t>
  </si>
  <si>
    <t>Aragon</t>
  </si>
  <si>
    <t>Arahal, Calle</t>
  </si>
  <si>
    <t>410000400232</t>
  </si>
  <si>
    <t>Arahal</t>
  </si>
  <si>
    <t>Arena, Calle</t>
  </si>
  <si>
    <t>410000400355</t>
  </si>
  <si>
    <t>Arena</t>
  </si>
  <si>
    <t>Argentina, Calle</t>
  </si>
  <si>
    <t>410000404164</t>
  </si>
  <si>
    <t>Argentina</t>
  </si>
  <si>
    <t>Arimatea, Calle</t>
  </si>
  <si>
    <t>410000403889</t>
  </si>
  <si>
    <t>Arimatea</t>
  </si>
  <si>
    <t>Armando Palacios Valdes, Calle</t>
  </si>
  <si>
    <t>410000411713</t>
  </si>
  <si>
    <t>Armando Palacios Valdes</t>
  </si>
  <si>
    <t>Arnica, Calle</t>
  </si>
  <si>
    <t>410000400124</t>
  </si>
  <si>
    <t>Arnica</t>
  </si>
  <si>
    <t>Arquitecto Talavera, Calle</t>
  </si>
  <si>
    <t>410000404104</t>
  </si>
  <si>
    <t>Arquitecto Talavera</t>
  </si>
  <si>
    <t>Arrabal, Calle</t>
  </si>
  <si>
    <t>410000407980</t>
  </si>
  <si>
    <t>Arrabal</t>
  </si>
  <si>
    <t>Arroz, Calle</t>
  </si>
  <si>
    <t>410000404008</t>
  </si>
  <si>
    <t>Arroz</t>
  </si>
  <si>
    <t>Ascalon, Calle</t>
  </si>
  <si>
    <t>410000404174</t>
  </si>
  <si>
    <t>Ascalon</t>
  </si>
  <si>
    <t>Asturias, Calle</t>
  </si>
  <si>
    <t>410000400010</t>
  </si>
  <si>
    <t>Asturias</t>
  </si>
  <si>
    <t>Asuncion, Avenida de la</t>
  </si>
  <si>
    <t>410000404238</t>
  </si>
  <si>
    <t>Avenida de la</t>
  </si>
  <si>
    <t>Asuncion</t>
  </si>
  <si>
    <t>Asuncion, Calle</t>
  </si>
  <si>
    <t>410000400608</t>
  </si>
  <si>
    <t>Ataulfo Argenta, Calle</t>
  </si>
  <si>
    <t>410000404191</t>
  </si>
  <si>
    <t>Ataulfo Argenta</t>
  </si>
  <si>
    <t>Atilano de Acevedo, Calle</t>
  </si>
  <si>
    <t>410000403880</t>
  </si>
  <si>
    <t>Atilano de Acevedo</t>
  </si>
  <si>
    <t>Auxilio de los Cristianos, Calle</t>
  </si>
  <si>
    <t>410000400295</t>
  </si>
  <si>
    <t>Auxilio de los Cristianos</t>
  </si>
  <si>
    <t>Avena, Calle</t>
  </si>
  <si>
    <t>410000403901</t>
  </si>
  <si>
    <t>Avena</t>
  </si>
  <si>
    <t>Averroes, Calle</t>
  </si>
  <si>
    <t>410000412103</t>
  </si>
  <si>
    <t>Averroes</t>
  </si>
  <si>
    <t>Avicena, Calle</t>
  </si>
  <si>
    <t>410000411642</t>
  </si>
  <si>
    <t>Avicena</t>
  </si>
  <si>
    <t>Avila, Calle</t>
  </si>
  <si>
    <t>410000404218</t>
  </si>
  <si>
    <t>Avila</t>
  </si>
  <si>
    <t>Azafran, Calle</t>
  </si>
  <si>
    <t>410000400054</t>
  </si>
  <si>
    <t>Azafran</t>
  </si>
  <si>
    <t>Azofairon, Calle</t>
  </si>
  <si>
    <t>410000404244</t>
  </si>
  <si>
    <t>Azofairon</t>
  </si>
  <si>
    <t>Azor, Calle</t>
  </si>
  <si>
    <t>410000400309</t>
  </si>
  <si>
    <t>Azor</t>
  </si>
  <si>
    <t>Azorin, Calle</t>
  </si>
  <si>
    <t>410000400221</t>
  </si>
  <si>
    <t>Azorin</t>
  </si>
  <si>
    <t>Azteca, Calle</t>
  </si>
  <si>
    <t>410000400407</t>
  </si>
  <si>
    <t>Azteca</t>
  </si>
  <si>
    <t>Azucena, Calle</t>
  </si>
  <si>
    <t>410000400312</t>
  </si>
  <si>
    <t>Azucena</t>
  </si>
  <si>
    <t>Badajoz, Calle</t>
  </si>
  <si>
    <t>410000400313</t>
  </si>
  <si>
    <t>Badajoz</t>
  </si>
  <si>
    <t>Bailen, Calle</t>
  </si>
  <si>
    <t>410000400316</t>
  </si>
  <si>
    <t>Bailen</t>
  </si>
  <si>
    <t>Baleares, Calle</t>
  </si>
  <si>
    <t>410000400319</t>
  </si>
  <si>
    <t>Baleares</t>
  </si>
  <si>
    <t>Baluarte, Calle</t>
  </si>
  <si>
    <t>410000400280</t>
  </si>
  <si>
    <t>Baluarte</t>
  </si>
  <si>
    <t>Bandera, Calle</t>
  </si>
  <si>
    <t>410000405034</t>
  </si>
  <si>
    <t>Bandera</t>
  </si>
  <si>
    <t>Banderillero Juan Montaño, Calle</t>
  </si>
  <si>
    <t>410000411798</t>
  </si>
  <si>
    <t>Banderillero Juan Montaño</t>
  </si>
  <si>
    <t>Banderilleros, Calle</t>
  </si>
  <si>
    <t>410000400673</t>
  </si>
  <si>
    <t>Banderilleros</t>
  </si>
  <si>
    <t>Barcelona, Calle</t>
  </si>
  <si>
    <t>410000400335</t>
  </si>
  <si>
    <t>Barcelona</t>
  </si>
  <si>
    <t>Barrio Obrero, Calle</t>
  </si>
  <si>
    <t>410000403841</t>
  </si>
  <si>
    <t>Barrio Obrero</t>
  </si>
  <si>
    <t>Barrio-Nuevo, Calle</t>
  </si>
  <si>
    <t>410000400338</t>
  </si>
  <si>
    <t>Barrio-Nuevo</t>
  </si>
  <si>
    <t>Bartolome de las Casas, Calle</t>
  </si>
  <si>
    <t>410000404345</t>
  </si>
  <si>
    <t>Bartolome de las Casas</t>
  </si>
  <si>
    <t>Bartolome de los Santos, Calle</t>
  </si>
  <si>
    <t>410000404247</t>
  </si>
  <si>
    <t>Bartolome de los Santos</t>
  </si>
  <si>
    <t>Batna, Calle</t>
  </si>
  <si>
    <t>410000404235</t>
  </si>
  <si>
    <t>Batna</t>
  </si>
  <si>
    <t>Becquer, Calle</t>
  </si>
  <si>
    <t>410000400347</t>
  </si>
  <si>
    <t>Becquer</t>
  </si>
  <si>
    <t>Belen, Calle</t>
  </si>
  <si>
    <t>410000400353</t>
  </si>
  <si>
    <t>Belen</t>
  </si>
  <si>
    <t>Belgica, Calle</t>
  </si>
  <si>
    <t>410000400462</t>
  </si>
  <si>
    <t>Belgica</t>
  </si>
  <si>
    <t>Benagila, Calle</t>
  </si>
  <si>
    <t>410000403775</t>
  </si>
  <si>
    <t>Benagila</t>
  </si>
  <si>
    <t>Benavente, Calle</t>
  </si>
  <si>
    <t>410000404014</t>
  </si>
  <si>
    <t>Benavente</t>
  </si>
  <si>
    <t>Benevolencia, Calle</t>
  </si>
  <si>
    <t>410000400145</t>
  </si>
  <si>
    <t>Benevolencia</t>
  </si>
  <si>
    <t>Bergantin, Calle</t>
  </si>
  <si>
    <t>410000400359</t>
  </si>
  <si>
    <t>Bergantin</t>
  </si>
  <si>
    <t>Bernal Diaz del Castillo, Calle</t>
  </si>
  <si>
    <t>410000400090</t>
  </si>
  <si>
    <t>Bernal Diaz del Castillo</t>
  </si>
  <si>
    <t>Bernardo de los Lobitos, Calle</t>
  </si>
  <si>
    <t>410000411803</t>
  </si>
  <si>
    <t>Bernardo de los Lobitos</t>
  </si>
  <si>
    <t>Betania, Calle</t>
  </si>
  <si>
    <t>410000400367</t>
  </si>
  <si>
    <t>Betania</t>
  </si>
  <si>
    <t>Betonica, Calle</t>
  </si>
  <si>
    <t>410000400081</t>
  </si>
  <si>
    <t>Betonica</t>
  </si>
  <si>
    <t>Betsabe, Calle</t>
  </si>
  <si>
    <t>410000404361</t>
  </si>
  <si>
    <t>Betsabe</t>
  </si>
  <si>
    <t>Bilbao, Calle</t>
  </si>
  <si>
    <t>410000400373</t>
  </si>
  <si>
    <t>Bilbao</t>
  </si>
  <si>
    <t>Blanca de los Rios, Calle</t>
  </si>
  <si>
    <t>410000400376</t>
  </si>
  <si>
    <t>Blanca de los Rios</t>
  </si>
  <si>
    <t>Blasco Ibañez, Calle</t>
  </si>
  <si>
    <t>410000400482</t>
  </si>
  <si>
    <t>Blasco Ibañez</t>
  </si>
  <si>
    <t>Boabdil, Calle</t>
  </si>
  <si>
    <t>410000400078</t>
  </si>
  <si>
    <t>Boabdil</t>
  </si>
  <si>
    <t>Bogey, Calle</t>
  </si>
  <si>
    <t>410000400351</t>
  </si>
  <si>
    <t>Bogey</t>
  </si>
  <si>
    <t>Bogota, Calle</t>
  </si>
  <si>
    <t>410000400606</t>
  </si>
  <si>
    <t>Bogota</t>
  </si>
  <si>
    <t>Bolivia, Calle</t>
  </si>
  <si>
    <t>410000400382</t>
  </si>
  <si>
    <t>Bolivia</t>
  </si>
  <si>
    <t>Brezo, Calle</t>
  </si>
  <si>
    <t>410000400111</t>
  </si>
  <si>
    <t>Brezo</t>
  </si>
  <si>
    <t>Buenos Aires, Alameda de</t>
  </si>
  <si>
    <t>410000400607</t>
  </si>
  <si>
    <t>Alameda de</t>
  </si>
  <si>
    <t>Buenos Aires</t>
  </si>
  <si>
    <t>Buganvilla Azul, Calle</t>
  </si>
  <si>
    <t>410000400161</t>
  </si>
  <si>
    <t>Buganvilla Azul</t>
  </si>
  <si>
    <t>Buganvilla Roja, Calle</t>
  </si>
  <si>
    <t>410000400075</t>
  </si>
  <si>
    <t>Buganvilla Roja</t>
  </si>
  <si>
    <t>Burgos, Calle</t>
  </si>
  <si>
    <t>410000400408</t>
  </si>
  <si>
    <t>Burgos</t>
  </si>
  <si>
    <t>Cabello de la Vega, Calle</t>
  </si>
  <si>
    <t>410000400189</t>
  </si>
  <si>
    <t>Cabello de la Vega</t>
  </si>
  <si>
    <t>Cabildo, Plaza</t>
  </si>
  <si>
    <t>410000400417</t>
  </si>
  <si>
    <t>Plaza</t>
  </si>
  <si>
    <t>Cabildo</t>
  </si>
  <si>
    <t>Cabo Noval, Calle</t>
  </si>
  <si>
    <t>410000400419</t>
  </si>
  <si>
    <t>Cabo Noval</t>
  </si>
  <si>
    <t>Cabo San Roque, Calle</t>
  </si>
  <si>
    <t>410000400105</t>
  </si>
  <si>
    <t>Cabo San Roque</t>
  </si>
  <si>
    <t>Cabo San Vicente, Calle</t>
  </si>
  <si>
    <t>410000400011</t>
  </si>
  <si>
    <t>Cabo San Vicente</t>
  </si>
  <si>
    <t>Caceres, Calle</t>
  </si>
  <si>
    <t>410000400421</t>
  </si>
  <si>
    <t>Caceres</t>
  </si>
  <si>
    <t>Cadiz, Calle</t>
  </si>
  <si>
    <t>410000403878</t>
  </si>
  <si>
    <t>Cadiz</t>
  </si>
  <si>
    <t>Cadoso, Calle</t>
  </si>
  <si>
    <t>410000405014</t>
  </si>
  <si>
    <t>Cadoso</t>
  </si>
  <si>
    <t>Cafarnaun, Calle</t>
  </si>
  <si>
    <t>410000404243</t>
  </si>
  <si>
    <t>Cafarnaun</t>
  </si>
  <si>
    <t>Calderon de la Barca, Calle</t>
  </si>
  <si>
    <t>410000403965</t>
  </si>
  <si>
    <t>Calderon de la Barca</t>
  </si>
  <si>
    <t>Calderon Ponce, Calle</t>
  </si>
  <si>
    <t>410000403839</t>
  </si>
  <si>
    <t>Calderon Ponce</t>
  </si>
  <si>
    <t>Calderones, Plaza de los</t>
  </si>
  <si>
    <t>410000403909</t>
  </si>
  <si>
    <t>Plaza de los</t>
  </si>
  <si>
    <t>Calderones</t>
  </si>
  <si>
    <t>Calera del Algarrobo, Calle</t>
  </si>
  <si>
    <t>410000400510</t>
  </si>
  <si>
    <t>Calera del Algarrobo</t>
  </si>
  <si>
    <t>Callejuela del Carmen, Calle</t>
  </si>
  <si>
    <t>410000400499</t>
  </si>
  <si>
    <t>Callejuela del Carmen</t>
  </si>
  <si>
    <t>Camero, Calle</t>
  </si>
  <si>
    <t>410000403836</t>
  </si>
  <si>
    <t>Camero</t>
  </si>
  <si>
    <t>Canalejas y Mendez, Calle</t>
  </si>
  <si>
    <t>410000403797</t>
  </si>
  <si>
    <t>Canalejas y Mendez</t>
  </si>
  <si>
    <t>Canarias, Calle</t>
  </si>
  <si>
    <t>410000400445</t>
  </si>
  <si>
    <t>Canarias</t>
  </si>
  <si>
    <t>Cancionera, Calle</t>
  </si>
  <si>
    <t>410000400447</t>
  </si>
  <si>
    <t>Cancionera</t>
  </si>
  <si>
    <t>Cantillana, Calle</t>
  </si>
  <si>
    <t>410000400464</t>
  </si>
  <si>
    <t>Cantillana</t>
  </si>
  <si>
    <t>Cañamo, Calle</t>
  </si>
  <si>
    <t>410000400091</t>
  </si>
  <si>
    <t>Cañamo</t>
  </si>
  <si>
    <t>Caracas, Calle</t>
  </si>
  <si>
    <t>410000400604</t>
  </si>
  <si>
    <t>Caracas</t>
  </si>
  <si>
    <t>Cardenal Cisneros, Calle</t>
  </si>
  <si>
    <t>410000400480</t>
  </si>
  <si>
    <t>Cardenal Cisneros</t>
  </si>
  <si>
    <t>Carmen Conde, Calle</t>
  </si>
  <si>
    <t>410000400322</t>
  </si>
  <si>
    <t>Carmen Conde</t>
  </si>
  <si>
    <t>Castilla, Calle</t>
  </si>
  <si>
    <t>410000400520</t>
  </si>
  <si>
    <t>Castilla</t>
  </si>
  <si>
    <t>Castillo de Alcala, Urbanización</t>
  </si>
  <si>
    <t>410000403800</t>
  </si>
  <si>
    <t>Urbanización</t>
  </si>
  <si>
    <t>Castillo de Alcala</t>
  </si>
  <si>
    <t>Castillo de Aracena, Calle</t>
  </si>
  <si>
    <t>410000412587</t>
  </si>
  <si>
    <t>Castillo de Aracena</t>
  </si>
  <si>
    <t>Castillo de Constantina, Calle</t>
  </si>
  <si>
    <t>410000400524</t>
  </si>
  <si>
    <t>Castillo de Constantina</t>
  </si>
  <si>
    <t>Castillo de Espera, Calle</t>
  </si>
  <si>
    <t>410000412726</t>
  </si>
  <si>
    <t>Castillo de Espera</t>
  </si>
  <si>
    <t>Castillo de Estepa, Calle</t>
  </si>
  <si>
    <t>410000400512</t>
  </si>
  <si>
    <t>Castillo de Estepa</t>
  </si>
  <si>
    <t>Castillo de los Molares, Calle</t>
  </si>
  <si>
    <t>410000411800</t>
  </si>
  <si>
    <t>Castillo de los Molares</t>
  </si>
  <si>
    <t>Castillo de Marchenilla, Calle</t>
  </si>
  <si>
    <t>410000411978</t>
  </si>
  <si>
    <t>Castillo de Marchenilla</t>
  </si>
  <si>
    <t>Cebada, Calle</t>
  </si>
  <si>
    <t>410000403979</t>
  </si>
  <si>
    <t>Cebada</t>
  </si>
  <si>
    <t>Centeno, Calle</t>
  </si>
  <si>
    <t>410000403951</t>
  </si>
  <si>
    <t>Centeno</t>
  </si>
  <si>
    <t>Cereales, Calle</t>
  </si>
  <si>
    <t>410000403981</t>
  </si>
  <si>
    <t>Cereales</t>
  </si>
  <si>
    <t>Cerro Clavijo, Calle</t>
  </si>
  <si>
    <t>410000404030</t>
  </si>
  <si>
    <t>Cerro Clavijo</t>
  </si>
  <si>
    <t>Cervantes, Plaza de</t>
  </si>
  <si>
    <t>410000403823</t>
  </si>
  <si>
    <t>Cervantes</t>
  </si>
  <si>
    <t>Cesarea, Calle</t>
  </si>
  <si>
    <t>410000404195</t>
  </si>
  <si>
    <t>Cesarea</t>
  </si>
  <si>
    <t>Ceuta, Calle</t>
  </si>
  <si>
    <t>410000400557</t>
  </si>
  <si>
    <t>Ceuta</t>
  </si>
  <si>
    <t>Chiapas, Calle</t>
  </si>
  <si>
    <t>410000400391</t>
  </si>
  <si>
    <t>Chiapas</t>
  </si>
  <si>
    <t>Cid Campeador, Plaza del</t>
  </si>
  <si>
    <t>410000403986</t>
  </si>
  <si>
    <t>Plaza del</t>
  </si>
  <si>
    <t>Cid Campeador</t>
  </si>
  <si>
    <t>Cierva La, Calle</t>
  </si>
  <si>
    <t>410000404049</t>
  </si>
  <si>
    <t>Cierva La</t>
  </si>
  <si>
    <t>Ciudad Real, Calle</t>
  </si>
  <si>
    <t>410000400595</t>
  </si>
  <si>
    <t>Ciudad Real</t>
  </si>
  <si>
    <t>Clara Campoamor, Paseo</t>
  </si>
  <si>
    <t>410000400478</t>
  </si>
  <si>
    <t>Paseo</t>
  </si>
  <si>
    <t>Clara Campoamor</t>
  </si>
  <si>
    <t>Claudio Guerin, Calle</t>
  </si>
  <si>
    <t>410000402994</t>
  </si>
  <si>
    <t>Claudio Guerin</t>
  </si>
  <si>
    <t>Claveles, Avenida de los</t>
  </si>
  <si>
    <t>410000404292</t>
  </si>
  <si>
    <t>Avenida de los</t>
  </si>
  <si>
    <t>Claveles</t>
  </si>
  <si>
    <t>Colombia, Calle</t>
  </si>
  <si>
    <t>410000400613</t>
  </si>
  <si>
    <t>Colombia</t>
  </si>
  <si>
    <t>Comercio, Plaza del</t>
  </si>
  <si>
    <t>410000403858</t>
  </si>
  <si>
    <t>Comercio</t>
  </si>
  <si>
    <t>Comino, Calle</t>
  </si>
  <si>
    <t>410000400182</t>
  </si>
  <si>
    <t>Comino</t>
  </si>
  <si>
    <t>Compositor Manuel Garcia Matos, Calle</t>
  </si>
  <si>
    <t>410000411518</t>
  </si>
  <si>
    <t>Compositor Manuel Garcia Matos</t>
  </si>
  <si>
    <t>Concepcion Arenal, Calle</t>
  </si>
  <si>
    <t>410000400625</t>
  </si>
  <si>
    <t>Concepcion Arenal</t>
  </si>
  <si>
    <t>Concepcion, Calle</t>
  </si>
  <si>
    <t>410000400624</t>
  </si>
  <si>
    <t>Concepcion</t>
  </si>
  <si>
    <t>Conde de Colombi, Plaza</t>
  </si>
  <si>
    <t>410000400230</t>
  </si>
  <si>
    <t>Conde de Colombi</t>
  </si>
  <si>
    <t>Conde de Guadalhorce, Calle</t>
  </si>
  <si>
    <t>410000403815</t>
  </si>
  <si>
    <t>Conde de Guadalhorce</t>
  </si>
  <si>
    <t>Consolacion de Utrera, Calle</t>
  </si>
  <si>
    <t>410000403852</t>
  </si>
  <si>
    <t>Consolacion de Utrera</t>
  </si>
  <si>
    <t>Constitucion, Avenida de la</t>
  </si>
  <si>
    <t>410000400651</t>
  </si>
  <si>
    <t>Constitucion</t>
  </si>
  <si>
    <t>Coracha, Calle</t>
  </si>
  <si>
    <t>410000403926</t>
  </si>
  <si>
    <t>Coracha</t>
  </si>
  <si>
    <t>Corazain, Calle</t>
  </si>
  <si>
    <t>410000404298</t>
  </si>
  <si>
    <t>Corazain</t>
  </si>
  <si>
    <t>Cordialidad, Calle</t>
  </si>
  <si>
    <t>410000400205</t>
  </si>
  <si>
    <t>Cordialidad</t>
  </si>
  <si>
    <t>Cordoba, Calle</t>
  </si>
  <si>
    <t>410000400662</t>
  </si>
  <si>
    <t>Cordoba</t>
  </si>
  <si>
    <t>Corredera, Calle</t>
  </si>
  <si>
    <t>410000400243</t>
  </si>
  <si>
    <t>Corredera</t>
  </si>
  <si>
    <t>Cortes, Plaza de las</t>
  </si>
  <si>
    <t>410000400188</t>
  </si>
  <si>
    <t>Cortes</t>
  </si>
  <si>
    <t>Costa Rica, Calle</t>
  </si>
  <si>
    <t>410000400365</t>
  </si>
  <si>
    <t>Costa Rica</t>
  </si>
  <si>
    <t>Costillares, Calle</t>
  </si>
  <si>
    <t>410000400680</t>
  </si>
  <si>
    <t>Costillares</t>
  </si>
  <si>
    <t>Cristo del Amor, Calle</t>
  </si>
  <si>
    <t>410000403953</t>
  </si>
  <si>
    <t>Cristo del Amor</t>
  </si>
  <si>
    <t>Cristobal Colon, Calle</t>
  </si>
  <si>
    <t>410000403795</t>
  </si>
  <si>
    <t>Cristobal Colon</t>
  </si>
  <si>
    <t>Cruz Paralejos, Plaza de la</t>
  </si>
  <si>
    <t>410000400302</t>
  </si>
  <si>
    <t>Plaza de la</t>
  </si>
  <si>
    <t>Cruz Paralejos</t>
  </si>
  <si>
    <t>Cuba, Calle</t>
  </si>
  <si>
    <t>410000404357</t>
  </si>
  <si>
    <t>Cuba</t>
  </si>
  <si>
    <t>Cuenca, Calle</t>
  </si>
  <si>
    <t>410000404364</t>
  </si>
  <si>
    <t>Cuenca</t>
  </si>
  <si>
    <t>Damasco, Calle</t>
  </si>
  <si>
    <t>410000400743</t>
  </si>
  <si>
    <t>Damasco</t>
  </si>
  <si>
    <t>Daoiz, Calle</t>
  </si>
  <si>
    <t>410000400745</t>
  </si>
  <si>
    <t>Daoiz</t>
  </si>
  <si>
    <t>Deferencia, Calle</t>
  </si>
  <si>
    <t>410000400204</t>
  </si>
  <si>
    <t>Deferencia</t>
  </si>
  <si>
    <t>Diego de Alcantara, Calle</t>
  </si>
  <si>
    <t>410000403803</t>
  </si>
  <si>
    <t>Diego de Alcantara</t>
  </si>
  <si>
    <t>Diego de Almagro, Calle</t>
  </si>
  <si>
    <t>410000400765</t>
  </si>
  <si>
    <t>Diego de Almagro</t>
  </si>
  <si>
    <t>Diego Lopez de Haro, Calle</t>
  </si>
  <si>
    <t>410000403819</t>
  </si>
  <si>
    <t>Diego Lopez de Haro</t>
  </si>
  <si>
    <t>Dinamarca, Calle</t>
  </si>
  <si>
    <t>410000400473</t>
  </si>
  <si>
    <t>Dinamarca</t>
  </si>
  <si>
    <t>Director Perez Vazquez, Calle</t>
  </si>
  <si>
    <t>410000411873</t>
  </si>
  <si>
    <t>Director Perez Vazquez</t>
  </si>
  <si>
    <t>Doctor Marañon, Calle</t>
  </si>
  <si>
    <t>410000400802</t>
  </si>
  <si>
    <t>Doctor Marañon</t>
  </si>
  <si>
    <t>Doctor Pedro Vallina, Calle</t>
  </si>
  <si>
    <t>410000407433</t>
  </si>
  <si>
    <t>Doctor Pedro Vallina</t>
  </si>
  <si>
    <t>Doctor Ramos Vallejo, Calle</t>
  </si>
  <si>
    <t>410000404115</t>
  </si>
  <si>
    <t>Doctor Ramos Vallejo</t>
  </si>
  <si>
    <t>Doctor Roquero, Calle</t>
  </si>
  <si>
    <t>410000403821</t>
  </si>
  <si>
    <t>Doctor Roquero</t>
  </si>
  <si>
    <t>Doctor Severo Ochoa, Calle</t>
  </si>
  <si>
    <t>410000404145</t>
  </si>
  <si>
    <t>Doctor Severo Ochoa</t>
  </si>
  <si>
    <t>Dominguez Gomez, Calle</t>
  </si>
  <si>
    <t>410000404004</t>
  </si>
  <si>
    <t>Dominguez Gomez</t>
  </si>
  <si>
    <t>Don Sancho de Castilla, Calle</t>
  </si>
  <si>
    <t>410000404158</t>
  </si>
  <si>
    <t>Don Sancho de Castilla</t>
  </si>
  <si>
    <t>Doña Jimena, Calle</t>
  </si>
  <si>
    <t>410000404230</t>
  </si>
  <si>
    <t>Doña Jimena</t>
  </si>
  <si>
    <t>Dos de Mayo, Calle</t>
  </si>
  <si>
    <t>410000400842</t>
  </si>
  <si>
    <t>Dos de Mayo</t>
  </si>
  <si>
    <t>Dos Hermanas, Avenida de</t>
  </si>
  <si>
    <t>410000403759</t>
  </si>
  <si>
    <t>Avenida de</t>
  </si>
  <si>
    <t>Dos Hermanas</t>
  </si>
  <si>
    <t>Duquesa de Talavera, Calle</t>
  </si>
  <si>
    <t>410000403805</t>
  </si>
  <si>
    <t>Duquesa de Talavera</t>
  </si>
  <si>
    <t>Eagle, Calle</t>
  </si>
  <si>
    <t>410000400352</t>
  </si>
  <si>
    <t>Eagle</t>
  </si>
  <si>
    <t>Ebro, Calle</t>
  </si>
  <si>
    <t>410000400862</t>
  </si>
  <si>
    <t>Ebro</t>
  </si>
  <si>
    <t>Ecija, Calle</t>
  </si>
  <si>
    <t>410000400863</t>
  </si>
  <si>
    <t>Ecija</t>
  </si>
  <si>
    <t>Ecuador, Calle</t>
  </si>
  <si>
    <t>410000400865</t>
  </si>
  <si>
    <t>Ecuador</t>
  </si>
  <si>
    <t>Eduardo Miranda Alvarez, Calle</t>
  </si>
  <si>
    <t>410000400070</t>
  </si>
  <si>
    <t>Eduardo Miranda Alvarez</t>
  </si>
  <si>
    <t>Effeso, Calle</t>
  </si>
  <si>
    <t>410000404957</t>
  </si>
  <si>
    <t>Effeso</t>
  </si>
  <si>
    <t>Efren, Calle</t>
  </si>
  <si>
    <t>410000404371</t>
  </si>
  <si>
    <t>Efren</t>
  </si>
  <si>
    <t>Elvirita, Calle</t>
  </si>
  <si>
    <t>410000407606</t>
  </si>
  <si>
    <t>Elvirita</t>
  </si>
  <si>
    <t>Emaus, Calle</t>
  </si>
  <si>
    <t>410000404273</t>
  </si>
  <si>
    <t>Emaus</t>
  </si>
  <si>
    <t>Emilia Pardo Bazan, Calle</t>
  </si>
  <si>
    <t>410000400220</t>
  </si>
  <si>
    <t>Emilia Pardo Bazan</t>
  </si>
  <si>
    <t>Emilio Arrieta, Calle</t>
  </si>
  <si>
    <t>410000403982</t>
  </si>
  <si>
    <t>Emilio Arrieta</t>
  </si>
  <si>
    <t>Enamorada, Calle</t>
  </si>
  <si>
    <t>410000400203</t>
  </si>
  <si>
    <t>Enamorada</t>
  </si>
  <si>
    <t>Encarnacion de San Benito, Calle</t>
  </si>
  <si>
    <t>410000403936</t>
  </si>
  <si>
    <t>Encarnacion de San Benito</t>
  </si>
  <si>
    <t>Encinas Las, Urbanización</t>
  </si>
  <si>
    <t>410000411532</t>
  </si>
  <si>
    <t>Encinas Las</t>
  </si>
  <si>
    <t>Enebro, Calle</t>
  </si>
  <si>
    <t>410000400141</t>
  </si>
  <si>
    <t>Enebro</t>
  </si>
  <si>
    <t>Enrique Pozo Chacon, Calle</t>
  </si>
  <si>
    <t>410000411519</t>
  </si>
  <si>
    <t>Enrique Pozo Chacon</t>
  </si>
  <si>
    <t>Equidad, Calle</t>
  </si>
  <si>
    <t>410000400418</t>
  </si>
  <si>
    <t>Equidad</t>
  </si>
  <si>
    <t>Escogedora, Calle</t>
  </si>
  <si>
    <t>410000400245</t>
  </si>
  <si>
    <t>Escogedora</t>
  </si>
  <si>
    <t>Escritor Francisco Montero Galvache, Calle</t>
  </si>
  <si>
    <t>410000400235</t>
  </si>
  <si>
    <t>Escritor Francisco Montero Galvache</t>
  </si>
  <si>
    <t>Escultor Alonso Berruguete, Calle</t>
  </si>
  <si>
    <t>410000400404</t>
  </si>
  <si>
    <t>Escultor Alonso Berruguete</t>
  </si>
  <si>
    <t>Escultor Alonso Cano, Calle</t>
  </si>
  <si>
    <t>410000400432</t>
  </si>
  <si>
    <t>Escultor Alonso Cano</t>
  </si>
  <si>
    <t>Escultor Diego de Siloe, Calle</t>
  </si>
  <si>
    <t>410000400413</t>
  </si>
  <si>
    <t>Escultor Diego de Siloe</t>
  </si>
  <si>
    <t>Escultor Duque Cornejo, Calle</t>
  </si>
  <si>
    <t>410000400427</t>
  </si>
  <si>
    <t>Escultor Duque Cornejo</t>
  </si>
  <si>
    <t>Escultor Gregorio Fernandez, Calle</t>
  </si>
  <si>
    <t>410000400410</t>
  </si>
  <si>
    <t>Escultor Gregorio Fernandez</t>
  </si>
  <si>
    <t>Escultor Illanes, Calle</t>
  </si>
  <si>
    <t>410000404270</t>
  </si>
  <si>
    <t>Escultor Illanes</t>
  </si>
  <si>
    <t>Escultor Juan de Mesa, Calle</t>
  </si>
  <si>
    <t>410000404903</t>
  </si>
  <si>
    <t>Escultor Juan de Mesa</t>
  </si>
  <si>
    <t>Escultor Lorenzo de Mercadante, Calle</t>
  </si>
  <si>
    <t>410000400434</t>
  </si>
  <si>
    <t>Escultor Lorenzo de Mercadante</t>
  </si>
  <si>
    <t>Escultor Martin de Gainza, Calle</t>
  </si>
  <si>
    <t>410000400429</t>
  </si>
  <si>
    <t>Escultor Martin de Gainza</t>
  </si>
  <si>
    <t>Escultor Martinez Montañes, Calle</t>
  </si>
  <si>
    <t>410000400424</t>
  </si>
  <si>
    <t>Escultor Martinez Montañes</t>
  </si>
  <si>
    <t>Escultor Pedro de Campaña, Calle</t>
  </si>
  <si>
    <t>410000400446</t>
  </si>
  <si>
    <t>Escultor Pedro de Campaña</t>
  </si>
  <si>
    <t>Escultor Pedro de Mena, Calle</t>
  </si>
  <si>
    <t>410000400425</t>
  </si>
  <si>
    <t>Escultor Pedro de Mena</t>
  </si>
  <si>
    <t>Escultor Pineda Calderon, Calle</t>
  </si>
  <si>
    <t>410000404141</t>
  </si>
  <si>
    <t>Escultor Pineda Calderon</t>
  </si>
  <si>
    <t>Escultor Ruiz Gijon, Calle</t>
  </si>
  <si>
    <t>410000404167</t>
  </si>
  <si>
    <t>Escultor Ruiz Gijon</t>
  </si>
  <si>
    <t>Escultora La Roldana, Avenida</t>
  </si>
  <si>
    <t>410000400409</t>
  </si>
  <si>
    <t>Escultora La Roldana</t>
  </si>
  <si>
    <t>Espaldillas Cinco, Calle</t>
  </si>
  <si>
    <t>410000400582</t>
  </si>
  <si>
    <t>Espaldillas Cinco</t>
  </si>
  <si>
    <t>Espaldillas Diez, Calle</t>
  </si>
  <si>
    <t>410000400554</t>
  </si>
  <si>
    <t>Espaldillas Diez</t>
  </si>
  <si>
    <t>Espaldillas Dos, Calle</t>
  </si>
  <si>
    <t>410000400580</t>
  </si>
  <si>
    <t>Espaldillas Dos</t>
  </si>
  <si>
    <t>Espaldillas Nueve, Calle</t>
  </si>
  <si>
    <t>410000400555</t>
  </si>
  <si>
    <t>Espaldillas Nueve</t>
  </si>
  <si>
    <t>Espaldillas Ocho, Calle</t>
  </si>
  <si>
    <t>410000400553</t>
  </si>
  <si>
    <t>Espaldillas Ocho</t>
  </si>
  <si>
    <t>Espaldillas Quince, Avenida</t>
  </si>
  <si>
    <t>410000400552</t>
  </si>
  <si>
    <t>Espaldillas Quince</t>
  </si>
  <si>
    <t>España, Plaza de</t>
  </si>
  <si>
    <t>410000400948</t>
  </si>
  <si>
    <t>España</t>
  </si>
  <si>
    <t>Espartero, Calle</t>
  </si>
  <si>
    <t>410000403916</t>
  </si>
  <si>
    <t>Espartero</t>
  </si>
  <si>
    <t>Esperanza de la Trinidad, Calle</t>
  </si>
  <si>
    <t>410000404184</t>
  </si>
  <si>
    <t>Esperanza de la Trinidad</t>
  </si>
  <si>
    <t>Esperanza Macarena, Calle</t>
  </si>
  <si>
    <t>410000403977</t>
  </si>
  <si>
    <t>Esperanza Macarena</t>
  </si>
  <si>
    <t>Espiga, Calle</t>
  </si>
  <si>
    <t>410000403983</t>
  </si>
  <si>
    <t>Espiga</t>
  </si>
  <si>
    <t>Estrella de Triana, Calle</t>
  </si>
  <si>
    <t>410000404328</t>
  </si>
  <si>
    <t>Estrella de Triana</t>
  </si>
  <si>
    <t>Estrella, Calle</t>
  </si>
  <si>
    <t>410000400968</t>
  </si>
  <si>
    <t>Estrella</t>
  </si>
  <si>
    <t>Eucaliptal El, Urbanización</t>
  </si>
  <si>
    <t>410000406557</t>
  </si>
  <si>
    <t>Eucaliptal El</t>
  </si>
  <si>
    <t>Eugenio Noel, Calle</t>
  </si>
  <si>
    <t>410000400113</t>
  </si>
  <si>
    <t>Eugenio Noel</t>
  </si>
  <si>
    <t>Extremadura, Calle</t>
  </si>
  <si>
    <t>410000400982</t>
  </si>
  <si>
    <t>Extremadura</t>
  </si>
  <si>
    <t>Federico Chueca, Calle</t>
  </si>
  <si>
    <t>410000404215</t>
  </si>
  <si>
    <t>Federico Chueca</t>
  </si>
  <si>
    <t>Federico Garcia Lorca, Calle</t>
  </si>
  <si>
    <t>410000400997</t>
  </si>
  <si>
    <t>Federico Garcia Lorca</t>
  </si>
  <si>
    <t>Felicidad, Calle</t>
  </si>
  <si>
    <t>410000400201</t>
  </si>
  <si>
    <t>Felicidad</t>
  </si>
  <si>
    <t>Felix Rodriguez de la Fuente, Calle</t>
  </si>
  <si>
    <t>410000401009</t>
  </si>
  <si>
    <t>Felix Rodriguez de la Fuente</t>
  </si>
  <si>
    <t>Fernan Caballero, Calle</t>
  </si>
  <si>
    <t>410000400222</t>
  </si>
  <si>
    <t>Fernan Caballero</t>
  </si>
  <si>
    <t>Fernan Gutierrez, Calle</t>
  </si>
  <si>
    <t>410000403935</t>
  </si>
  <si>
    <t>Fernan Gutierrez</t>
  </si>
  <si>
    <t>Flora Tristan, Calle</t>
  </si>
  <si>
    <t>410000400477</t>
  </si>
  <si>
    <t>Flora Tristan</t>
  </si>
  <si>
    <t>Font de Anta, Calle</t>
  </si>
  <si>
    <t>410000405118</t>
  </si>
  <si>
    <t>Font de Anta</t>
  </si>
  <si>
    <t>Fortaleza, Calle</t>
  </si>
  <si>
    <t>410000401052</t>
  </si>
  <si>
    <t>Fortaleza</t>
  </si>
  <si>
    <t>Francisco Alonso, Calle</t>
  </si>
  <si>
    <t>410000404071</t>
  </si>
  <si>
    <t>Francisco Alonso</t>
  </si>
  <si>
    <t>Francisco Pizarro, Calle</t>
  </si>
  <si>
    <t>410000403954</t>
  </si>
  <si>
    <t>Francisco Pizarro</t>
  </si>
  <si>
    <t>Fray Jose de Hierro, Calle</t>
  </si>
  <si>
    <t>410000403886</t>
  </si>
  <si>
    <t>Fray Jose de Hierro</t>
  </si>
  <si>
    <t>Fray Juan Perez, Calle</t>
  </si>
  <si>
    <t>410000400006</t>
  </si>
  <si>
    <t>Fray Juan Perez</t>
  </si>
  <si>
    <t>Fray Junipero Serra, Calle</t>
  </si>
  <si>
    <t>410000400214</t>
  </si>
  <si>
    <t>Fray Junipero Serra</t>
  </si>
  <si>
    <t>Fuente, Calle</t>
  </si>
  <si>
    <t>410000406239</t>
  </si>
  <si>
    <t>Fuente</t>
  </si>
  <si>
    <t>Gadara, Calle</t>
  </si>
  <si>
    <t>410000404160</t>
  </si>
  <si>
    <t>Gadara</t>
  </si>
  <si>
    <t>Gades, Calle</t>
  </si>
  <si>
    <t>410000404159</t>
  </si>
  <si>
    <t>Gades</t>
  </si>
  <si>
    <t>Galeota, Calle</t>
  </si>
  <si>
    <t>410000400452</t>
  </si>
  <si>
    <t>Galeota</t>
  </si>
  <si>
    <t>Galera, Calle</t>
  </si>
  <si>
    <t>410000400457</t>
  </si>
  <si>
    <t>Galera</t>
  </si>
  <si>
    <t>Galicia, Calle</t>
  </si>
  <si>
    <t>410000400044</t>
  </si>
  <si>
    <t>Galicia</t>
  </si>
  <si>
    <t>Galilea, Calle</t>
  </si>
  <si>
    <t>410000404228</t>
  </si>
  <si>
    <t>Galilea</t>
  </si>
  <si>
    <t>Garci Perez de Vargas, Calle</t>
  </si>
  <si>
    <t>410000403754</t>
  </si>
  <si>
    <t>Garci Perez de Vargas</t>
  </si>
  <si>
    <t>Garcilaso de la Vega, Calle</t>
  </si>
  <si>
    <t>410000401130</t>
  </si>
  <si>
    <t>Garcilaso de la Vega</t>
  </si>
  <si>
    <t>Gaza, Calle</t>
  </si>
  <si>
    <t>410000404190</t>
  </si>
  <si>
    <t>Gaza</t>
  </si>
  <si>
    <t>General Prim, Calle</t>
  </si>
  <si>
    <t>410000403764</t>
  </si>
  <si>
    <t>General Prim</t>
  </si>
  <si>
    <t>Genil, Calle</t>
  </si>
  <si>
    <t>410000400088</t>
  </si>
  <si>
    <t>Genil</t>
  </si>
  <si>
    <t>Gerasa, Calle</t>
  </si>
  <si>
    <t>410000404162</t>
  </si>
  <si>
    <t>Gerasa</t>
  </si>
  <si>
    <t>Gerona, Calle</t>
  </si>
  <si>
    <t>410000401169</t>
  </si>
  <si>
    <t>Gerona</t>
  </si>
  <si>
    <t>Gestoso, Calle</t>
  </si>
  <si>
    <t>410000403787</t>
  </si>
  <si>
    <t>Gestoso</t>
  </si>
  <si>
    <t>Gloria, Calle</t>
  </si>
  <si>
    <t>410000401180</t>
  </si>
  <si>
    <t>Gloria</t>
  </si>
  <si>
    <t>Golgota, Calle</t>
  </si>
  <si>
    <t>410000401185</t>
  </si>
  <si>
    <t>Golgota</t>
  </si>
  <si>
    <t>Gongora, Calle</t>
  </si>
  <si>
    <t>410000400216</t>
  </si>
  <si>
    <t>Gongora</t>
  </si>
  <si>
    <t>Gordal, Calle</t>
  </si>
  <si>
    <t>410000403998</t>
  </si>
  <si>
    <t>Gordal</t>
  </si>
  <si>
    <t>Goya, Calle</t>
  </si>
  <si>
    <t>410000401202</t>
  </si>
  <si>
    <t>Goya</t>
  </si>
  <si>
    <t>Gracia de Carmona, Calle</t>
  </si>
  <si>
    <t>410000404020</t>
  </si>
  <si>
    <t>Gracia de Carmona</t>
  </si>
  <si>
    <t>Gracia Saenz de Tejada, Calle</t>
  </si>
  <si>
    <t>410000403753</t>
  </si>
  <si>
    <t>Gracia Saenz de Tejada</t>
  </si>
  <si>
    <t>Granada, Calle</t>
  </si>
  <si>
    <t>410000401208</t>
  </si>
  <si>
    <t>Granada</t>
  </si>
  <si>
    <t>Grandeza, Calle</t>
  </si>
  <si>
    <t>410000400206</t>
  </si>
  <si>
    <t>Grandeza</t>
  </si>
  <si>
    <t>Gravina, Calle</t>
  </si>
  <si>
    <t>410000401214</t>
  </si>
  <si>
    <t>Gravina</t>
  </si>
  <si>
    <t>Grecia, Calle</t>
  </si>
  <si>
    <t>410000400472</t>
  </si>
  <si>
    <t>Grecia</t>
  </si>
  <si>
    <t>Green, Calle</t>
  </si>
  <si>
    <t>410000400357</t>
  </si>
  <si>
    <t>Green</t>
  </si>
  <si>
    <t>Guadaira, Calle</t>
  </si>
  <si>
    <t>410000401215</t>
  </si>
  <si>
    <t>Guadaira</t>
  </si>
  <si>
    <t>Guadiana, Calle</t>
  </si>
  <si>
    <t>410000400249</t>
  </si>
  <si>
    <t>Guadiana</t>
  </si>
  <si>
    <t>Gutierrez de Alba, Calle</t>
  </si>
  <si>
    <t>410000401246</t>
  </si>
  <si>
    <t>Gutierrez de Alba</t>
  </si>
  <si>
    <t>Hebron, Calle</t>
  </si>
  <si>
    <t>410000404207</t>
  </si>
  <si>
    <t>Hebron</t>
  </si>
  <si>
    <t>Hermanos Bombita, Plaza</t>
  </si>
  <si>
    <t>410000404027</t>
  </si>
  <si>
    <t>Hermanos Bombita</t>
  </si>
  <si>
    <t>Hernan Cortes, Calle</t>
  </si>
  <si>
    <t>410000401265</t>
  </si>
  <si>
    <t>Hernan Cortes</t>
  </si>
  <si>
    <t>Hernando Colon, Calle</t>
  </si>
  <si>
    <t>410000401268</t>
  </si>
  <si>
    <t>Hernando Colon</t>
  </si>
  <si>
    <t>Hilarion Eslava, Calle</t>
  </si>
  <si>
    <t>410000404095</t>
  </si>
  <si>
    <t>Hilarion Eslava</t>
  </si>
  <si>
    <t>Hojiblanca, Calle</t>
  </si>
  <si>
    <t>410000400664</t>
  </si>
  <si>
    <t>Hojiblanca</t>
  </si>
  <si>
    <t>Holanda, Calle</t>
  </si>
  <si>
    <t>410000400453</t>
  </si>
  <si>
    <t>Holanda</t>
  </si>
  <si>
    <t>Hornero, Calle</t>
  </si>
  <si>
    <t>410000403913</t>
  </si>
  <si>
    <t>Hornero</t>
  </si>
  <si>
    <t>Hospitalidad, Calle</t>
  </si>
  <si>
    <t>410000400211</t>
  </si>
  <si>
    <t>Hospitalidad</t>
  </si>
  <si>
    <t>Huelva, Calle</t>
  </si>
  <si>
    <t>410000401287</t>
  </si>
  <si>
    <t>Huelva</t>
  </si>
  <si>
    <t>Huertas, Calle</t>
  </si>
  <si>
    <t>410000400339</t>
  </si>
  <si>
    <t>Huertas</t>
  </si>
  <si>
    <t>Huerto, Callejón del</t>
  </si>
  <si>
    <t>410000400064</t>
  </si>
  <si>
    <t>Callejón del</t>
  </si>
  <si>
    <t>Huerto</t>
  </si>
  <si>
    <t>Indulgencia, Calle</t>
  </si>
  <si>
    <t>410000400210</t>
  </si>
  <si>
    <t>Indulgencia</t>
  </si>
  <si>
    <t>Irlanda, Calle</t>
  </si>
  <si>
    <t>410000400474</t>
  </si>
  <si>
    <t>Irlanda</t>
  </si>
  <si>
    <t>Isaac Albeniz, Calle</t>
  </si>
  <si>
    <t>410000401327</t>
  </si>
  <si>
    <t>Isaac Albeniz</t>
  </si>
  <si>
    <t>Isaac Peral, Calle</t>
  </si>
  <si>
    <t>410000401328</t>
  </si>
  <si>
    <t>Isaac Peral</t>
  </si>
  <si>
    <t>Isidoro Diaz, Calle</t>
  </si>
  <si>
    <t>410000403959</t>
  </si>
  <si>
    <t>Isidoro Diaz</t>
  </si>
  <si>
    <t>Isla de la Española, Calle</t>
  </si>
  <si>
    <t>410000400369</t>
  </si>
  <si>
    <t>Isla de la Española</t>
  </si>
  <si>
    <t>Jaen, Calle</t>
  </si>
  <si>
    <t>410000401338</t>
  </si>
  <si>
    <t>Jaen</t>
  </si>
  <si>
    <t>Jaime Balmes, Calle</t>
  </si>
  <si>
    <t>410000401339</t>
  </si>
  <si>
    <t>Jaime Balmes</t>
  </si>
  <si>
    <t>Jalisco, Calle</t>
  </si>
  <si>
    <t>410000400392</t>
  </si>
  <si>
    <t>Jalisco</t>
  </si>
  <si>
    <t>Jardinillos, Calle</t>
  </si>
  <si>
    <t>410000403756</t>
  </si>
  <si>
    <t>Jardinillos</t>
  </si>
  <si>
    <t>Jazmin, Calle</t>
  </si>
  <si>
    <t>410000404225</t>
  </si>
  <si>
    <t>Jazmin</t>
  </si>
  <si>
    <t>Jerico, Calle</t>
  </si>
  <si>
    <t>410000409690</t>
  </si>
  <si>
    <t>Jerico</t>
  </si>
  <si>
    <t>Jerusalen, Calle</t>
  </si>
  <si>
    <t>410000404288</t>
  </si>
  <si>
    <t>Jerusalen</t>
  </si>
  <si>
    <t>Jesus Guridi, Calle</t>
  </si>
  <si>
    <t>410000404279</t>
  </si>
  <si>
    <t>Jesus Guridi</t>
  </si>
  <si>
    <t>Jesus Nazareno, Calle</t>
  </si>
  <si>
    <t>410000404076</t>
  </si>
  <si>
    <t>Jesus Nazareno</t>
  </si>
  <si>
    <t>Jezrael, Calle</t>
  </si>
  <si>
    <t>410000405090</t>
  </si>
  <si>
    <t>Jezrael</t>
  </si>
  <si>
    <t>Jimenez Aranda, Calle</t>
  </si>
  <si>
    <t>410000401362</t>
  </si>
  <si>
    <t>Jimenez Aranda</t>
  </si>
  <si>
    <t>Joaquin Hazañas, Calle</t>
  </si>
  <si>
    <t>410000401367</t>
  </si>
  <si>
    <t>Joaquin Hazañas</t>
  </si>
  <si>
    <t>Joaquin Ramos, Plaza</t>
  </si>
  <si>
    <t>410000403761</t>
  </si>
  <si>
    <t>Joaquin Ramos</t>
  </si>
  <si>
    <t>Joaquin Romero Murube, Calle</t>
  </si>
  <si>
    <t>410000401370</t>
  </si>
  <si>
    <t>Joaquin Romero Murube</t>
  </si>
  <si>
    <t>Joaquin Turina, Calle</t>
  </si>
  <si>
    <t>410000403906</t>
  </si>
  <si>
    <t>Joaquin Turina</t>
  </si>
  <si>
    <t>Joaquin Vals Sevillano, Calle</t>
  </si>
  <si>
    <t>410000403850</t>
  </si>
  <si>
    <t>Joaquin Vals Sevillano</t>
  </si>
  <si>
    <t>Jorge Guillen, Calle</t>
  </si>
  <si>
    <t>410000410656</t>
  </si>
  <si>
    <t>Jorge Guillen</t>
  </si>
  <si>
    <t>Jose de Villegas, Calle</t>
  </si>
  <si>
    <t>410000403838</t>
  </si>
  <si>
    <t>Jose de Villegas</t>
  </si>
  <si>
    <t>Jose Echegaray, Calle</t>
  </si>
  <si>
    <t>410000404001</t>
  </si>
  <si>
    <t>Jose Echegaray</t>
  </si>
  <si>
    <t>Jose Espinosa Gomez, Calle</t>
  </si>
  <si>
    <t>410000411559</t>
  </si>
  <si>
    <t>Jose Espinosa Gomez</t>
  </si>
  <si>
    <t>Jose Garcia Alcalareño, Calle</t>
  </si>
  <si>
    <t>410000403958</t>
  </si>
  <si>
    <t>Jose Garcia Alcalareño</t>
  </si>
  <si>
    <t>Jose Maria Peman, Calle</t>
  </si>
  <si>
    <t>410000404154</t>
  </si>
  <si>
    <t>Jose Maria Peman</t>
  </si>
  <si>
    <t>Jose Ortega y Gasset, Calle</t>
  </si>
  <si>
    <t>410000400144</t>
  </si>
  <si>
    <t>Jose Ortega y Gasset</t>
  </si>
  <si>
    <t>Jose Pinelo, Calle</t>
  </si>
  <si>
    <t>410000403798</t>
  </si>
  <si>
    <t>Jose Pinelo</t>
  </si>
  <si>
    <t>Jose Vazquez Vals Platero de Alcala, Calle</t>
  </si>
  <si>
    <t>410000400103</t>
  </si>
  <si>
    <t>Jose Vazquez Vals Platero de Alcala</t>
  </si>
  <si>
    <t>Jose Zorrilla, Calle</t>
  </si>
  <si>
    <t>410000406036</t>
  </si>
  <si>
    <t>Jose Zorrilla</t>
  </si>
  <si>
    <t>Jovialidad, Calle</t>
  </si>
  <si>
    <t>410000400202</t>
  </si>
  <si>
    <t>Jovialidad</t>
  </si>
  <si>
    <t>Juan Abad, Calle</t>
  </si>
  <si>
    <t>410000403773</t>
  </si>
  <si>
    <t>Juan Abad</t>
  </si>
  <si>
    <t>Juan de Dios Diaz, Calle</t>
  </si>
  <si>
    <t>410000403876</t>
  </si>
  <si>
    <t>Juan de Dios Diaz</t>
  </si>
  <si>
    <t>Juan de Garay, Calle</t>
  </si>
  <si>
    <t>410000400426</t>
  </si>
  <si>
    <t>Juan de Garay</t>
  </si>
  <si>
    <t>Juan de la Cosa, Calle</t>
  </si>
  <si>
    <t>410000401420</t>
  </si>
  <si>
    <t>Juan de la Cosa</t>
  </si>
  <si>
    <t>Juan Gris, Calle</t>
  </si>
  <si>
    <t>410000411797</t>
  </si>
  <si>
    <t>Juan Gris</t>
  </si>
  <si>
    <t>Juan Luis Vives, Calle</t>
  </si>
  <si>
    <t>410000404077</t>
  </si>
  <si>
    <t>Juan Luis Vives</t>
  </si>
  <si>
    <t>Juan Maldonado, Calle</t>
  </si>
  <si>
    <t>410000403837</t>
  </si>
  <si>
    <t>Juan Maldonado</t>
  </si>
  <si>
    <t>Juan Pastor El Barbero, Calle</t>
  </si>
  <si>
    <t>410000403785</t>
  </si>
  <si>
    <t>Juan Pastor El Barbero</t>
  </si>
  <si>
    <t>Juan Portillo Garcia, Plaza</t>
  </si>
  <si>
    <t>410000400438</t>
  </si>
  <si>
    <t>Juan Portillo Garcia</t>
  </si>
  <si>
    <t>Juan Ramon Jimenez, Calle</t>
  </si>
  <si>
    <t>410000401451</t>
  </si>
  <si>
    <t>Juan Ramon Jimenez</t>
  </si>
  <si>
    <t>Judea, Calle</t>
  </si>
  <si>
    <t>410000403893</t>
  </si>
  <si>
    <t>Judea</t>
  </si>
  <si>
    <t>Juez Perez Diaz, Calle</t>
  </si>
  <si>
    <t>410000403744</t>
  </si>
  <si>
    <t>Juez Perez Diaz</t>
  </si>
  <si>
    <t>Julian Gayarre, Calle</t>
  </si>
  <si>
    <t>410000400061</t>
  </si>
  <si>
    <t>Julian Gayarre</t>
  </si>
  <si>
    <t>Jupiter, Calle</t>
  </si>
  <si>
    <t>410000401471</t>
  </si>
  <si>
    <t>Jupiter</t>
  </si>
  <si>
    <t>Justicia, Calle</t>
  </si>
  <si>
    <t>410000400420</t>
  </si>
  <si>
    <t>Justicia</t>
  </si>
  <si>
    <t>La Habana, Calle</t>
  </si>
  <si>
    <t>410000400412</t>
  </si>
  <si>
    <t>La Habana</t>
  </si>
  <si>
    <t>La Red Cuarenta y Uno, Calle</t>
  </si>
  <si>
    <t>410000400547</t>
  </si>
  <si>
    <t>La Red Cuarenta y Uno</t>
  </si>
  <si>
    <t>La Red Dieciocho, Calle</t>
  </si>
  <si>
    <t>410000400696</t>
  </si>
  <si>
    <t>La Red Dieciocho</t>
  </si>
  <si>
    <t>La Red Diecisiete, Calle</t>
  </si>
  <si>
    <t>410000400597</t>
  </si>
  <si>
    <t>La Red Diecisiete</t>
  </si>
  <si>
    <t>La Red Nueve, Calle</t>
  </si>
  <si>
    <t>410000400545</t>
  </si>
  <si>
    <t>La Red Nueve</t>
  </si>
  <si>
    <t>La Red Quince, Calle</t>
  </si>
  <si>
    <t>410000400548</t>
  </si>
  <si>
    <t>La Red Quince</t>
  </si>
  <si>
    <t>La Red Treinta y Cuatro, Calle</t>
  </si>
  <si>
    <t>410000400531</t>
  </si>
  <si>
    <t>La Red Treinta y Cuatro</t>
  </si>
  <si>
    <t>La Red Treinta y Seis, Calle</t>
  </si>
  <si>
    <t>410000400549</t>
  </si>
  <si>
    <t>La Red Treinta y Seis</t>
  </si>
  <si>
    <t>La Red Tres, Calle</t>
  </si>
  <si>
    <t>410000400692</t>
  </si>
  <si>
    <t>La Red Tres</t>
  </si>
  <si>
    <t>La Red Uno, Calle</t>
  </si>
  <si>
    <t>410000400542</t>
  </si>
  <si>
    <t>La Red Uno</t>
  </si>
  <si>
    <t>La Red Veinte, Calle</t>
  </si>
  <si>
    <t>410000400644</t>
  </si>
  <si>
    <t>La Red Veinte</t>
  </si>
  <si>
    <t>La Red Veinticinco, Calle</t>
  </si>
  <si>
    <t>410000400666</t>
  </si>
  <si>
    <t>La Red Veinticinco</t>
  </si>
  <si>
    <t>La Red Veintinueve, Calle</t>
  </si>
  <si>
    <t>410000400519</t>
  </si>
  <si>
    <t>La Red Veintinueve</t>
  </si>
  <si>
    <t>La Red Veintisiete, Calle</t>
  </si>
  <si>
    <t>410000400674</t>
  </si>
  <si>
    <t>La Red Veintisiete</t>
  </si>
  <si>
    <t>La Red Veintitres, Calle</t>
  </si>
  <si>
    <t>410000400541</t>
  </si>
  <si>
    <t>La Red Veintitres</t>
  </si>
  <si>
    <t>Labrador, Calle</t>
  </si>
  <si>
    <t>410000403931</t>
  </si>
  <si>
    <t>Labrador</t>
  </si>
  <si>
    <t>Lanza, Calle</t>
  </si>
  <si>
    <t>410000401511</t>
  </si>
  <si>
    <t>Lanza</t>
  </si>
  <si>
    <t>Lassaletta, Calle</t>
  </si>
  <si>
    <t>410000404871</t>
  </si>
  <si>
    <t>Lassaletta</t>
  </si>
  <si>
    <t>Laurel, Calle</t>
  </si>
  <si>
    <t>410000400181</t>
  </si>
  <si>
    <t>Laurel</t>
  </si>
  <si>
    <t>Lavanda, Calle</t>
  </si>
  <si>
    <t>410000400082</t>
  </si>
  <si>
    <t>Lavanda</t>
  </si>
  <si>
    <t>Lebrija, Calle</t>
  </si>
  <si>
    <t>410000401547</t>
  </si>
  <si>
    <t>Lebrija</t>
  </si>
  <si>
    <t>Lechin, Calle</t>
  </si>
  <si>
    <t>410000400663</t>
  </si>
  <si>
    <t>Lechin</t>
  </si>
  <si>
    <t>Leon XIII, Calle</t>
  </si>
  <si>
    <t>410000401552</t>
  </si>
  <si>
    <t>Leon XIII</t>
  </si>
  <si>
    <t>Leopoldo Alas Clarin, Calle</t>
  </si>
  <si>
    <t>410000400253</t>
  </si>
  <si>
    <t>Leopoldo Alas Clarin</t>
  </si>
  <si>
    <t>Lepanto, Calle</t>
  </si>
  <si>
    <t>410000401557</t>
  </si>
  <si>
    <t>Lepanto</t>
  </si>
  <si>
    <t>Leyenda, Calle</t>
  </si>
  <si>
    <t>410000400209</t>
  </si>
  <si>
    <t>Leyenda</t>
  </si>
  <si>
    <t>Libano, Calle</t>
  </si>
  <si>
    <t>410000404220</t>
  </si>
  <si>
    <t>Libano</t>
  </si>
  <si>
    <t>Libia, Calle</t>
  </si>
  <si>
    <t>410000404129</t>
  </si>
  <si>
    <t>Libia</t>
  </si>
  <si>
    <t>Lima, Plaza de</t>
  </si>
  <si>
    <t>410000400603</t>
  </si>
  <si>
    <t>Lima</t>
  </si>
  <si>
    <t>Limonero, Calle</t>
  </si>
  <si>
    <t>410000401567</t>
  </si>
  <si>
    <t>Limonero</t>
  </si>
  <si>
    <t>Lirios, Plaza de los</t>
  </si>
  <si>
    <t>410000404226</t>
  </si>
  <si>
    <t>Lirios</t>
  </si>
  <si>
    <t>Llano Amarillo, Calle</t>
  </si>
  <si>
    <t>410000403801</t>
  </si>
  <si>
    <t>Llano Amarillo</t>
  </si>
  <si>
    <t>Llerena-Utrera, Carretera</t>
  </si>
  <si>
    <t>410000400067</t>
  </si>
  <si>
    <t>Carretera</t>
  </si>
  <si>
    <t>Llerena-Utrera</t>
  </si>
  <si>
    <t>Logroño, Calle</t>
  </si>
  <si>
    <t>410000403947</t>
  </si>
  <si>
    <t>Logroño</t>
  </si>
  <si>
    <t>Lope de Vega, Calle</t>
  </si>
  <si>
    <t>410000401580</t>
  </si>
  <si>
    <t>Lope de Vega</t>
  </si>
  <si>
    <t>Lugo, Calle</t>
  </si>
  <si>
    <t>410000400485</t>
  </si>
  <si>
    <t>Lugo</t>
  </si>
  <si>
    <t>Luis Contreras, Calle</t>
  </si>
  <si>
    <t>410000403865</t>
  </si>
  <si>
    <t>Luis Contreras</t>
  </si>
  <si>
    <t>Luis Romera Ojeda, Calle</t>
  </si>
  <si>
    <t>410000400454</t>
  </si>
  <si>
    <t>Luis Romera Ojeda</t>
  </si>
  <si>
    <t>Luna de Escacena, Calle</t>
  </si>
  <si>
    <t>410000404009</t>
  </si>
  <si>
    <t>Luna de Escacena</t>
  </si>
  <si>
    <t>Luna, Calle</t>
  </si>
  <si>
    <t>410000404384</t>
  </si>
  <si>
    <t>Luna</t>
  </si>
  <si>
    <t>Madera, Calle</t>
  </si>
  <si>
    <t>410000400360</t>
  </si>
  <si>
    <t>Madera</t>
  </si>
  <si>
    <t>Madrid, Calle</t>
  </si>
  <si>
    <t>410000401662</t>
  </si>
  <si>
    <t>Madrid</t>
  </si>
  <si>
    <t>Maestra Mercedes Jimenez, Calle</t>
  </si>
  <si>
    <t>410000404260</t>
  </si>
  <si>
    <t>Maestra Mercedes Jimenez</t>
  </si>
  <si>
    <t>Maestro Jose Casado, Calle</t>
  </si>
  <si>
    <t>410000404240</t>
  </si>
  <si>
    <t>Maestro Jose Casado</t>
  </si>
  <si>
    <t>Maestro Jose Gandulfo, Calle</t>
  </si>
  <si>
    <t>410000404132</t>
  </si>
  <si>
    <t>Maestro Jose Gandulfo</t>
  </si>
  <si>
    <t>Maestro Rafael Leña, Calle</t>
  </si>
  <si>
    <t>410000411641</t>
  </si>
  <si>
    <t>Maestro Rafael Leña</t>
  </si>
  <si>
    <t>Maestro Rodrigo, Calle</t>
  </si>
  <si>
    <t>410000400275</t>
  </si>
  <si>
    <t>Maestro Rodrigo</t>
  </si>
  <si>
    <t>Magdala, Calle</t>
  </si>
  <si>
    <t>410000404280</t>
  </si>
  <si>
    <t>Magdala</t>
  </si>
  <si>
    <t>Magedo, Calle</t>
  </si>
  <si>
    <t>410000404147</t>
  </si>
  <si>
    <t>Magedo</t>
  </si>
  <si>
    <t>Magistrado El, Urbanización</t>
  </si>
  <si>
    <t>410000411556</t>
  </si>
  <si>
    <t>Magistrado El</t>
  </si>
  <si>
    <t>Mairena del Alcor, Calle</t>
  </si>
  <si>
    <t>410000403896</t>
  </si>
  <si>
    <t>Mairena del Alcor</t>
  </si>
  <si>
    <t>Mairena, Calle</t>
  </si>
  <si>
    <t>410000403757</t>
  </si>
  <si>
    <t>Mairena</t>
  </si>
  <si>
    <t>Maiz, Calle</t>
  </si>
  <si>
    <t>410000403964</t>
  </si>
  <si>
    <t>Maiz</t>
  </si>
  <si>
    <t>Malaga, Calle</t>
  </si>
  <si>
    <t>410000403914</t>
  </si>
  <si>
    <t>Malaga</t>
  </si>
  <si>
    <t>Malas Mañanas, Calle</t>
  </si>
  <si>
    <t>410000403769</t>
  </si>
  <si>
    <t>Malas Mañanas</t>
  </si>
  <si>
    <t>Malta, Calle</t>
  </si>
  <si>
    <t>410000400593</t>
  </si>
  <si>
    <t>Malta</t>
  </si>
  <si>
    <t>Malvaloca, Calle</t>
  </si>
  <si>
    <t>410000401694</t>
  </si>
  <si>
    <t>Malvaloca</t>
  </si>
  <si>
    <t>Managua, Calle</t>
  </si>
  <si>
    <t>410000400601</t>
  </si>
  <si>
    <t>Managua</t>
  </si>
  <si>
    <t>Manolete, Calle</t>
  </si>
  <si>
    <t>410000400303</t>
  </si>
  <si>
    <t>Manolete</t>
  </si>
  <si>
    <t>Manuel Altolaguirre, Calle</t>
  </si>
  <si>
    <t>410000401703</t>
  </si>
  <si>
    <t>Manuel Altolaguirre</t>
  </si>
  <si>
    <t>Manuel Bernaldez Lozano, Calle</t>
  </si>
  <si>
    <t>410000404336</t>
  </si>
  <si>
    <t>Manuel Bernaldez Lozano</t>
  </si>
  <si>
    <t>Manuel de Falla, Calle</t>
  </si>
  <si>
    <t>410000403690</t>
  </si>
  <si>
    <t>Manuel de Falla</t>
  </si>
  <si>
    <t>Manuel Garcia Moreno, Calle</t>
  </si>
  <si>
    <t>410000411413</t>
  </si>
  <si>
    <t>Manuel Garcia Moreno</t>
  </si>
  <si>
    <t>Manuel Machado, Calle</t>
  </si>
  <si>
    <t>410000401716</t>
  </si>
  <si>
    <t>Manuel Machado</t>
  </si>
  <si>
    <t>Manzanilla, Calle</t>
  </si>
  <si>
    <t>410000404024</t>
  </si>
  <si>
    <t>Manzanilla</t>
  </si>
  <si>
    <t>Mar Adriatico, Calle</t>
  </si>
  <si>
    <t>410000400370</t>
  </si>
  <si>
    <t>Mar Adriatico</t>
  </si>
  <si>
    <t>Mar Cantabrico, Calle</t>
  </si>
  <si>
    <t>410000400274</t>
  </si>
  <si>
    <t>Mar Cantabrico</t>
  </si>
  <si>
    <t>Mar Caspio, Calle</t>
  </si>
  <si>
    <t>410000400293</t>
  </si>
  <si>
    <t>Mar Caspio</t>
  </si>
  <si>
    <t>Mar de Alboran, Calle</t>
  </si>
  <si>
    <t>410000400270</t>
  </si>
  <si>
    <t>Mar de Alboran</t>
  </si>
  <si>
    <t>Mar del Coral, Calle</t>
  </si>
  <si>
    <t>410000400331</t>
  </si>
  <si>
    <t>Mar del Coral</t>
  </si>
  <si>
    <t>Mar del Norte, Calle</t>
  </si>
  <si>
    <t>410000400341</t>
  </si>
  <si>
    <t>Mar del Norte</t>
  </si>
  <si>
    <t>Mar Egeo, Calle</t>
  </si>
  <si>
    <t>410000400332</t>
  </si>
  <si>
    <t>Mar Egeo</t>
  </si>
  <si>
    <t>Mar Jonico, Calle</t>
  </si>
  <si>
    <t>410000400272</t>
  </si>
  <si>
    <t>Mar Jonico</t>
  </si>
  <si>
    <t>Mar Mediterraneo, Calle</t>
  </si>
  <si>
    <t>410000400304</t>
  </si>
  <si>
    <t>Mar Mediterraneo</t>
  </si>
  <si>
    <t>Mar Negro, Calle</t>
  </si>
  <si>
    <t>410000400384</t>
  </si>
  <si>
    <t>Mar Negro</t>
  </si>
  <si>
    <t>Mar Rojo, Calle</t>
  </si>
  <si>
    <t>410000400273</t>
  </si>
  <si>
    <t>Mar Rojo</t>
  </si>
  <si>
    <t>Mar Tirreno, Calle</t>
  </si>
  <si>
    <t>410000400271</t>
  </si>
  <si>
    <t>Mar Tirreno</t>
  </si>
  <si>
    <t>Marchena, Calle</t>
  </si>
  <si>
    <t>410000401753</t>
  </si>
  <si>
    <t>Marchena</t>
  </si>
  <si>
    <t>Marcos Redondo, Calle</t>
  </si>
  <si>
    <t>410000400008</t>
  </si>
  <si>
    <t>Marcos Redondo</t>
  </si>
  <si>
    <t>Margarita Nelken, Calle</t>
  </si>
  <si>
    <t>410000400481</t>
  </si>
  <si>
    <t>Margarita Nelken</t>
  </si>
  <si>
    <t>Maria Auxiliadora, Barriada</t>
  </si>
  <si>
    <t>410000400276</t>
  </si>
  <si>
    <t>Barriada</t>
  </si>
  <si>
    <t>Maria Auxiliadora</t>
  </si>
  <si>
    <t>Maria de Zayas, Calle</t>
  </si>
  <si>
    <t>410000400328</t>
  </si>
  <si>
    <t>Maria de Zayas</t>
  </si>
  <si>
    <t>Maria Zambrano, Calle</t>
  </si>
  <si>
    <t>410000400330</t>
  </si>
  <si>
    <t>Maria Zambrano</t>
  </si>
  <si>
    <t>Mariana Pineda, Calle</t>
  </si>
  <si>
    <t>410000401765</t>
  </si>
  <si>
    <t>Mariana Pineda</t>
  </si>
  <si>
    <t>Mariano Benlliure, Calle</t>
  </si>
  <si>
    <t>410000401767</t>
  </si>
  <si>
    <t>Mariano Benlliure</t>
  </si>
  <si>
    <t>Mariano Souviron, Calle</t>
  </si>
  <si>
    <t>410000403835</t>
  </si>
  <si>
    <t>Mariano Souviron</t>
  </si>
  <si>
    <t>Mario Mendez Bejarano, Calle</t>
  </si>
  <si>
    <t>410000401773</t>
  </si>
  <si>
    <t>Mario Mendez Bejarano</t>
  </si>
  <si>
    <t>Martin Alonso Pinzon, Calle</t>
  </si>
  <si>
    <t>410000401788</t>
  </si>
  <si>
    <t>Martin Alonso Pinzon</t>
  </si>
  <si>
    <t>Martin Fernandez Navarro, Calle</t>
  </si>
  <si>
    <t>410000404025</t>
  </si>
  <si>
    <t>Martin Fernandez Navarro</t>
  </si>
  <si>
    <t>Martin Vazquez, Calle</t>
  </si>
  <si>
    <t>410000403796</t>
  </si>
  <si>
    <t>Martin Vazquez</t>
  </si>
  <si>
    <t>Matilde Mantecon, Plaza</t>
  </si>
  <si>
    <t>410000404266</t>
  </si>
  <si>
    <t>Matilde Mantecon</t>
  </si>
  <si>
    <t>Media Luna, Calle</t>
  </si>
  <si>
    <t>410000404875</t>
  </si>
  <si>
    <t>Media Luna</t>
  </si>
  <si>
    <t>Mejico, Calle</t>
  </si>
  <si>
    <t>410000404036</t>
  </si>
  <si>
    <t>Mejico</t>
  </si>
  <si>
    <t>Melilla, Calle</t>
  </si>
  <si>
    <t>410000401819</t>
  </si>
  <si>
    <t>Melilla</t>
  </si>
  <si>
    <t>Mendez Nuñez, Calle</t>
  </si>
  <si>
    <t>410000401821</t>
  </si>
  <si>
    <t>Mendez Nuñez</t>
  </si>
  <si>
    <t>Menendez Pelayo, Calle</t>
  </si>
  <si>
    <t>410000401824</t>
  </si>
  <si>
    <t>Menendez Pelayo</t>
  </si>
  <si>
    <t>Miguel de Unamuno, Calle</t>
  </si>
  <si>
    <t>410000406385</t>
  </si>
  <si>
    <t>Miguel de Unamuno</t>
  </si>
  <si>
    <t>Miguel Fleta, Calle</t>
  </si>
  <si>
    <t>410000400005</t>
  </si>
  <si>
    <t>Miguel Fleta</t>
  </si>
  <si>
    <t>Mijo, Calle</t>
  </si>
  <si>
    <t>410000412385</t>
  </si>
  <si>
    <t>Mijo</t>
  </si>
  <si>
    <t>Miralles, Calle</t>
  </si>
  <si>
    <t>410000404048</t>
  </si>
  <si>
    <t>Miralles</t>
  </si>
  <si>
    <t>Moguer, Calle</t>
  </si>
  <si>
    <t>410000401887</t>
  </si>
  <si>
    <t>Moguer</t>
  </si>
  <si>
    <t>Moguer, Plaza de</t>
  </si>
  <si>
    <t>410000400251</t>
  </si>
  <si>
    <t>Molada, Calle</t>
  </si>
  <si>
    <t>410000404196</t>
  </si>
  <si>
    <t>Molada</t>
  </si>
  <si>
    <t>Molino de Cajul, Calle</t>
  </si>
  <si>
    <t>410000400456</t>
  </si>
  <si>
    <t>Molino de Cajul</t>
  </si>
  <si>
    <t>Molino de la Tapada, Calle</t>
  </si>
  <si>
    <t>410000400375</t>
  </si>
  <si>
    <t>Molino de la Tapada</t>
  </si>
  <si>
    <t>Molino de San Juan, Calle</t>
  </si>
  <si>
    <t>410000411404</t>
  </si>
  <si>
    <t>Molino de San Juan</t>
  </si>
  <si>
    <t>Molino de San Pedro, Calle</t>
  </si>
  <si>
    <t>410000400430</t>
  </si>
  <si>
    <t>Molino de San Pedro</t>
  </si>
  <si>
    <t>Molino del Algarrobo, Calle</t>
  </si>
  <si>
    <t>410000412035</t>
  </si>
  <si>
    <t>Molino del Algarrobo</t>
  </si>
  <si>
    <t>Molino del Arrabal, Calle</t>
  </si>
  <si>
    <t>410000412654</t>
  </si>
  <si>
    <t>Molino del Arrabal</t>
  </si>
  <si>
    <t>Molino del Realaje, Calle</t>
  </si>
  <si>
    <t>410000412366</t>
  </si>
  <si>
    <t>Molino del Realaje</t>
  </si>
  <si>
    <t>Molinos, Plaza de los</t>
  </si>
  <si>
    <t>410000400403</t>
  </si>
  <si>
    <t>Molinos</t>
  </si>
  <si>
    <t>Monardes, Calle</t>
  </si>
  <si>
    <t>410000401892</t>
  </si>
  <si>
    <t>Monardes</t>
  </si>
  <si>
    <t>Monroy, Calle</t>
  </si>
  <si>
    <t>410000404995</t>
  </si>
  <si>
    <t>Monroy</t>
  </si>
  <si>
    <t>Montevideo, Calle</t>
  </si>
  <si>
    <t>410000400605</t>
  </si>
  <si>
    <t>Montevideo</t>
  </si>
  <si>
    <t>Montserrat Caballe, Calle</t>
  </si>
  <si>
    <t>410000400120</t>
  </si>
  <si>
    <t>Montserrat Caballe</t>
  </si>
  <si>
    <t>Moreno de Alcala, Calle</t>
  </si>
  <si>
    <t>410000403843</t>
  </si>
  <si>
    <t>Moreno de Alcala</t>
  </si>
  <si>
    <t>Moron de la Frontera, Calle</t>
  </si>
  <si>
    <t>410000404175</t>
  </si>
  <si>
    <t>Moron de la Frontera</t>
  </si>
  <si>
    <t>Moron, Calle</t>
  </si>
  <si>
    <t>410000401917</t>
  </si>
  <si>
    <t>Moron</t>
  </si>
  <si>
    <t>Murcia, Calle</t>
  </si>
  <si>
    <t>410000401932</t>
  </si>
  <si>
    <t>Murcia</t>
  </si>
  <si>
    <t>Murillo, Calle</t>
  </si>
  <si>
    <t>410000401933</t>
  </si>
  <si>
    <t>Murillo</t>
  </si>
  <si>
    <t>Naranjo, Calle</t>
  </si>
  <si>
    <t>410000401940</t>
  </si>
  <si>
    <t>Naranjo</t>
  </si>
  <si>
    <t>Nardo, Calle</t>
  </si>
  <si>
    <t>410000401944</t>
  </si>
  <si>
    <t>Nardo</t>
  </si>
  <si>
    <t>Nautilus, Calle</t>
  </si>
  <si>
    <t>410000410978</t>
  </si>
  <si>
    <t>Nautilus</t>
  </si>
  <si>
    <t>Navarra, Calle</t>
  </si>
  <si>
    <t>410000401945</t>
  </si>
  <si>
    <t>Navarra</t>
  </si>
  <si>
    <t>Nazaret, Calle</t>
  </si>
  <si>
    <t>410000404083</t>
  </si>
  <si>
    <t>Nazaret</t>
  </si>
  <si>
    <t>Nicolas Alperiz, Calle</t>
  </si>
  <si>
    <t>410000401956</t>
  </si>
  <si>
    <t>Nicolas Alperiz</t>
  </si>
  <si>
    <t>Nogal, Calle</t>
  </si>
  <si>
    <t>410000401967</t>
  </si>
  <si>
    <t>Nogal</t>
  </si>
  <si>
    <t>Noria de la, Calle</t>
  </si>
  <si>
    <t>410000400238</t>
  </si>
  <si>
    <t>Noria de la</t>
  </si>
  <si>
    <t>Novillero Antonio Castillo, Calle</t>
  </si>
  <si>
    <t>410000411830</t>
  </si>
  <si>
    <t>Novillero Antonio Castillo</t>
  </si>
  <si>
    <t>Nuestra Señora del Aguila, Calle</t>
  </si>
  <si>
    <t>410000403746</t>
  </si>
  <si>
    <t>Nuestra Señora del Aguila</t>
  </si>
  <si>
    <t>Olivo, Calle</t>
  </si>
  <si>
    <t>410000402003</t>
  </si>
  <si>
    <t>Olivo</t>
  </si>
  <si>
    <t>Oregano, Calle</t>
  </si>
  <si>
    <t>410000400083</t>
  </si>
  <si>
    <t>Oregano</t>
  </si>
  <si>
    <t>Orellana, Calle</t>
  </si>
  <si>
    <t>410000403794</t>
  </si>
  <si>
    <t>Orellana</t>
  </si>
  <si>
    <t>Orense, Calle</t>
  </si>
  <si>
    <t>410000402011</t>
  </si>
  <si>
    <t>Orense</t>
  </si>
  <si>
    <t>Oromana, Camino de</t>
  </si>
  <si>
    <t>410000405187</t>
  </si>
  <si>
    <t>Camino de</t>
  </si>
  <si>
    <t>Oromana</t>
  </si>
  <si>
    <t>Osuna, Calle</t>
  </si>
  <si>
    <t>410000402025</t>
  </si>
  <si>
    <t>Osuna</t>
  </si>
  <si>
    <t>Oviedo, Calle</t>
  </si>
  <si>
    <t>410000402029</t>
  </si>
  <si>
    <t>Oviedo</t>
  </si>
  <si>
    <t>Pablo Iglesias, Calle</t>
  </si>
  <si>
    <t>410000400174</t>
  </si>
  <si>
    <t>Pablo Iglesias</t>
  </si>
  <si>
    <t>Pablo Picasso, Calle</t>
  </si>
  <si>
    <t>410000405594</t>
  </si>
  <si>
    <t>Pablo Picasso</t>
  </si>
  <si>
    <t>Pablo Sorozabal, Calle</t>
  </si>
  <si>
    <t>410000404012</t>
  </si>
  <si>
    <t>Pablo Sorozabal</t>
  </si>
  <si>
    <t>Padre Marchena, Calle</t>
  </si>
  <si>
    <t>410000402047</t>
  </si>
  <si>
    <t>Padre Marchena</t>
  </si>
  <si>
    <t>Palacios, Calle</t>
  </si>
  <si>
    <t>410000403934</t>
  </si>
  <si>
    <t>Palacios</t>
  </si>
  <si>
    <t>Palencia, Calle</t>
  </si>
  <si>
    <t>410000400470</t>
  </si>
  <si>
    <t>Palencia</t>
  </si>
  <si>
    <t>Palmera, Calle</t>
  </si>
  <si>
    <t>410000403789</t>
  </si>
  <si>
    <t>Palmera</t>
  </si>
  <si>
    <t>Pan de Alcala, Avenida del</t>
  </si>
  <si>
    <t>410000400349</t>
  </si>
  <si>
    <t>Avenida del</t>
  </si>
  <si>
    <t>Pan de Alcala</t>
  </si>
  <si>
    <t>Pan, Plaza del</t>
  </si>
  <si>
    <t>410000403928</t>
  </si>
  <si>
    <t>Pan</t>
  </si>
  <si>
    <t>Panadero, Calle</t>
  </si>
  <si>
    <t>410000404100</t>
  </si>
  <si>
    <t>Panadero</t>
  </si>
  <si>
    <t>Pantion, Calle</t>
  </si>
  <si>
    <t>410000400269</t>
  </si>
  <si>
    <t>Pantion</t>
  </si>
  <si>
    <t>Par, Calle</t>
  </si>
  <si>
    <t>410000400354</t>
  </si>
  <si>
    <t>Par</t>
  </si>
  <si>
    <t>Paradas, Calle</t>
  </si>
  <si>
    <t>410000402067</t>
  </si>
  <si>
    <t>Paradas</t>
  </si>
  <si>
    <t>Paraguay, Calle</t>
  </si>
  <si>
    <t>410000400226</t>
  </si>
  <si>
    <t>Paraguay</t>
  </si>
  <si>
    <t>Parroco Juan Otero, Calle</t>
  </si>
  <si>
    <t>410000403955</t>
  </si>
  <si>
    <t>Parroco Juan Otero</t>
  </si>
  <si>
    <t>Parroco Lara Araujo, Calle</t>
  </si>
  <si>
    <t>410000400080</t>
  </si>
  <si>
    <t>Parroco Lara Araujo</t>
  </si>
  <si>
    <t>Pastora de Cantillana, Calle</t>
  </si>
  <si>
    <t>410000403853</t>
  </si>
  <si>
    <t>Pastora de Cantillana</t>
  </si>
  <si>
    <t>Paz del Porvenir, Calle</t>
  </si>
  <si>
    <t>410000403833</t>
  </si>
  <si>
    <t>Paz del Porvenir</t>
  </si>
  <si>
    <t>Pedro Alonso Niño, Calle</t>
  </si>
  <si>
    <t>410000404302</t>
  </si>
  <si>
    <t>Pedro Alonso Niño</t>
  </si>
  <si>
    <t>Pedro de Valdivia, Calle</t>
  </si>
  <si>
    <t>410000402111</t>
  </si>
  <si>
    <t>Pedro de Valdivia</t>
  </si>
  <si>
    <t>Pedro La Virgen, Calle</t>
  </si>
  <si>
    <t>410000400002</t>
  </si>
  <si>
    <t>Pedro La Virgen</t>
  </si>
  <si>
    <t>Pedro Leon Serrano, Calle</t>
  </si>
  <si>
    <t>410000404890</t>
  </si>
  <si>
    <t>Pedro Leon Serrano</t>
  </si>
  <si>
    <t>Pedro Raida, Calle</t>
  </si>
  <si>
    <t>410000400051</t>
  </si>
  <si>
    <t>Pedro Raida</t>
  </si>
  <si>
    <t>Pelotin, Calle</t>
  </si>
  <si>
    <t>410000404165</t>
  </si>
  <si>
    <t>Pelotin</t>
  </si>
  <si>
    <t>Pepe Corzo, Calle</t>
  </si>
  <si>
    <t>410000400228</t>
  </si>
  <si>
    <t>Pepe Corzo</t>
  </si>
  <si>
    <t>Pepe Luces, Calle</t>
  </si>
  <si>
    <t>410000411535</t>
  </si>
  <si>
    <t>Pepe Luces</t>
  </si>
  <si>
    <t>Pepete, Calle</t>
  </si>
  <si>
    <t>410000404079</t>
  </si>
  <si>
    <t>Pepete</t>
  </si>
  <si>
    <t>Perez Galdos, Calle</t>
  </si>
  <si>
    <t>410000402127</t>
  </si>
  <si>
    <t>Perez Galdos</t>
  </si>
  <si>
    <t>Peru, Calle</t>
  </si>
  <si>
    <t>410000402135</t>
  </si>
  <si>
    <t>Peru</t>
  </si>
  <si>
    <t>Pesadora, Calle</t>
  </si>
  <si>
    <t>410000400246</t>
  </si>
  <si>
    <t>Pesadora</t>
  </si>
  <si>
    <t>Pescaderia, Calle</t>
  </si>
  <si>
    <t>410000403845</t>
  </si>
  <si>
    <t>Pescaderia</t>
  </si>
  <si>
    <t>Pico Limon, Calle</t>
  </si>
  <si>
    <t>410000406639</t>
  </si>
  <si>
    <t>Pico Limon</t>
  </si>
  <si>
    <t>Picuda, Calle</t>
  </si>
  <si>
    <t>410000404245</t>
  </si>
  <si>
    <t>Picuda</t>
  </si>
  <si>
    <t>Pie Solo Diez, Calle</t>
  </si>
  <si>
    <t>410000400497</t>
  </si>
  <si>
    <t>Pie Solo Diez</t>
  </si>
  <si>
    <t>Pie Solo Ocho, Calle</t>
  </si>
  <si>
    <t>410000400495</t>
  </si>
  <si>
    <t>Pie Solo Ocho</t>
  </si>
  <si>
    <t>Pie Solo Seis, Calle</t>
  </si>
  <si>
    <t>410000400493</t>
  </si>
  <si>
    <t>Pie Solo Seis</t>
  </si>
  <si>
    <t>Pilar de Zaragoza, Calle</t>
  </si>
  <si>
    <t>410000403905</t>
  </si>
  <si>
    <t>Pilar de Zaragoza</t>
  </si>
  <si>
    <t>Pilar Lorengar, Calle</t>
  </si>
  <si>
    <t>410000400100</t>
  </si>
  <si>
    <t>Pilar Lorengar</t>
  </si>
  <si>
    <t>Pimienta, Calle</t>
  </si>
  <si>
    <t>410000400180</t>
  </si>
  <si>
    <t>Pimienta</t>
  </si>
  <si>
    <t>Pino Alerce, Calle</t>
  </si>
  <si>
    <t>410000400366</t>
  </si>
  <si>
    <t>Pino Alerce</t>
  </si>
  <si>
    <t>Pino Blanco, Calle</t>
  </si>
  <si>
    <t>410000404360</t>
  </si>
  <si>
    <t>Pino Blanco</t>
  </si>
  <si>
    <t>Pino Bravo, Calle</t>
  </si>
  <si>
    <t>410000404006</t>
  </si>
  <si>
    <t>Pino Bravo</t>
  </si>
  <si>
    <t>Pino Canario, Calle</t>
  </si>
  <si>
    <t>410000400451</t>
  </si>
  <si>
    <t>Pino Canario</t>
  </si>
  <si>
    <t>Pino Carrasco, Calle</t>
  </si>
  <si>
    <t>410000410657</t>
  </si>
  <si>
    <t>Pino Carrasco</t>
  </si>
  <si>
    <t>Pino Doncel, Calle</t>
  </si>
  <si>
    <t>410000411547</t>
  </si>
  <si>
    <t>Pino Doncel</t>
  </si>
  <si>
    <t>Pino Flandes, Calle</t>
  </si>
  <si>
    <t>410000404909</t>
  </si>
  <si>
    <t>Pino Flandes</t>
  </si>
  <si>
    <t>Pino Gallego, Calle</t>
  </si>
  <si>
    <t>410000404351</t>
  </si>
  <si>
    <t>Pino Gallego</t>
  </si>
  <si>
    <t>Pino Manso, Calle</t>
  </si>
  <si>
    <t>410000405246</t>
  </si>
  <si>
    <t>Pino Manso</t>
  </si>
  <si>
    <t>Pino Maritimo, Calle</t>
  </si>
  <si>
    <t>410000400262</t>
  </si>
  <si>
    <t>Pino Maritimo</t>
  </si>
  <si>
    <t>Pino Melis, Calle</t>
  </si>
  <si>
    <t>410000405787</t>
  </si>
  <si>
    <t>Pino Melis</t>
  </si>
  <si>
    <t>Pino Negral, Calle</t>
  </si>
  <si>
    <t>410000404796</t>
  </si>
  <si>
    <t>Pino Negral</t>
  </si>
  <si>
    <t>Pino Piñonero, Calle</t>
  </si>
  <si>
    <t>410000404116</t>
  </si>
  <si>
    <t>Pino Piñonero</t>
  </si>
  <si>
    <t>Pino Pudio, Calle</t>
  </si>
  <si>
    <t>410000400405</t>
  </si>
  <si>
    <t>Pino Pudio</t>
  </si>
  <si>
    <t>Pino Real, Calle</t>
  </si>
  <si>
    <t>410000404168</t>
  </si>
  <si>
    <t>Pino Real</t>
  </si>
  <si>
    <t>Pino Rojo, Calle</t>
  </si>
  <si>
    <t>410000410655</t>
  </si>
  <si>
    <t>Pino Rojo</t>
  </si>
  <si>
    <t>Pino Silvestre, Calle</t>
  </si>
  <si>
    <t>410000404169</t>
  </si>
  <si>
    <t>Pino Silvestre</t>
  </si>
  <si>
    <t>Pino Tea, Calle</t>
  </si>
  <si>
    <t>410000404318</t>
  </si>
  <si>
    <t>Pino Tea</t>
  </si>
  <si>
    <t>Pino, Calle</t>
  </si>
  <si>
    <t>410000402154</t>
  </si>
  <si>
    <t>Pino</t>
  </si>
  <si>
    <t>Pinta La, Calle</t>
  </si>
  <si>
    <t>410000404204</t>
  </si>
  <si>
    <t>Pinta La</t>
  </si>
  <si>
    <t>Pintor Garcia Ramos, Calle</t>
  </si>
  <si>
    <t>410000411967</t>
  </si>
  <si>
    <t>Pintor Garcia Ramos</t>
  </si>
  <si>
    <t>Pintor Garcia Rodriguez, Calle</t>
  </si>
  <si>
    <t>410000400310</t>
  </si>
  <si>
    <t>Pintor Garcia Rodriguez</t>
  </si>
  <si>
    <t>Pintor Gonzalez Peña, Calle</t>
  </si>
  <si>
    <t>410000404124</t>
  </si>
  <si>
    <t>Pintor Gonzalez Peña</t>
  </si>
  <si>
    <t>Pintor Gonzalo Bilbao, Calle</t>
  </si>
  <si>
    <t>410000400057</t>
  </si>
  <si>
    <t>Pintor Gonzalo Bilbao</t>
  </si>
  <si>
    <t>Pintor Hohenleiter, Calle</t>
  </si>
  <si>
    <t>410000403940</t>
  </si>
  <si>
    <t>Pintor Hohenleiter</t>
  </si>
  <si>
    <t>Pintor Juan Valdes Leal, Calle</t>
  </si>
  <si>
    <t>410000400224</t>
  </si>
  <si>
    <t>Pintor Juan Valdes Leal</t>
  </si>
  <si>
    <t>Pintor Luna Rubio, Calle</t>
  </si>
  <si>
    <t>410000412007</t>
  </si>
  <si>
    <t>Pintor Luna Rubio</t>
  </si>
  <si>
    <t>Pintor Perez Villamil, Calle</t>
  </si>
  <si>
    <t>410000412111</t>
  </si>
  <si>
    <t>Pintor Perez Villamil</t>
  </si>
  <si>
    <t>Pio XII, Plaza de</t>
  </si>
  <si>
    <t>410000402164</t>
  </si>
  <si>
    <t>Pio XII</t>
  </si>
  <si>
    <t>Pizaño de Palacios, Calle</t>
  </si>
  <si>
    <t>410000400218</t>
  </si>
  <si>
    <t>Pizaño de Palacios</t>
  </si>
  <si>
    <t>Placido Domingo, Calle</t>
  </si>
  <si>
    <t>410000400065</t>
  </si>
  <si>
    <t>Placido Domingo</t>
  </si>
  <si>
    <t>Plata La, Calle</t>
  </si>
  <si>
    <t>410000403811</t>
  </si>
  <si>
    <t>Plata La</t>
  </si>
  <si>
    <t>Plazuela La, Calle</t>
  </si>
  <si>
    <t>410000403766</t>
  </si>
  <si>
    <t>Plazuela La</t>
  </si>
  <si>
    <t>Polysol Cinco, Calle</t>
  </si>
  <si>
    <t>410000400621</t>
  </si>
  <si>
    <t>Polysol Cinco</t>
  </si>
  <si>
    <t>Polysol Cuatro, Calle</t>
  </si>
  <si>
    <t>410000400620</t>
  </si>
  <si>
    <t>Polysol Cuatro</t>
  </si>
  <si>
    <t>Polysol Tres, Calle</t>
  </si>
  <si>
    <t>410000400619</t>
  </si>
  <si>
    <t>Polysol Tres</t>
  </si>
  <si>
    <t>Polysol Uno, Calle</t>
  </si>
  <si>
    <t>410000400617</t>
  </si>
  <si>
    <t>Polysol Uno</t>
  </si>
  <si>
    <t>Polysol, Paseo de</t>
  </si>
  <si>
    <t>410000400630</t>
  </si>
  <si>
    <t>Paseo de</t>
  </si>
  <si>
    <t>Polysol</t>
  </si>
  <si>
    <t>Pontevedra, Calle</t>
  </si>
  <si>
    <t>410000400486</t>
  </si>
  <si>
    <t>Pontevedra</t>
  </si>
  <si>
    <t>Portugal, Avenida de</t>
  </si>
  <si>
    <t>410000402200</t>
  </si>
  <si>
    <t>Portugal</t>
  </si>
  <si>
    <t>Potosi, Calle</t>
  </si>
  <si>
    <t>410000400394</t>
  </si>
  <si>
    <t>Potosi</t>
  </si>
  <si>
    <t>Principe de Asturias, Calle</t>
  </si>
  <si>
    <t>410000400437</t>
  </si>
  <si>
    <t>Principe de Asturias</t>
  </si>
  <si>
    <t>Profesor Emilio Menacho, Calle</t>
  </si>
  <si>
    <t>410000404043</t>
  </si>
  <si>
    <t>Profesor Emilio Menacho</t>
  </si>
  <si>
    <t>Profesor Esteban Palacios, Calle</t>
  </si>
  <si>
    <t>410000400132</t>
  </si>
  <si>
    <t>Profesor Esteban Palacios</t>
  </si>
  <si>
    <t>Profesora Francisca Laguna, Calle</t>
  </si>
  <si>
    <t>410000403822</t>
  </si>
  <si>
    <t>Profesora Francisca Laguna</t>
  </si>
  <si>
    <t>Prueba de Cañones, Calle</t>
  </si>
  <si>
    <t>410000400233</t>
  </si>
  <si>
    <t>Prueba de Cañones</t>
  </si>
  <si>
    <t>Puerto de Palos, Calle</t>
  </si>
  <si>
    <t>410000403969</t>
  </si>
  <si>
    <t>Puerto de Palos</t>
  </si>
  <si>
    <t>Puerto Principe, Calle</t>
  </si>
  <si>
    <t>410000400600</t>
  </si>
  <si>
    <t>Puerto Principe</t>
  </si>
  <si>
    <t>Puerto Rico, Calle</t>
  </si>
  <si>
    <t>410000402240</t>
  </si>
  <si>
    <t>Puerto Rico</t>
  </si>
  <si>
    <t>Quevedo, Calle</t>
  </si>
  <si>
    <t>410000400217</t>
  </si>
  <si>
    <t>Quevedo</t>
  </si>
  <si>
    <t>Rabida, Calle</t>
  </si>
  <si>
    <t>410000403948</t>
  </si>
  <si>
    <t>Rabida</t>
  </si>
  <si>
    <t>Rafael Alberti, Calle</t>
  </si>
  <si>
    <t>410000404924</t>
  </si>
  <si>
    <t>Rafael Alberti</t>
  </si>
  <si>
    <t>Rafael Beca, Calle</t>
  </si>
  <si>
    <t>410000403826</t>
  </si>
  <si>
    <t>Rafael Beca</t>
  </si>
  <si>
    <t>Rafael Castaños, Calle</t>
  </si>
  <si>
    <t>410000403791</t>
  </si>
  <si>
    <t>Rafael Castaños</t>
  </si>
  <si>
    <t>Rafael Fernandez Alba, Calle</t>
  </si>
  <si>
    <t>410000412328</t>
  </si>
  <si>
    <t>Rafael Fernandez Alba</t>
  </si>
  <si>
    <t>Rafael Santos, Calle</t>
  </si>
  <si>
    <t>410000405035</t>
  </si>
  <si>
    <t>Rafael Santos</t>
  </si>
  <si>
    <t>Ramon Bonifaz, Calle</t>
  </si>
  <si>
    <t>410000404087</t>
  </si>
  <si>
    <t>Ramon Bonifaz</t>
  </si>
  <si>
    <t>Ramon J Sender, Calle</t>
  </si>
  <si>
    <t>410000404117</t>
  </si>
  <si>
    <t>Ramon J Sender</t>
  </si>
  <si>
    <t>Ramon y Cajal, Calle</t>
  </si>
  <si>
    <t>410000404066</t>
  </si>
  <si>
    <t>Ramon y Cajal</t>
  </si>
  <si>
    <t>Rapazalla, Calle</t>
  </si>
  <si>
    <t>410000404045</t>
  </si>
  <si>
    <t>Rapazalla</t>
  </si>
  <si>
    <t>Refugio de San Bernardo, Calle</t>
  </si>
  <si>
    <t>410000403984</t>
  </si>
  <si>
    <t>Refugio de San Bernardo</t>
  </si>
  <si>
    <t>Reverte, Calle</t>
  </si>
  <si>
    <t>410000403903</t>
  </si>
  <si>
    <t>Reverte</t>
  </si>
  <si>
    <t>Rey, Plaza del</t>
  </si>
  <si>
    <t>410000400543</t>
  </si>
  <si>
    <t>Rey</t>
  </si>
  <si>
    <t>Reyes Catolicos, Calle</t>
  </si>
  <si>
    <t>410000402306</t>
  </si>
  <si>
    <t>Reyes Catolicos</t>
  </si>
  <si>
    <t>Rocio de las Marismas, Calle</t>
  </si>
  <si>
    <t>410000404310</t>
  </si>
  <si>
    <t>Rocio de las Marismas</t>
  </si>
  <si>
    <t>Rodrigo Alvarez, Calle</t>
  </si>
  <si>
    <t>410000403963</t>
  </si>
  <si>
    <t>Rodrigo Alvarez</t>
  </si>
  <si>
    <t>Rodrigo Caro, Calle</t>
  </si>
  <si>
    <t>410000402331</t>
  </si>
  <si>
    <t>Rodrigo Caro</t>
  </si>
  <si>
    <t>Rodrigo de Triana, Calle</t>
  </si>
  <si>
    <t>410000402333</t>
  </si>
  <si>
    <t>Rodrigo de Triana</t>
  </si>
  <si>
    <t>Romero, Calle</t>
  </si>
  <si>
    <t>410000400055</t>
  </si>
  <si>
    <t>Romero</t>
  </si>
  <si>
    <t>Rosal, Calle</t>
  </si>
  <si>
    <t>410000408417</t>
  </si>
  <si>
    <t>Rosal</t>
  </si>
  <si>
    <t>Rosalia de Castro, Calle</t>
  </si>
  <si>
    <t>410000400469</t>
  </si>
  <si>
    <t>Rosalia de Castro</t>
  </si>
  <si>
    <t>Rosas, Avenida de las</t>
  </si>
  <si>
    <t>410000404208</t>
  </si>
  <si>
    <t>Avenida de las</t>
  </si>
  <si>
    <t>Rosas</t>
  </si>
  <si>
    <t>Rosita, Calle</t>
  </si>
  <si>
    <t>410000403834</t>
  </si>
  <si>
    <t>Rosita</t>
  </si>
  <si>
    <t>Sagasta, Calle</t>
  </si>
  <si>
    <t>410000400179</t>
  </si>
  <si>
    <t>Sagasta</t>
  </si>
  <si>
    <t>Sagrario de Toledo, Calle</t>
  </si>
  <si>
    <t>410000403992</t>
  </si>
  <si>
    <t>Sagrario de Toledo</t>
  </si>
  <si>
    <t>Salamanca, Calle</t>
  </si>
  <si>
    <t>410000403956</t>
  </si>
  <si>
    <t>Salamanca</t>
  </si>
  <si>
    <t>Salesiano Eduardo Benot, Calle</t>
  </si>
  <si>
    <t>410000400094</t>
  </si>
  <si>
    <t>Salesiano Eduardo Benot</t>
  </si>
  <si>
    <t>Salud Gutierrez, Avenida de</t>
  </si>
  <si>
    <t>410000405266</t>
  </si>
  <si>
    <t>Salud Gutierrez</t>
  </si>
  <si>
    <t>Salvador Dali, Calle</t>
  </si>
  <si>
    <t>410000408790</t>
  </si>
  <si>
    <t>Salvador Dali</t>
  </si>
  <si>
    <t>Samaria, Calle</t>
  </si>
  <si>
    <t>410000404140</t>
  </si>
  <si>
    <t>Samaria</t>
  </si>
  <si>
    <t>San Benito, Camino de</t>
  </si>
  <si>
    <t>410000404852</t>
  </si>
  <si>
    <t>San Benito</t>
  </si>
  <si>
    <t>San Cucufate, Calle</t>
  </si>
  <si>
    <t>410000404044</t>
  </si>
  <si>
    <t>San Cucufate</t>
  </si>
  <si>
    <t>San Fernando, Calle</t>
  </si>
  <si>
    <t>410000402412</t>
  </si>
  <si>
    <t>San Fernando</t>
  </si>
  <si>
    <t>San Francisco Javier, Calle</t>
  </si>
  <si>
    <t>410000402417</t>
  </si>
  <si>
    <t>San Francisco Javier</t>
  </si>
  <si>
    <t>San Francisco, Calle</t>
  </si>
  <si>
    <t>410000402415</t>
  </si>
  <si>
    <t>San Francisco</t>
  </si>
  <si>
    <t>San Jose, Calle</t>
  </si>
  <si>
    <t>410000402432</t>
  </si>
  <si>
    <t>San Jose</t>
  </si>
  <si>
    <t>San Juan de Dios, Calle</t>
  </si>
  <si>
    <t>410000402443</t>
  </si>
  <si>
    <t>San Juan de Dios</t>
  </si>
  <si>
    <t>San Juan, Calle</t>
  </si>
  <si>
    <t>410000402438</t>
  </si>
  <si>
    <t>San Juan</t>
  </si>
  <si>
    <t>San Mateo, Plaza de</t>
  </si>
  <si>
    <t>410000403827</t>
  </si>
  <si>
    <t>San Mateo</t>
  </si>
  <si>
    <t>San Miguel, Calle</t>
  </si>
  <si>
    <t>410000402458</t>
  </si>
  <si>
    <t>San Miguel</t>
  </si>
  <si>
    <t>San Nicolas Diez, Calle</t>
  </si>
  <si>
    <t>410000400536</t>
  </si>
  <si>
    <t>San Nicolas Diez</t>
  </si>
  <si>
    <t>San Nicolas Nueve, Calle</t>
  </si>
  <si>
    <t>410000400535</t>
  </si>
  <si>
    <t>San Nicolas Nueve</t>
  </si>
  <si>
    <t>San Nicolas Ocho, Calle</t>
  </si>
  <si>
    <t>410000400534</t>
  </si>
  <si>
    <t>San Nicolas Ocho</t>
  </si>
  <si>
    <t>San Nicolas Siete, Calle</t>
  </si>
  <si>
    <t>410000400532</t>
  </si>
  <si>
    <t>San Nicolas Siete</t>
  </si>
  <si>
    <t>San Rafael, Barriada</t>
  </si>
  <si>
    <t>410000410364</t>
  </si>
  <si>
    <t>San Rafael</t>
  </si>
  <si>
    <t>San Sebastian, Calle</t>
  </si>
  <si>
    <t>410000403807</t>
  </si>
  <si>
    <t>San Sebastian</t>
  </si>
  <si>
    <t>Sanchez Perrier, Calle</t>
  </si>
  <si>
    <t>410000402484</t>
  </si>
  <si>
    <t>Sanchez Perrier</t>
  </si>
  <si>
    <t>Sanlucar La Mayor, Calle</t>
  </si>
  <si>
    <t>410000402492</t>
  </si>
  <si>
    <t>Sanlucar La Mayor</t>
  </si>
  <si>
    <t>Santa Ana, Calle</t>
  </si>
  <si>
    <t>410000402493</t>
  </si>
  <si>
    <t>Santa Ana</t>
  </si>
  <si>
    <t>Santa Barbara, Calle</t>
  </si>
  <si>
    <t>410000400244</t>
  </si>
  <si>
    <t>Santa Barbara</t>
  </si>
  <si>
    <t>Santa Cecilia, Calle</t>
  </si>
  <si>
    <t>410000411121</t>
  </si>
  <si>
    <t>Santa Cecilia</t>
  </si>
  <si>
    <t>Santa Lucia, Avenida de</t>
  </si>
  <si>
    <t>410000403748</t>
  </si>
  <si>
    <t>Santa Lucia</t>
  </si>
  <si>
    <t>Santa Maria, Calle</t>
  </si>
  <si>
    <t>410000402514</t>
  </si>
  <si>
    <t>Santa Maria</t>
  </si>
  <si>
    <t>Santa Teresa, Calle</t>
  </si>
  <si>
    <t>410000402535</t>
  </si>
  <si>
    <t>Santa Teresa</t>
  </si>
  <si>
    <t>Santander, Calle</t>
  </si>
  <si>
    <t>410000402537</t>
  </si>
  <si>
    <t>Santander</t>
  </si>
  <si>
    <t>Santiago de Chile, Calle</t>
  </si>
  <si>
    <t>410000400602</t>
  </si>
  <si>
    <t>Santiago de Chile</t>
  </si>
  <si>
    <t>Santiago, Calle</t>
  </si>
  <si>
    <t>410000402540</t>
  </si>
  <si>
    <t>Santiago</t>
  </si>
  <si>
    <t>Santo Domingo de Guzman, Calle</t>
  </si>
  <si>
    <t>410000403799</t>
  </si>
  <si>
    <t>Santo Domingo de Guzman</t>
  </si>
  <si>
    <t>Sarepta, Calle</t>
  </si>
  <si>
    <t>410000404134</t>
  </si>
  <si>
    <t>Sarepta</t>
  </si>
  <si>
    <t>Sargento Vasallo, Calle</t>
  </si>
  <si>
    <t>410000403869</t>
  </si>
  <si>
    <t>Sargento Vasallo</t>
  </si>
  <si>
    <t>Saturno, Calle</t>
  </si>
  <si>
    <t>410000400168</t>
  </si>
  <si>
    <t>Saturno</t>
  </si>
  <si>
    <t>Sauce, Calle</t>
  </si>
  <si>
    <t>410000402558</t>
  </si>
  <si>
    <t>Sauce</t>
  </si>
  <si>
    <t>Segovia, Calle</t>
  </si>
  <si>
    <t>410000404834</t>
  </si>
  <si>
    <t>Segovia</t>
  </si>
  <si>
    <t>Serrania de Ronda, Calle</t>
  </si>
  <si>
    <t>410000400167</t>
  </si>
  <si>
    <t>Serrania de Ronda</t>
  </si>
  <si>
    <t>Sevilla, Calle</t>
  </si>
  <si>
    <t>410000403874</t>
  </si>
  <si>
    <t>Sevilla</t>
  </si>
  <si>
    <t>Sevilla-Utrera, Carretera</t>
  </si>
  <si>
    <t>410000403879</t>
  </si>
  <si>
    <t>Sevilla-Utrera</t>
  </si>
  <si>
    <t>Sidon, Calle</t>
  </si>
  <si>
    <t>410000405028</t>
  </si>
  <si>
    <t>Sidon</t>
  </si>
  <si>
    <t>Sierra Bermeja, Calle</t>
  </si>
  <si>
    <t>410000400693</t>
  </si>
  <si>
    <t>Sierra Bermeja</t>
  </si>
  <si>
    <t>Sierra de Cazorla, Calle</t>
  </si>
  <si>
    <t>410000400500</t>
  </si>
  <si>
    <t>Sierra de Cazorla</t>
  </si>
  <si>
    <t>Sierra de Segura, Calle</t>
  </si>
  <si>
    <t>410000400521</t>
  </si>
  <si>
    <t>Sierra de Segura</t>
  </si>
  <si>
    <t>Sierra Magina, Calle</t>
  </si>
  <si>
    <t>410000400483</t>
  </si>
  <si>
    <t>Sierra Magina</t>
  </si>
  <si>
    <t>Sierra Maria, Calle</t>
  </si>
  <si>
    <t>410000400540</t>
  </si>
  <si>
    <t>Sierra Maria</t>
  </si>
  <si>
    <t>Sierra Nevada, Calle</t>
  </si>
  <si>
    <t>410000400450</t>
  </si>
  <si>
    <t>Sierra Nevada</t>
  </si>
  <si>
    <t>Silos, Calle</t>
  </si>
  <si>
    <t>410000403854</t>
  </si>
  <si>
    <t>Silos</t>
  </si>
  <si>
    <t>Sinaloa, Calle</t>
  </si>
  <si>
    <t>410000400386</t>
  </si>
  <si>
    <t>Sinaloa</t>
  </si>
  <si>
    <t>Siquen, Calle</t>
  </si>
  <si>
    <t>410000404227</t>
  </si>
  <si>
    <t>Siquen</t>
  </si>
  <si>
    <t>Socorro del Salvador, Calle</t>
  </si>
  <si>
    <t>410000404089</t>
  </si>
  <si>
    <t>Socorro del Salvador</t>
  </si>
  <si>
    <t>Sol, Calle</t>
  </si>
  <si>
    <t>410000402600</t>
  </si>
  <si>
    <t>Sol</t>
  </si>
  <si>
    <t>Solares, Calle</t>
  </si>
  <si>
    <t>410000403872</t>
  </si>
  <si>
    <t>Solares</t>
  </si>
  <si>
    <t>Soledad, Calle</t>
  </si>
  <si>
    <t>410000404015</t>
  </si>
  <si>
    <t>Soledad</t>
  </si>
  <si>
    <t>Solera, Calle</t>
  </si>
  <si>
    <t>410000400236</t>
  </si>
  <si>
    <t>Solera</t>
  </si>
  <si>
    <t>Sor Catalina, Calle</t>
  </si>
  <si>
    <t>410000400087</t>
  </si>
  <si>
    <t>Sor Catalina</t>
  </si>
  <si>
    <t>Sor Emilia, Calle</t>
  </si>
  <si>
    <t>410000403840</t>
  </si>
  <si>
    <t>Sor Emilia</t>
  </si>
  <si>
    <t>Sor Juana Ines de La Cruz, Calle</t>
  </si>
  <si>
    <t>410000400325</t>
  </si>
  <si>
    <t>Sor Juana Ines de La Cruz</t>
  </si>
  <si>
    <t>Sor Petra, Calle</t>
  </si>
  <si>
    <t>410000403767</t>
  </si>
  <si>
    <t>Sor Petra</t>
  </si>
  <si>
    <t>Soria, Calle</t>
  </si>
  <si>
    <t>410000404811</t>
  </si>
  <si>
    <t>Soria</t>
  </si>
  <si>
    <t>Sorolla, Calle</t>
  </si>
  <si>
    <t>410000404185</t>
  </si>
  <si>
    <t>Sorolla</t>
  </si>
  <si>
    <t>Tabor, Calle</t>
  </si>
  <si>
    <t>410000404198</t>
  </si>
  <si>
    <t>Tabor</t>
  </si>
  <si>
    <t>Tajo, Calle</t>
  </si>
  <si>
    <t>410000402627</t>
  </si>
  <si>
    <t>Tajo</t>
  </si>
  <si>
    <t>Tamar, Calle</t>
  </si>
  <si>
    <t>410000402632</t>
  </si>
  <si>
    <t>Tamar</t>
  </si>
  <si>
    <t>Tarragona, Calle</t>
  </si>
  <si>
    <t>410000402643</t>
  </si>
  <si>
    <t>Tarragona</t>
  </si>
  <si>
    <t>Tejar, Calle</t>
  </si>
  <si>
    <t>410000400428</t>
  </si>
  <si>
    <t>Tejar</t>
  </si>
  <si>
    <t>Telmo Maqueda, Calle</t>
  </si>
  <si>
    <t>410000403745</t>
  </si>
  <si>
    <t>Telmo Maqueda</t>
  </si>
  <si>
    <t>Teruel, Calle</t>
  </si>
  <si>
    <t>410000402672</t>
  </si>
  <si>
    <t>Teruel</t>
  </si>
  <si>
    <t>Tiberiades, Calle</t>
  </si>
  <si>
    <t>410000402677</t>
  </si>
  <si>
    <t>Tiberiades</t>
  </si>
  <si>
    <t>Tinajas Las, Urbanización</t>
  </si>
  <si>
    <t>410000412251</t>
  </si>
  <si>
    <t>Tinajas Las</t>
  </si>
  <si>
    <t>Tiro, Calle</t>
  </si>
  <si>
    <t>410000407277</t>
  </si>
  <si>
    <t>Tiro</t>
  </si>
  <si>
    <t>Toledo, Calle</t>
  </si>
  <si>
    <t>410000402687</t>
  </si>
  <si>
    <t>Toledo</t>
  </si>
  <si>
    <t>Tolemaida, Calle</t>
  </si>
  <si>
    <t>410000404150</t>
  </si>
  <si>
    <t>Tolemaida</t>
  </si>
  <si>
    <t>Tolva de la, Calle</t>
  </si>
  <si>
    <t>410000400239</t>
  </si>
  <si>
    <t>Tolva de la</t>
  </si>
  <si>
    <t>Tomas Breton, Calle</t>
  </si>
  <si>
    <t>410000404973</t>
  </si>
  <si>
    <t>Tomas Breton</t>
  </si>
  <si>
    <t>Tonelero, Calle</t>
  </si>
  <si>
    <t>410000400255</t>
  </si>
  <si>
    <t>Tonelero</t>
  </si>
  <si>
    <t>Torneo, Calle</t>
  </si>
  <si>
    <t>410000402702</t>
  </si>
  <si>
    <t>Torneo</t>
  </si>
  <si>
    <t>Torreblanca-Mairena, Carretera de</t>
  </si>
  <si>
    <t>410000400289</t>
  </si>
  <si>
    <t>Torreblanca-Mairena</t>
  </si>
  <si>
    <t>Torrequinto, Urbanización</t>
  </si>
  <si>
    <t>410000403895</t>
  </si>
  <si>
    <t>Torrequinto</t>
  </si>
  <si>
    <t>Trabajo, Calle</t>
  </si>
  <si>
    <t>410000400422</t>
  </si>
  <si>
    <t>Trabajo</t>
  </si>
  <si>
    <t>Triana, Calle</t>
  </si>
  <si>
    <t>410000403706</t>
  </si>
  <si>
    <t>Triana</t>
  </si>
  <si>
    <t>Trigo, Calle</t>
  </si>
  <si>
    <t>410000403897</t>
  </si>
  <si>
    <t>Trigo</t>
  </si>
  <si>
    <t>Trovador, Calle</t>
  </si>
  <si>
    <t>410000405093</t>
  </si>
  <si>
    <t>Trovador</t>
  </si>
  <si>
    <t>Valencia, Calle</t>
  </si>
  <si>
    <t>410000402817</t>
  </si>
  <si>
    <t>Vall de Alcala, Calle</t>
  </si>
  <si>
    <t>410000400406</t>
  </si>
  <si>
    <t>Vall de Alcala</t>
  </si>
  <si>
    <t>Valladolid, Calle</t>
  </si>
  <si>
    <t>410000400468</t>
  </si>
  <si>
    <t>Valladolid</t>
  </si>
  <si>
    <t>Valle de la Palma, Calle</t>
  </si>
  <si>
    <t>410000404322</t>
  </si>
  <si>
    <t>Valle de la Palma</t>
  </si>
  <si>
    <t>Valme de Dos Hermanas, Calle</t>
  </si>
  <si>
    <t>410000404022</t>
  </si>
  <si>
    <t>Valme de Dos Hermanas</t>
  </si>
  <si>
    <t>Valparaiso, Calle</t>
  </si>
  <si>
    <t>410000400599</t>
  </si>
  <si>
    <t>Valparaiso</t>
  </si>
  <si>
    <t>Vascongadas, Calle</t>
  </si>
  <si>
    <t>410000402832</t>
  </si>
  <si>
    <t>Vascongadas</t>
  </si>
  <si>
    <t>Vegueta, Calle</t>
  </si>
  <si>
    <t>410000403881</t>
  </si>
  <si>
    <t>Vegueta</t>
  </si>
  <si>
    <t>Velarde, Calle</t>
  </si>
  <si>
    <t>410000402836</t>
  </si>
  <si>
    <t>Velarde</t>
  </si>
  <si>
    <t>Velazquez, Calle</t>
  </si>
  <si>
    <t>410000402837</t>
  </si>
  <si>
    <t>Velazquez</t>
  </si>
  <si>
    <t>Venezuela, Calle</t>
  </si>
  <si>
    <t>410000402844</t>
  </si>
  <si>
    <t>Venezuela</t>
  </si>
  <si>
    <t>Venus, Calle</t>
  </si>
  <si>
    <t>410000400444</t>
  </si>
  <si>
    <t>Venus</t>
  </si>
  <si>
    <t>Veracruz, Calle</t>
  </si>
  <si>
    <t>410000400400</t>
  </si>
  <si>
    <t>Veracruz</t>
  </si>
  <si>
    <t>Verdial, Calle</t>
  </si>
  <si>
    <t>410000404949</t>
  </si>
  <si>
    <t>Verdial</t>
  </si>
  <si>
    <t>Viar, Calle</t>
  </si>
  <si>
    <t>410000400656</t>
  </si>
  <si>
    <t>Viar</t>
  </si>
  <si>
    <t>Vicente Aleixandre, Calle</t>
  </si>
  <si>
    <t>410000404392</t>
  </si>
  <si>
    <t>Vicente Aleixandre</t>
  </si>
  <si>
    <t>Vicente Yañez Pinzon, Calle</t>
  </si>
  <si>
    <t>410000402863</t>
  </si>
  <si>
    <t>Vicente Yañez Pinzon</t>
  </si>
  <si>
    <t>Villa de Rota, Plaza</t>
  </si>
  <si>
    <t>410000404264</t>
  </si>
  <si>
    <t>Villa de Rota</t>
  </si>
  <si>
    <t>Violeta, Calle</t>
  </si>
  <si>
    <t>410000404213</t>
  </si>
  <si>
    <t>Violeta</t>
  </si>
  <si>
    <t>Virgen de los Angeles, Calle</t>
  </si>
  <si>
    <t>410000403971</t>
  </si>
  <si>
    <t>Virgen de los Angeles</t>
  </si>
  <si>
    <t>Virgen del Mar, Calle</t>
  </si>
  <si>
    <t>410000402921</t>
  </si>
  <si>
    <t>Virgen del Mar</t>
  </si>
  <si>
    <t>Virgen del Rosario, Calle</t>
  </si>
  <si>
    <t>410000404682</t>
  </si>
  <si>
    <t>Virgen del Rosario</t>
  </si>
  <si>
    <t>Virginia Belloc, Calle</t>
  </si>
  <si>
    <t>410000404064</t>
  </si>
  <si>
    <t>Virginia Belloc</t>
  </si>
  <si>
    <t>Viso del Alcor, Calle</t>
  </si>
  <si>
    <t>410000404017</t>
  </si>
  <si>
    <t>Viso del Alcor</t>
  </si>
  <si>
    <t>Vista Alegre, Calle</t>
  </si>
  <si>
    <t>410000404118</t>
  </si>
  <si>
    <t>Vista Alegre</t>
  </si>
  <si>
    <t>Voluntad, Calle</t>
  </si>
  <si>
    <t>410000400431</t>
  </si>
  <si>
    <t>Voluntad</t>
  </si>
  <si>
    <t>Yucatan, Calle</t>
  </si>
  <si>
    <t>410000400397</t>
  </si>
  <si>
    <t>Yucatan</t>
  </si>
  <si>
    <t>Zabulon, Calle</t>
  </si>
  <si>
    <t>410000404173</t>
  </si>
  <si>
    <t>Zabulon</t>
  </si>
  <si>
    <t>Zacatin, Calle</t>
  </si>
  <si>
    <t>410000403892</t>
  </si>
  <si>
    <t>Zacatin</t>
  </si>
  <si>
    <t>Zacatin, Travesía</t>
  </si>
  <si>
    <t>410000412041</t>
  </si>
  <si>
    <t>Travesía</t>
  </si>
  <si>
    <t>Zahina, Calle</t>
  </si>
  <si>
    <t>410000404272</t>
  </si>
  <si>
    <t>Zahina</t>
  </si>
  <si>
    <t>Zaragoza, Calle</t>
  </si>
  <si>
    <t>410000402977</t>
  </si>
  <si>
    <t>Zaragoza</t>
  </si>
  <si>
    <t>Zarzuela, Plaza de la</t>
  </si>
  <si>
    <t>410000400036</t>
  </si>
  <si>
    <t>Zarzuela</t>
  </si>
  <si>
    <t>Zorzaleña, Calle</t>
  </si>
  <si>
    <t>410000404887</t>
  </si>
  <si>
    <t>Zorzaleña</t>
  </si>
  <si>
    <t>Zuloaga, Calle</t>
  </si>
  <si>
    <t>410000400257</t>
  </si>
  <si>
    <t>Zuloaga</t>
  </si>
  <si>
    <t>Zurbaran, Calle</t>
  </si>
  <si>
    <t>410000403917</t>
  </si>
  <si>
    <t>Zurbaran</t>
  </si>
  <si>
    <t>Escultor Juan de Juni, Calle</t>
  </si>
  <si>
    <t>410000400433</t>
  </si>
  <si>
    <t>Escultor Juan de Juni</t>
  </si>
  <si>
    <t>Escultor Francisco de Salcillo, Calle</t>
  </si>
  <si>
    <t>410000400436</t>
  </si>
  <si>
    <t>Escultor Francisco de Salcillo</t>
  </si>
  <si>
    <t>MB2</t>
  </si>
  <si>
    <t>Mares, Plaza de los</t>
  </si>
  <si>
    <t>410000400442</t>
  </si>
  <si>
    <t xml:space="preserve">Plaza de los </t>
  </si>
  <si>
    <t>Mares</t>
  </si>
  <si>
    <t>Arcipreste de Hita, Plaza</t>
  </si>
  <si>
    <t>410000400264</t>
  </si>
  <si>
    <t>Arcipreste de Hita</t>
  </si>
  <si>
    <t>Alcala de la Vega, Calle</t>
  </si>
  <si>
    <t>410000400042</t>
  </si>
  <si>
    <t>Alcala de la Vega</t>
  </si>
  <si>
    <t>410000412046</t>
  </si>
  <si>
    <t>Maestro Manuel Palacio Gandulfo</t>
  </si>
  <si>
    <t>Maestro Manuel Palacio Gandulfo, Calle</t>
  </si>
  <si>
    <t>Arquitecto Aníbal González, Calle</t>
  </si>
  <si>
    <t>410000404161</t>
  </si>
  <si>
    <t>Pintor Daniel Vazquez Diaz, Calle</t>
  </si>
  <si>
    <t>Pintor Daniel Vazquez Diaz</t>
  </si>
  <si>
    <t>410000400279</t>
  </si>
  <si>
    <t>Encina, Calle</t>
  </si>
  <si>
    <t>410000400914</t>
  </si>
  <si>
    <t>Encina</t>
  </si>
  <si>
    <t>Canovas del Castillo, Calle</t>
  </si>
  <si>
    <t>410000400175</t>
  </si>
  <si>
    <t>Canovas del Castillo</t>
  </si>
  <si>
    <t>Alejandro Lerroux, Calle</t>
  </si>
  <si>
    <t>410000400176</t>
  </si>
  <si>
    <t>Alejandro Lerroux</t>
  </si>
  <si>
    <t>FOSC</t>
  </si>
  <si>
    <t>MB2GB</t>
  </si>
  <si>
    <t>MB2MB</t>
  </si>
  <si>
    <t>MOBGB</t>
  </si>
  <si>
    <t>MOBMB</t>
  </si>
  <si>
    <t>OTE2</t>
  </si>
  <si>
    <t>Jardin de Alcala, Urbanizacion</t>
  </si>
  <si>
    <t>410000404201</t>
  </si>
  <si>
    <t>Jardin de Alcala</t>
  </si>
  <si>
    <t>Alcala de Aben Zaide, Calle</t>
  </si>
  <si>
    <t>410000400390</t>
  </si>
  <si>
    <t>Alcala de Aben Zaide</t>
  </si>
  <si>
    <t>410000400379</t>
  </si>
  <si>
    <t>Alcala de la Jovada, Calle</t>
  </si>
  <si>
    <t>Alcala de la Jovada</t>
  </si>
  <si>
    <t>RACK16</t>
  </si>
  <si>
    <t>Piedras Amarillas, Calle</t>
  </si>
  <si>
    <t>410000400440</t>
  </si>
  <si>
    <t>Piedras Amarillas</t>
  </si>
  <si>
    <t>MOB32</t>
  </si>
  <si>
    <t xml:space="preserve">Herrero, Calle </t>
  </si>
  <si>
    <t>410000403765</t>
  </si>
  <si>
    <t>Herrero</t>
  </si>
  <si>
    <t>Perejil, Plaza del</t>
  </si>
  <si>
    <t>410000403950</t>
  </si>
  <si>
    <t xml:space="preserve">Plaza del </t>
  </si>
  <si>
    <t>Perejil</t>
  </si>
  <si>
    <t>Perejil, Calle</t>
  </si>
  <si>
    <t>410000411600</t>
  </si>
  <si>
    <t>Duque, Plaza del</t>
  </si>
  <si>
    <t>410000403824</t>
  </si>
  <si>
    <t>Duque</t>
  </si>
  <si>
    <t>Alcala de Guadaira</t>
  </si>
  <si>
    <t>SEV11002-CR000015-03-J41002434</t>
  </si>
  <si>
    <t>Jazztel</t>
  </si>
  <si>
    <t>029 41 551 681</t>
  </si>
  <si>
    <t>Calle, Perejil, 10</t>
  </si>
  <si>
    <t>SEV11002-CR000015-03</t>
  </si>
  <si>
    <t>029 41 551 682</t>
  </si>
  <si>
    <t>Calle, Perejil, 9</t>
  </si>
  <si>
    <t>029 41 551 683</t>
  </si>
  <si>
    <t>Calle, Jose Pinelo, 6</t>
  </si>
  <si>
    <t>029 41 551 684</t>
  </si>
  <si>
    <t>Calle, Jose Pinelo, 4</t>
  </si>
  <si>
    <t>029 41 551 685</t>
  </si>
  <si>
    <t>Calle, Perejil, 13</t>
  </si>
  <si>
    <t>029 41 551 686</t>
  </si>
  <si>
    <t>PZ, del Duque, 6</t>
  </si>
  <si>
    <t>029 41 551 687</t>
  </si>
  <si>
    <t>Calle, San Francisco, 3</t>
  </si>
  <si>
    <t>J41002434</t>
  </si>
  <si>
    <t>FTHSEV101D4394</t>
  </si>
  <si>
    <t>FTHSEV101D4400</t>
  </si>
  <si>
    <t>FTHSEV101E0327</t>
  </si>
  <si>
    <t>FTHSEV101C0001</t>
  </si>
  <si>
    <t>FTHSEV101D4393</t>
  </si>
  <si>
    <t>FTHSEV101D4399</t>
  </si>
  <si>
    <t>FTHSEV101D4401</t>
  </si>
  <si>
    <t>FTHSEV101D4397</t>
  </si>
  <si>
    <t>FTHSEV101D4396</t>
  </si>
  <si>
    <t>FTHSEV101D4395</t>
  </si>
  <si>
    <t>FTHSEV101D4398</t>
  </si>
  <si>
    <t>41000040395000010</t>
  </si>
  <si>
    <t>41000040395000009</t>
  </si>
  <si>
    <t>41000040379800004</t>
  </si>
  <si>
    <t>41000040395000013</t>
  </si>
  <si>
    <t>41000040382400006</t>
  </si>
  <si>
    <t>41000040241500003</t>
  </si>
  <si>
    <t>41000040379800006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</si>
</sst>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15" fillId="0" borderId="0"/>
    <xf numFmtId="0" fontId="15" fillId="0" borderId="0" applyNumberFormat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3" fillId="0" borderId="0"/>
  </cellStyleXfs>
  <cellXfs count="1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4" xfId="0" applyBorder="1"/>
    <xf numFmtId="0" fontId="4" fillId="0" borderId="1" xfId="1" applyNumberFormat="1" applyFont="1" applyFill="1" applyBorder="1" applyAlignment="1"/>
    <xf numFmtId="0" fontId="4" fillId="0" borderId="4" xfId="1" applyNumberFormat="1" applyFont="1" applyFill="1" applyBorder="1" applyAlignment="1"/>
    <xf numFmtId="0" fontId="4" fillId="5" borderId="1" xfId="1" applyNumberFormat="1" applyFont="1" applyFill="1" applyBorder="1" applyAlignment="1">
      <alignment horizontal="center"/>
    </xf>
    <xf numFmtId="0" fontId="4" fillId="5" borderId="4" xfId="1" applyNumberFormat="1" applyFont="1" applyFill="1" applyBorder="1" applyAlignment="1">
      <alignment horizontal="center"/>
    </xf>
    <xf numFmtId="0" fontId="0" fillId="0" borderId="1" xfId="0" quotePrefix="1" applyBorder="1"/>
    <xf numFmtId="0" fontId="0" fillId="0" borderId="0" xfId="0" applyProtection="1">
      <protection locked="0"/>
    </xf>
    <xf numFmtId="0" fontId="5" fillId="4" borderId="1" xfId="0" applyFont="1" applyFill="1" applyBorder="1" applyProtection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8" borderId="0" xfId="0" applyFill="1"/>
    <xf numFmtId="0" fontId="0" fillId="8" borderId="15" xfId="0" applyFill="1" applyBorder="1"/>
    <xf numFmtId="0" fontId="0" fillId="8" borderId="0" xfId="0" applyFill="1" applyBorder="1" applyAlignment="1">
      <alignment horizontal="center" vertical="center"/>
    </xf>
    <xf numFmtId="0" fontId="5" fillId="9" borderId="0" xfId="0" applyFont="1" applyFill="1" applyBorder="1" applyProtection="1"/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6" xfId="0" applyFill="1" applyBorder="1"/>
    <xf numFmtId="0" fontId="0" fillId="0" borderId="0" xfId="0" applyBorder="1" applyProtection="1">
      <protection locked="0"/>
    </xf>
    <xf numFmtId="0" fontId="0" fillId="3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1" xfId="0" applyBorder="1" applyAlignment="1"/>
    <xf numFmtId="0" fontId="0" fillId="0" borderId="0" xfId="0" applyAlignment="1"/>
    <xf numFmtId="0" fontId="4" fillId="2" borderId="2" xfId="1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0" fillId="0" borderId="15" xfId="0" applyBorder="1" applyProtection="1">
      <protection locked="0"/>
    </xf>
    <xf numFmtId="0" fontId="0" fillId="3" borderId="0" xfId="0" applyNumberFormat="1" applyFont="1" applyFill="1" applyProtection="1">
      <protection locked="0"/>
    </xf>
    <xf numFmtId="0" fontId="0" fillId="3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0" fillId="3" borderId="0" xfId="0" applyNumberFormat="1" applyFont="1" applyFill="1" applyBorder="1" applyProtection="1">
      <protection locked="0"/>
    </xf>
    <xf numFmtId="0" fontId="0" fillId="0" borderId="0" xfId="0" applyNumberFormat="1" applyFill="1" applyBorder="1" applyProtection="1">
      <protection locked="0"/>
    </xf>
    <xf numFmtId="0" fontId="12" fillId="0" borderId="0" xfId="2" applyNumberFormat="1" applyFont="1" applyFill="1" applyBorder="1" applyAlignment="1">
      <alignment horizontal="left"/>
    </xf>
    <xf numFmtId="0" fontId="2" fillId="0" borderId="0" xfId="2"/>
    <xf numFmtId="0" fontId="15" fillId="0" borderId="0" xfId="4" applyNumberFormat="1" applyFont="1" applyFill="1" applyBorder="1" applyAlignment="1"/>
    <xf numFmtId="0" fontId="13" fillId="0" borderId="0" xfId="2" applyNumberFormat="1" applyFont="1" applyFill="1" applyBorder="1" applyAlignment="1">
      <alignment horizontal="left"/>
    </xf>
    <xf numFmtId="0" fontId="12" fillId="0" borderId="0" xfId="2" applyNumberFormat="1" applyFont="1" applyFill="1" applyBorder="1" applyAlignment="1">
      <alignment horizontal="left" vertical="center"/>
    </xf>
    <xf numFmtId="0" fontId="12" fillId="0" borderId="0" xfId="3" applyFont="1" applyFill="1" applyBorder="1" applyAlignment="1" applyProtection="1">
      <alignment horizontal="left"/>
    </xf>
    <xf numFmtId="0" fontId="2" fillId="0" borderId="0" xfId="2" applyAlignment="1">
      <alignment horizontal="left"/>
    </xf>
    <xf numFmtId="49" fontId="12" fillId="0" borderId="0" xfId="3" applyNumberFormat="1" applyFont="1" applyFill="1" applyBorder="1" applyAlignment="1" applyProtection="1">
      <alignment horizontal="left"/>
    </xf>
    <xf numFmtId="0" fontId="12" fillId="0" borderId="0" xfId="2" applyNumberFormat="1" applyFont="1" applyFill="1" applyBorder="1" applyAlignment="1">
      <alignment horizontal="left" wrapText="1"/>
    </xf>
    <xf numFmtId="0" fontId="15" fillId="0" borderId="0" xfId="4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2" applyBorder="1" applyAlignment="1" applyProtection="1">
      <alignment horizontal="left"/>
      <protection locked="0"/>
    </xf>
    <xf numFmtId="0" fontId="14" fillId="0" borderId="0" xfId="2" applyFont="1" applyBorder="1" applyAlignment="1" applyProtection="1">
      <alignment horizontal="left"/>
      <protection locked="0"/>
    </xf>
    <xf numFmtId="0" fontId="14" fillId="0" borderId="0" xfId="2" applyNumberFormat="1" applyFont="1" applyFill="1" applyBorder="1" applyAlignment="1" applyProtection="1">
      <alignment horizontal="left" wrapText="1"/>
      <protection locked="0"/>
    </xf>
    <xf numFmtId="0" fontId="2" fillId="0" borderId="0" xfId="2" applyFont="1" applyBorder="1" applyAlignment="1" applyProtection="1">
      <alignment horizontal="left"/>
      <protection locked="0"/>
    </xf>
    <xf numFmtId="0" fontId="2" fillId="0" borderId="0" xfId="4" applyNumberFormat="1" applyFont="1" applyFill="1" applyBorder="1" applyAlignment="1" applyProtection="1">
      <alignment horizontal="left"/>
      <protection locked="0"/>
    </xf>
    <xf numFmtId="0" fontId="14" fillId="0" borderId="0" xfId="4" applyNumberFormat="1" applyFont="1" applyFill="1" applyBorder="1" applyAlignment="1" applyProtection="1">
      <alignment horizontal="left"/>
      <protection locked="0"/>
    </xf>
    <xf numFmtId="0" fontId="12" fillId="0" borderId="0" xfId="2" applyNumberFormat="1" applyFont="1" applyFill="1" applyBorder="1" applyAlignment="1" applyProtection="1">
      <alignment horizontal="left" vertical="center"/>
      <protection locked="0"/>
    </xf>
    <xf numFmtId="0" fontId="14" fillId="0" borderId="0" xfId="2" applyNumberFormat="1" applyFont="1" applyFill="1" applyBorder="1" applyAlignment="1" applyProtection="1">
      <alignment horizontal="left" vertical="center"/>
      <protection locked="0"/>
    </xf>
    <xf numFmtId="0" fontId="0" fillId="0" borderId="0" xfId="0" applyNumberFormat="1" applyAlignment="1"/>
    <xf numFmtId="0" fontId="16" fillId="0" borderId="3" xfId="7" applyFont="1" applyFill="1" applyBorder="1" applyAlignment="1"/>
    <xf numFmtId="0" fontId="5" fillId="4" borderId="9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2" fillId="0" borderId="0" xfId="2" applyBorder="1"/>
    <xf numFmtId="0" fontId="2" fillId="0" borderId="0" xfId="2" applyBorder="1" applyAlignment="1">
      <alignment horizontal="left"/>
    </xf>
    <xf numFmtId="49" fontId="16" fillId="0" borderId="3" xfId="7" applyNumberFormat="1" applyFont="1" applyFill="1" applyBorder="1" applyAlignment="1"/>
    <xf numFmtId="0" fontId="0" fillId="0" borderId="16" xfId="0" applyBorder="1" applyProtection="1">
      <protection locked="0"/>
    </xf>
    <xf numFmtId="0" fontId="6" fillId="0" borderId="15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" fillId="0" borderId="16" xfId="0" applyFont="1" applyBorder="1" applyProtection="1">
      <protection locked="0"/>
    </xf>
    <xf numFmtId="0" fontId="6" fillId="0" borderId="0" xfId="0" applyFont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wrapText="1"/>
      <protection locked="0"/>
    </xf>
    <xf numFmtId="0" fontId="5" fillId="4" borderId="11" xfId="0" applyFont="1" applyFill="1" applyBorder="1" applyAlignment="1" applyProtection="1">
      <alignment wrapText="1"/>
      <protection locked="0"/>
    </xf>
    <xf numFmtId="0" fontId="0" fillId="0" borderId="26" xfId="0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ont="1" applyFill="1" applyBorder="1" applyProtection="1"/>
    <xf numFmtId="0" fontId="0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NumberFormat="1" applyFont="1" applyFill="1" applyBorder="1" applyProtection="1"/>
    <xf numFmtId="0" fontId="0" fillId="3" borderId="0" xfId="0" applyFill="1" applyBorder="1" applyProtection="1"/>
    <xf numFmtId="0" fontId="0" fillId="3" borderId="0" xfId="0" applyNumberFormat="1" applyFill="1" applyBorder="1" applyProtection="1"/>
    <xf numFmtId="0" fontId="0" fillId="0" borderId="0" xfId="0" applyFont="1" applyBorder="1" applyAlignment="1" applyProtection="1">
      <alignment horizontal="center" vertical="center"/>
      <protection locked="0"/>
    </xf>
    <xf numFmtId="0" fontId="1" fillId="0" borderId="0" xfId="2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17" fillId="3" borderId="0" xfId="0" applyNumberFormat="1" applyFont="1" applyFill="1" applyProtection="1"/>
    <xf numFmtId="0" fontId="17" fillId="3" borderId="0" xfId="0" applyFont="1" applyFill="1" applyProtection="1"/>
    <xf numFmtId="0" fontId="17" fillId="0" borderId="0" xfId="0" applyFont="1" applyFill="1" applyProtection="1">
      <protection locked="0"/>
    </xf>
    <xf numFmtId="0" fontId="17" fillId="3" borderId="0" xfId="0" applyFont="1" applyFill="1" applyProtection="1">
      <protection locked="0"/>
    </xf>
    <xf numFmtId="0" fontId="17" fillId="3" borderId="0" xfId="0" applyNumberFormat="1" applyFont="1" applyFill="1" applyProtection="1">
      <protection locked="0"/>
    </xf>
    <xf numFmtId="0" fontId="0" fillId="0" borderId="21" xfId="0" applyBorder="1" applyProtection="1">
      <protection locked="0"/>
    </xf>
    <xf numFmtId="0" fontId="0" fillId="3" borderId="22" xfId="0" applyNumberFormat="1" applyFill="1" applyBorder="1" applyProtection="1"/>
    <xf numFmtId="49" fontId="14" fillId="0" borderId="0" xfId="2" applyNumberFormat="1" applyFont="1" applyFill="1" applyBorder="1" applyAlignment="1" applyProtection="1">
      <alignment horizontal="left" wrapText="1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9" fillId="7" borderId="19" xfId="0" applyFont="1" applyFill="1" applyBorder="1" applyAlignment="1" applyProtection="1">
      <alignment horizontal="center"/>
      <protection locked="0"/>
    </xf>
    <xf numFmtId="0" fontId="9" fillId="7" borderId="20" xfId="0" applyFont="1" applyFill="1" applyBorder="1" applyAlignment="1" applyProtection="1">
      <alignment horizontal="center"/>
      <protection locked="0"/>
    </xf>
    <xf numFmtId="0" fontId="9" fillId="7" borderId="25" xfId="0" applyFont="1" applyFill="1" applyBorder="1" applyAlignment="1" applyProtection="1">
      <alignment horizontal="center"/>
      <protection locked="0"/>
    </xf>
    <xf numFmtId="0" fontId="10" fillId="6" borderId="11" xfId="0" applyFont="1" applyFill="1" applyBorder="1" applyAlignment="1" applyProtection="1">
      <alignment horizontal="center"/>
      <protection locked="0"/>
    </xf>
    <xf numFmtId="0" fontId="10" fillId="6" borderId="0" xfId="0" applyFont="1" applyFill="1" applyBorder="1" applyAlignment="1" applyProtection="1">
      <alignment horizontal="center"/>
      <protection locked="0"/>
    </xf>
    <xf numFmtId="0" fontId="11" fillId="6" borderId="15" xfId="0" applyFon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24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7" fillId="6" borderId="15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Alignment="1" applyProtection="1">
      <alignment horizontal="center"/>
      <protection locked="0"/>
    </xf>
    <xf numFmtId="0" fontId="7" fillId="6" borderId="29" xfId="0" applyFont="1" applyFill="1" applyBorder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/>
      <protection locked="0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0" fillId="10" borderId="0" xfId="0" applyNumberFormat="1" applyFont="1" applyFill="1" applyProtection="1"/>
    <xf numFmtId="0" fontId="0" fillId="10" borderId="0" xfId="0" applyFont="1" applyFill="1" applyProtection="1"/>
    <xf numFmtId="0" fontId="0" fillId="10" borderId="0" xfId="0" applyFont="1" applyFill="1" applyBorder="1" applyProtection="1"/>
    <xf numFmtId="0" fontId="0" fillId="10" borderId="0" xfId="0" applyFont="1" applyFill="1" applyBorder="1" applyProtection="1">
      <protection locked="0"/>
    </xf>
    <xf numFmtId="0" fontId="0" fillId="10" borderId="0" xfId="0" applyFont="1" applyFill="1" applyProtection="1">
      <protection locked="0"/>
    </xf>
    <xf numFmtId="0" fontId="0" fillId="10" borderId="0" xfId="0" applyNumberFormat="1" applyFont="1" applyFill="1" applyProtection="1">
      <protection locked="0"/>
    </xf>
    <xf numFmtId="0" fontId="0" fillId="10" borderId="15" xfId="0" applyFill="1" applyBorder="1" applyProtection="1">
      <protection locked="0"/>
    </xf>
    <xf numFmtId="0" fontId="0" fillId="10" borderId="0" xfId="0" applyFill="1" applyBorder="1" applyProtection="1">
      <protection locked="0"/>
    </xf>
    <xf numFmtId="0" fontId="0" fillId="10" borderId="0" xfId="0" applyFill="1" applyBorder="1" applyAlignment="1" applyProtection="1">
      <alignment horizontal="center" vertical="center"/>
      <protection locked="0"/>
    </xf>
    <xf numFmtId="0" fontId="0" fillId="10" borderId="0" xfId="0" applyNumberFormat="1" applyFill="1" applyBorder="1" applyProtection="1"/>
    <xf numFmtId="0" fontId="0" fillId="10" borderId="0" xfId="0" applyNumberFormat="1" applyFill="1" applyBorder="1" applyProtection="1">
      <protection locked="0"/>
    </xf>
    <xf numFmtId="0" fontId="0" fillId="10" borderId="0" xfId="0" applyFill="1" applyProtection="1">
      <protection locked="0"/>
    </xf>
    <xf numFmtId="0" fontId="0" fillId="10" borderId="0" xfId="0" applyFont="1" applyFill="1" applyBorder="1" applyAlignment="1" applyProtection="1">
      <alignment horizontal="center" vertical="center"/>
      <protection locked="0"/>
    </xf>
    <xf numFmtId="0" fontId="1" fillId="10" borderId="0" xfId="2" applyFont="1" applyFill="1" applyBorder="1" applyAlignment="1" applyProtection="1">
      <alignment horizontal="left"/>
      <protection locked="0"/>
    </xf>
    <xf numFmtId="0" fontId="14" fillId="10" borderId="0" xfId="2" applyFont="1" applyFill="1" applyBorder="1" applyAlignment="1" applyProtection="1">
      <alignment horizontal="left"/>
      <protection locked="0"/>
    </xf>
    <xf numFmtId="49" fontId="14" fillId="10" borderId="0" xfId="2" applyNumberFormat="1" applyFont="1" applyFill="1" applyBorder="1" applyAlignment="1" applyProtection="1">
      <alignment horizontal="left" wrapText="1"/>
      <protection locked="0"/>
    </xf>
    <xf numFmtId="0" fontId="2" fillId="10" borderId="0" xfId="2" applyFill="1" applyBorder="1" applyAlignment="1" applyProtection="1">
      <alignment horizontal="left"/>
      <protection locked="0"/>
    </xf>
    <xf numFmtId="0" fontId="2" fillId="10" borderId="0" xfId="2" applyFill="1" applyBorder="1"/>
    <xf numFmtId="0" fontId="2" fillId="10" borderId="0" xfId="2" applyFill="1"/>
  </cellXfs>
  <cellStyles count="8">
    <cellStyle name="Millares 2" xfId="5"/>
    <cellStyle name="Normal" xfId="0" builtinId="0"/>
    <cellStyle name="Normal 2" xfId="3"/>
    <cellStyle name="Normal 2 2" xfId="6"/>
    <cellStyle name="Normal 3" xfId="4"/>
    <cellStyle name="Normal 4" xfId="2"/>
    <cellStyle name="Normal_LISTAS" xfId="1"/>
    <cellStyle name="Normal_TABLA_ORIGEN" xfId="7"/>
  </cellStyles>
  <dxfs count="8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vertical="bottom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228600</xdr:colOff>
          <xdr:row>43</xdr:row>
          <xdr:rowOff>57150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-NORGOM\Orange-Jazztel\Users\AGARROS\Desktop\GESCALIZADOR_PILOTO_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DIRECCIONES"/>
      <sheetName val="LISTAS"/>
      <sheetName val="Hoja1"/>
      <sheetName val="Hoja3"/>
    </sheetNames>
    <sheetDataSet>
      <sheetData sheetId="0"/>
      <sheetData sheetId="1"/>
      <sheetData sheetId="2">
        <row r="3">
          <cell r="P3">
            <v>1</v>
          </cell>
        </row>
        <row r="4">
          <cell r="P4">
            <v>2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  <row r="9">
          <cell r="P9">
            <v>7</v>
          </cell>
        </row>
        <row r="10">
          <cell r="P10">
            <v>8</v>
          </cell>
        </row>
        <row r="11">
          <cell r="P11">
            <v>9</v>
          </cell>
        </row>
        <row r="12">
          <cell r="P12">
            <v>10</v>
          </cell>
        </row>
        <row r="13">
          <cell r="P13" t="str">
            <v>Altillo</v>
          </cell>
        </row>
        <row r="14">
          <cell r="P14" t="str">
            <v>Almacén</v>
          </cell>
        </row>
        <row r="15">
          <cell r="P15" t="str">
            <v>Ascensor</v>
          </cell>
        </row>
        <row r="16">
          <cell r="P16" t="str">
            <v>Atico</v>
          </cell>
        </row>
        <row r="17">
          <cell r="P17" t="str">
            <v>Bajo</v>
          </cell>
        </row>
        <row r="18">
          <cell r="P18" t="str">
            <v>Bungalow</v>
          </cell>
        </row>
        <row r="19">
          <cell r="P19" t="str">
            <v>Chalet</v>
          </cell>
        </row>
        <row r="20">
          <cell r="P20" t="str">
            <v>Dúplex</v>
          </cell>
        </row>
        <row r="21">
          <cell r="P21" t="str">
            <v>Entresuelo</v>
          </cell>
        </row>
        <row r="22">
          <cell r="P22" t="str">
            <v>Entreplanta</v>
          </cell>
        </row>
        <row r="23">
          <cell r="P23" t="str">
            <v>Garaje</v>
          </cell>
        </row>
        <row r="24">
          <cell r="P24" t="str">
            <v>Kiosco</v>
          </cell>
        </row>
        <row r="25">
          <cell r="P25" t="str">
            <v>Modulo</v>
          </cell>
        </row>
        <row r="26">
          <cell r="P26" t="str">
            <v>Local</v>
          </cell>
        </row>
        <row r="27">
          <cell r="P27" t="str">
            <v>Nave</v>
          </cell>
        </row>
        <row r="28">
          <cell r="P28" t="str">
            <v>Oficina</v>
          </cell>
        </row>
        <row r="29">
          <cell r="P29" t="str">
            <v>Principal</v>
          </cell>
        </row>
        <row r="30">
          <cell r="P30" t="str">
            <v>Puesto</v>
          </cell>
        </row>
        <row r="31">
          <cell r="P31" t="str">
            <v>Sobreático</v>
          </cell>
        </row>
        <row r="32">
          <cell r="P32" t="str">
            <v>Semisótano</v>
          </cell>
        </row>
        <row r="33">
          <cell r="P33" t="str">
            <v>Sótano</v>
          </cell>
        </row>
        <row r="34">
          <cell r="P34" t="str">
            <v>Semisótano</v>
          </cell>
        </row>
        <row r="35">
          <cell r="P35" t="str">
            <v>Sótano 1</v>
          </cell>
        </row>
        <row r="36">
          <cell r="P36" t="str">
            <v>Sótano 2</v>
          </cell>
        </row>
        <row r="37">
          <cell r="P37" t="str">
            <v>Sótano 3</v>
          </cell>
        </row>
        <row r="38">
          <cell r="P38" t="str">
            <v>Sótano 4</v>
          </cell>
        </row>
        <row r="39">
          <cell r="P39" t="str">
            <v>Sótano 5</v>
          </cell>
        </row>
        <row r="40">
          <cell r="P40" t="str">
            <v>Sótano 6</v>
          </cell>
        </row>
        <row r="41">
          <cell r="P41" t="str">
            <v>Sótano 7</v>
          </cell>
        </row>
        <row r="42">
          <cell r="P42" t="str">
            <v>Sótano 8</v>
          </cell>
        </row>
        <row r="43">
          <cell r="P43" t="str">
            <v>Sótano 9</v>
          </cell>
        </row>
        <row r="44">
          <cell r="P44" t="str">
            <v>Terraza</v>
          </cell>
        </row>
        <row r="45">
          <cell r="P45" t="str">
            <v>Tienda</v>
          </cell>
        </row>
        <row r="46">
          <cell r="P46" t="str">
            <v>Semisótano 1</v>
          </cell>
        </row>
        <row r="47">
          <cell r="P47" t="str">
            <v>Semisótano 2</v>
          </cell>
        </row>
        <row r="48">
          <cell r="P48" t="str">
            <v>Semisótano 3</v>
          </cell>
        </row>
        <row r="49">
          <cell r="P49" t="str">
            <v>Semisótano 4</v>
          </cell>
        </row>
        <row r="50">
          <cell r="P50" t="str">
            <v>Semisótano 5</v>
          </cell>
        </row>
        <row r="51">
          <cell r="P51" t="str">
            <v>Semisótano 6</v>
          </cell>
        </row>
        <row r="52">
          <cell r="P52" t="str">
            <v>Semisótano 7</v>
          </cell>
        </row>
        <row r="53">
          <cell r="P53" t="str">
            <v>Semisótano 8</v>
          </cell>
        </row>
        <row r="54">
          <cell r="P54" t="str">
            <v>Semisótano 9</v>
          </cell>
        </row>
        <row r="55">
          <cell r="P55">
            <v>11</v>
          </cell>
        </row>
        <row r="56">
          <cell r="P56">
            <v>12</v>
          </cell>
        </row>
        <row r="57">
          <cell r="P57">
            <v>13</v>
          </cell>
        </row>
        <row r="58">
          <cell r="P58">
            <v>14</v>
          </cell>
        </row>
        <row r="59">
          <cell r="P59">
            <v>15</v>
          </cell>
        </row>
        <row r="60">
          <cell r="P60">
            <v>16</v>
          </cell>
        </row>
        <row r="61">
          <cell r="P61">
            <v>17</v>
          </cell>
        </row>
        <row r="62">
          <cell r="P62">
            <v>18</v>
          </cell>
        </row>
        <row r="63">
          <cell r="P63">
            <v>19</v>
          </cell>
        </row>
        <row r="64">
          <cell r="P64">
            <v>20</v>
          </cell>
        </row>
        <row r="65">
          <cell r="P65">
            <v>21</v>
          </cell>
        </row>
        <row r="66">
          <cell r="P66">
            <v>22</v>
          </cell>
        </row>
        <row r="67">
          <cell r="P67">
            <v>23</v>
          </cell>
        </row>
        <row r="68">
          <cell r="P68">
            <v>24</v>
          </cell>
        </row>
        <row r="69">
          <cell r="P69">
            <v>25</v>
          </cell>
        </row>
        <row r="70">
          <cell r="P70">
            <v>26</v>
          </cell>
        </row>
        <row r="71">
          <cell r="P71">
            <v>27</v>
          </cell>
        </row>
        <row r="72">
          <cell r="P72">
            <v>28</v>
          </cell>
        </row>
        <row r="73">
          <cell r="P73">
            <v>29</v>
          </cell>
        </row>
        <row r="74">
          <cell r="P74">
            <v>30</v>
          </cell>
        </row>
        <row r="75">
          <cell r="P75">
            <v>31</v>
          </cell>
        </row>
        <row r="76">
          <cell r="P76">
            <v>32</v>
          </cell>
        </row>
        <row r="77">
          <cell r="P77">
            <v>33</v>
          </cell>
        </row>
        <row r="78">
          <cell r="P78">
            <v>34</v>
          </cell>
        </row>
        <row r="79">
          <cell r="P79">
            <v>35</v>
          </cell>
        </row>
        <row r="80">
          <cell r="P80">
            <v>36</v>
          </cell>
        </row>
        <row r="81">
          <cell r="P81">
            <v>37</v>
          </cell>
        </row>
        <row r="82">
          <cell r="P82">
            <v>38</v>
          </cell>
        </row>
        <row r="83">
          <cell r="P83">
            <v>39</v>
          </cell>
        </row>
        <row r="84">
          <cell r="P84">
            <v>40</v>
          </cell>
        </row>
        <row r="85">
          <cell r="P85">
            <v>41</v>
          </cell>
        </row>
        <row r="86">
          <cell r="P86">
            <v>42</v>
          </cell>
        </row>
        <row r="87">
          <cell r="P87">
            <v>43</v>
          </cell>
        </row>
        <row r="88">
          <cell r="P88">
            <v>44</v>
          </cell>
        </row>
        <row r="89">
          <cell r="P89">
            <v>45</v>
          </cell>
        </row>
        <row r="90">
          <cell r="P90">
            <v>46</v>
          </cell>
        </row>
        <row r="91">
          <cell r="P91">
            <v>47</v>
          </cell>
        </row>
        <row r="92">
          <cell r="P92">
            <v>48</v>
          </cell>
        </row>
        <row r="93">
          <cell r="P93">
            <v>49</v>
          </cell>
        </row>
        <row r="94">
          <cell r="P94">
            <v>50</v>
          </cell>
        </row>
        <row r="95">
          <cell r="P95">
            <v>51</v>
          </cell>
        </row>
        <row r="96">
          <cell r="P96">
            <v>52</v>
          </cell>
        </row>
        <row r="97">
          <cell r="P97">
            <v>53</v>
          </cell>
        </row>
        <row r="98">
          <cell r="P98">
            <v>54</v>
          </cell>
        </row>
        <row r="99">
          <cell r="P99">
            <v>55</v>
          </cell>
        </row>
        <row r="100">
          <cell r="P100">
            <v>56</v>
          </cell>
        </row>
        <row r="101">
          <cell r="P101">
            <v>57</v>
          </cell>
        </row>
        <row r="102">
          <cell r="P102">
            <v>58</v>
          </cell>
        </row>
        <row r="103">
          <cell r="P103">
            <v>59</v>
          </cell>
        </row>
        <row r="104">
          <cell r="P104">
            <v>60</v>
          </cell>
        </row>
        <row r="105">
          <cell r="P105">
            <v>61</v>
          </cell>
        </row>
        <row r="106">
          <cell r="P106">
            <v>62</v>
          </cell>
        </row>
        <row r="107">
          <cell r="P107">
            <v>63</v>
          </cell>
        </row>
        <row r="108">
          <cell r="P108">
            <v>64</v>
          </cell>
        </row>
        <row r="109">
          <cell r="P109">
            <v>65</v>
          </cell>
        </row>
        <row r="110">
          <cell r="P110">
            <v>66</v>
          </cell>
        </row>
        <row r="111">
          <cell r="P111">
            <v>67</v>
          </cell>
        </row>
        <row r="112">
          <cell r="P112">
            <v>68</v>
          </cell>
        </row>
        <row r="113">
          <cell r="P113">
            <v>69</v>
          </cell>
        </row>
        <row r="114">
          <cell r="P114">
            <v>70</v>
          </cell>
        </row>
        <row r="115">
          <cell r="P115">
            <v>71</v>
          </cell>
        </row>
        <row r="116">
          <cell r="P116">
            <v>72</v>
          </cell>
        </row>
        <row r="117">
          <cell r="P117">
            <v>73</v>
          </cell>
        </row>
        <row r="118">
          <cell r="P118">
            <v>74</v>
          </cell>
        </row>
        <row r="119">
          <cell r="P119">
            <v>75</v>
          </cell>
        </row>
        <row r="120">
          <cell r="P120">
            <v>76</v>
          </cell>
        </row>
        <row r="121">
          <cell r="P121">
            <v>77</v>
          </cell>
        </row>
        <row r="122">
          <cell r="P122">
            <v>78</v>
          </cell>
        </row>
        <row r="123">
          <cell r="P123">
            <v>79</v>
          </cell>
        </row>
        <row r="124">
          <cell r="P124">
            <v>80</v>
          </cell>
        </row>
        <row r="125">
          <cell r="P125">
            <v>81</v>
          </cell>
        </row>
        <row r="126">
          <cell r="P126">
            <v>82</v>
          </cell>
        </row>
        <row r="127">
          <cell r="P127">
            <v>83</v>
          </cell>
        </row>
        <row r="128">
          <cell r="P128">
            <v>84</v>
          </cell>
        </row>
        <row r="129">
          <cell r="P129">
            <v>85</v>
          </cell>
        </row>
        <row r="130">
          <cell r="P130">
            <v>86</v>
          </cell>
        </row>
        <row r="131">
          <cell r="P131">
            <v>87</v>
          </cell>
        </row>
        <row r="132">
          <cell r="P132">
            <v>88</v>
          </cell>
        </row>
        <row r="133">
          <cell r="P133">
            <v>89</v>
          </cell>
        </row>
        <row r="134">
          <cell r="P134">
            <v>90</v>
          </cell>
        </row>
        <row r="135">
          <cell r="P135">
            <v>91</v>
          </cell>
        </row>
        <row r="136">
          <cell r="P136">
            <v>92</v>
          </cell>
        </row>
        <row r="137">
          <cell r="P137">
            <v>93</v>
          </cell>
        </row>
        <row r="138">
          <cell r="P138">
            <v>94</v>
          </cell>
        </row>
        <row r="139">
          <cell r="P139">
            <v>95</v>
          </cell>
        </row>
        <row r="140">
          <cell r="P140">
            <v>96</v>
          </cell>
        </row>
        <row r="141">
          <cell r="P141">
            <v>97</v>
          </cell>
        </row>
        <row r="142">
          <cell r="P142">
            <v>98</v>
          </cell>
        </row>
        <row r="143">
          <cell r="P143">
            <v>99</v>
          </cell>
        </row>
        <row r="144">
          <cell r="P144">
            <v>100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a1" displayName="Tabla1" ref="A7:BK143" totalsRowShown="0" headerRowDxfId="76" dataDxfId="75" tableBorderDxfId="74">
  <autoFilter ref="A7:BK143"/>
  <tableColumns count="63">
    <tableColumn id="1" name="#" dataDxfId="73">
      <calculatedColumnFormula>ROW(A8)-ROW($A$7)</calculatedColumnFormula>
    </tableColumn>
    <tableColumn id="2" name="ERROR" dataDxfId="72">
      <calculatedColumnFormula>IF(G8="","NO",IF(AI8*AH8=37,"NO","SI"))</calculatedColumnFormula>
    </tableColumn>
    <tableColumn id="3" name="REPETIDO" dataDxfId="71">
      <calculatedColumnFormula>IF(COUNTIF($D$8:$D$143,D8)&gt;1,"SI","NO")</calculatedColumnFormula>
    </tableColumn>
    <tableColumn id="4" name="GESCAL_37" dataDxfId="70">
      <calculatedColumnFormula>IF(G8="",REPT(" ",37),V8&amp;W8&amp;X8&amp;Y8&amp;Z8&amp;AA8&amp;AB8&amp;AC8&amp;AD8&amp;AE8&amp;AF8&amp;AG8)</calculatedColumnFormula>
    </tableColumn>
    <tableColumn id="5" name="Provincia" dataDxfId="69">
      <calculatedColumnFormula>VLOOKUP($G8,LISTAS!$V:$AA,3,0)</calculatedColumnFormula>
    </tableColumn>
    <tableColumn id="6" name="Población" dataDxfId="68">
      <calculatedColumnFormula>VLOOKUP($G8,LISTAS!$V:$AA,2,0)</calculatedColumnFormula>
    </tableColumn>
    <tableColumn id="7" name="Calle" dataDxfId="67"/>
    <tableColumn id="8" name="Número" dataDxfId="66"/>
    <tableColumn id="9" name="Bis" dataDxfId="65"/>
    <tableColumn id="10" name="BLOQUE(T)" dataDxfId="64"/>
    <tableColumn id="11" name="BLOQUE(XX)" dataDxfId="63"/>
    <tableColumn id="12" name="PORTAL(O)" dataDxfId="62"/>
    <tableColumn id="13" name="PUERTA(Y)" dataDxfId="61"/>
    <tableColumn id="14" name="LETRA " dataDxfId="60"/>
    <tableColumn id="15" name="S1" dataDxfId="59"/>
    <tableColumn id="16" name="S2" dataDxfId="58"/>
    <tableColumn id="17" name="Planta" dataDxfId="57"/>
    <tableColumn id="18" name="Mano1" dataDxfId="56"/>
    <tableColumn id="19" name="Texto libre Mano1" dataDxfId="55"/>
    <tableColumn id="20" name="Mano2" dataDxfId="54"/>
    <tableColumn id="21" name="Texto libre Mano2" dataDxfId="53"/>
    <tableColumn id="22" name="PP" dataDxfId="52">
      <calculatedColumnFormula>VLOOKUP($G8,LISTAS!$V$3:$AD$20218,7,0)</calculatedColumnFormula>
    </tableColumn>
    <tableColumn id="23" name="EEEEE" dataDxfId="51">
      <calculatedColumnFormula>VLOOKUP($G8,LISTAS!$V$3:$AD$20218,8,0)</calculatedColumnFormula>
    </tableColumn>
    <tableColumn id="24" name="CCCCC" dataDxfId="50">
      <calculatedColumnFormula>VLOOKUP($G8,LISTAS!$V$3:$AD$20218,9,0)</calculatedColumnFormula>
    </tableColumn>
    <tableColumn id="25" name="FFFFF" dataDxfId="49">
      <calculatedColumnFormula>REPT("0",5-LEN(H8))&amp;H8</calculatedColumnFormula>
    </tableColumn>
    <tableColumn id="26" name="B" dataDxfId="48">
      <calculatedColumnFormula>IF(I8=""," ",VLOOKUP(I8,LISTAS!$B$3:$C$105,2))</calculatedColumnFormula>
    </tableColumn>
    <tableColumn id="27" name="TXX" dataDxfId="47">
      <calculatedColumnFormula>IF(J8=""," ",VLOOKUP(J8,BLOQUE,2,0))&amp;REPT(" ",2-LEN(K8))&amp;K8</calculatedColumnFormula>
    </tableColumn>
    <tableColumn id="28" name="OY" dataDxfId="46">
      <calculatedColumnFormula>IF(L8="","  ",VLOOKUP(L8,LISTAS!$H$3:$I$14,2,0)&amp;REPT(" ",1-LEN(M8))&amp;M8)</calculatedColumnFormula>
    </tableColumn>
    <tableColumn id="29" name="L" dataDxfId="45">
      <calculatedColumnFormula>IF(N8=""," ",N8)</calculatedColumnFormula>
    </tableColumn>
    <tableColumn id="30" name="SS" dataDxfId="44">
      <calculatedColumnFormula>IF(O8=""," ",VLOOKUP(O8,LISTAS!$M$3:$N$39,2,0))&amp;IF(P8=""," ",VLOOKUP(P8,LISTAS!$M$3:$N$39,2,0))</calculatedColumnFormula>
    </tableColumn>
    <tableColumn id="31" name="AAA" dataDxfId="43">
      <calculatedColumnFormula>IF(Q8="","   ",VLOOKUP(Q8,LISTAS!$P$3:$Q$147,2,0))</calculatedColumnFormula>
    </tableColumn>
    <tableColumn id="32" name="MMMM" dataDxfId="42">
      <calculatedColumnFormula>IF(ISERROR(IF(R8="texto libre",S8,VLOOKUP(R8,LISTAS!$S$3:$T$103,2,0))&amp;REPT(" ",4-LEN(IF(R8="texto libre",S8,VLOOKUP(R8,LISTAS!$S$3:$T$103,2,0))))),"    ",IF(R8="texto libre",S8,VLOOKUP(R8,LISTAS!$S$3:$T$103,2,0))&amp;REPT(" ",4-LEN(IF(R8="texto libre",S8,VLOOKUP(R8,LISTAS!$S$3:$T$103,2,0)))))</calculatedColumnFormula>
    </tableColumn>
    <tableColumn id="33" name="NNNN" dataDxfId="41">
      <calculatedColumnFormula>IF(ISERROR(IF(T8="texto libre",U8,VLOOKUP(T8,LISTAS!$S$3:$T$103,2,0))&amp;REPT(" ",4-LEN(IF(T8="texto libre",U8,VLOOKUP(T8,LISTAS!$S$3:$T$103,2,0))))),"    ",IF(T8="texto libre",U8,VLOOKUP(T8,LISTAS!$S$3:$T$103,2,0))&amp;REPT(" ",4-LEN(IF(T8="texto libre",U8,VLOOKUP(T8,LISTAS!$S$3:$T$103,2,0)))))</calculatedColumnFormula>
    </tableColumn>
    <tableColumn id="34" name="CHECK LONGITUD" dataDxfId="40">
      <calculatedColumnFormula>LEN(D8)</calculatedColumnFormula>
    </tableColumn>
    <tableColumn id="35" name="CHECK_OBLIGATORIOS" dataDxfId="39">
      <calculatedColumnFormula>IF(H8="",0,1)*IF(Q8="",0,1)</calculatedColumnFormula>
    </tableColumn>
    <tableColumn id="36" name="Acceso" dataDxfId="38"/>
    <tableColumn id="37" name="SITUACION CTO" dataDxfId="37"/>
    <tableColumn id="38" name="Nº CTO JAZZTEL" dataDxfId="36"/>
    <tableColumn id="39" name="Nº CTO TE" dataDxfId="35"/>
    <tableColumn id="40" name="Nº CAJA DERIVACIÓN" dataDxfId="34"/>
    <tableColumn id="41" name="Código Gescal" dataDxfId="33">
      <calculatedColumnFormula>Tabla1[[#This Row],[GESCAL_37]]</calculatedColumnFormula>
    </tableColumn>
    <tableColumn id="42" name="DENOM.CALLE" dataDxfId="32">
      <calculatedColumnFormula>IF(Tabla1[[#This Row],[Calle]]&lt;&gt;"",Tabla1[[#This Row],[Calle]],"")</calculatedColumnFormula>
    </tableColumn>
    <tableColumn id="43" name="Nº / Nos" dataDxfId="31">
      <calculatedColumnFormula>Tabla1[[#This Row],[Número]]&amp;Tabla1[[#This Row],[Bis]]</calculatedColumnFormula>
    </tableColumn>
    <tableColumn id="44" name="PORTAL" dataDxfId="30">
      <calculatedColumnFormula>Tabla1[[#This Row],[PORTAL(O)]]&amp;Tabla1[[#This Row],[PUERTA(Y)]]</calculatedColumnFormula>
    </tableColumn>
    <tableColumn id="45" name="BLOQUE" dataDxfId="29">
      <calculatedColumnFormula>Tabla1[[#This Row],[BLOQUE(T)]]&amp;Tabla1[[#This Row],[BLOQUE(XX)]]</calculatedColumnFormula>
    </tableColumn>
    <tableColumn id="46" name="Aclarador" dataDxfId="28">
      <calculatedColumnFormula>IF(Tabla1[[#This Row],[LETRA ]]&lt;&gt;"",Tabla1[[#This Row],[LETRA ]],"")</calculatedColumnFormula>
    </tableColumn>
    <tableColumn id="47" name="ESC" dataDxfId="27">
      <calculatedColumnFormula>Tabla1[[#This Row],[S1]]&amp;Tabla1[[#This Row],[S2]]</calculatedColumnFormula>
    </tableColumn>
    <tableColumn id="48" name="Ubicación CD" dataDxfId="26"/>
    <tableColumn id="49" name="Area caja" dataDxfId="25">
      <calculatedColumnFormula>Tabla1[[#This Row],[Planta]]</calculatedColumnFormula>
    </tableColumn>
    <tableColumn id="50" name="Letra" dataDxfId="24">
      <calculatedColumnFormula>Tabla1[[#This Row],[MMMM]]&amp;" "&amp;Tabla1[[#This Row],[NNNN]]</calculatedColumnFormula>
    </tableColumn>
    <tableColumn id="51" name="Actuación JZZ" dataDxfId="23"/>
    <tableColumn id="52" name="Actuación TE" dataDxfId="22"/>
    <tableColumn id="53" name="Medida CTO JZZ" dataDxfId="21"/>
    <tableColumn id="54" name="S2_Numero" dataDxfId="20"/>
    <tableColumn id="55" name="S2_Tipo" dataDxfId="19"/>
    <tableColumn id="66" name="S2_Ubicación" dataDxfId="18"/>
    <tableColumn id="57" name="S1_Numero" dataDxfId="17"/>
    <tableColumn id="58" name="S1_Tipo" dataDxfId="16"/>
    <tableColumn id="59" name="S1_Puerto" dataDxfId="15"/>
    <tableColumn id="56" name="Empalme" dataDxfId="14"/>
    <tableColumn id="67" name="Código cable" dataDxfId="13"/>
    <tableColumn id="60" name="Num. Fibra" dataDxfId="12"/>
    <tableColumn id="65" name="Observaciones" dataDxfId="1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Tabla2" displayName="Tabla2" ref="V2:AD759" totalsRowShown="0" headerRowDxfId="10" dataDxfId="9">
  <autoFilter ref="V2:AD759"/>
  <tableColumns count="9">
    <tableColumn id="1" name="calle_tipocalle" dataDxfId="8" dataCellStyle="Normal_LISTAS"/>
    <tableColumn id="2" name="MUNICIPIO" dataDxfId="7" dataCellStyle="Normal_LISTAS"/>
    <tableColumn id="3" name="PROVINCIA" dataDxfId="6" dataCellStyle="Normal_LISTAS"/>
    <tableColumn id="4" name="CodCalle" dataDxfId="5" dataCellStyle="Normal_LISTAS"/>
    <tableColumn id="5" name="tipo_via" dataDxfId="4" dataCellStyle="Normal_LISTAS"/>
    <tableColumn id="6" name="nombre_calle" dataDxfId="3" dataCellStyle="Normal_LISTAS"/>
    <tableColumn id="7" name="PP" dataDxfId="2">
      <calculatedColumnFormula>LEFT(Y3,2)</calculatedColumnFormula>
    </tableColumn>
    <tableColumn id="8" name="EEEEE" dataDxfId="1">
      <calculatedColumnFormula>MID(Y3,3,5)</calculatedColumnFormula>
    </tableColumn>
    <tableColumn id="9" name="CCCCC" dataDxfId="0">
      <calculatedColumnFormula>RIGHT(Y3,5)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2:L45"/>
  <sheetViews>
    <sheetView showGridLines="0" showRowColHeaders="0" workbookViewId="0">
      <selection activeCell="E35" sqref="E35"/>
    </sheetView>
  </sheetViews>
  <sheetFormatPr baseColWidth="10" defaultRowHeight="11.25" x14ac:dyDescent="0.2"/>
  <cols>
    <col min="1" max="1" width="3.6640625" customWidth="1"/>
    <col min="2" max="2" width="1.5" customWidth="1"/>
    <col min="4" max="4" width="18.33203125" bestFit="1" customWidth="1"/>
    <col min="5" max="5" width="74.5" bestFit="1" customWidth="1"/>
    <col min="9" max="9" width="1.1640625" customWidth="1"/>
  </cols>
  <sheetData>
    <row r="2" spans="2:9" ht="12" thickBot="1" x14ac:dyDescent="0.25"/>
    <row r="3" spans="2:9" ht="4.5" customHeight="1" x14ac:dyDescent="0.2">
      <c r="B3" s="12"/>
      <c r="C3" s="13"/>
      <c r="D3" s="13"/>
      <c r="E3" s="13"/>
      <c r="F3" s="13"/>
      <c r="G3" s="13"/>
      <c r="H3" s="13"/>
      <c r="I3" s="14"/>
    </row>
    <row r="4" spans="2:9" ht="12" x14ac:dyDescent="0.2">
      <c r="B4" s="15"/>
      <c r="C4" s="16" t="s">
        <v>317</v>
      </c>
      <c r="D4" s="17"/>
      <c r="E4" s="17"/>
      <c r="F4" s="17"/>
      <c r="G4" s="17"/>
      <c r="H4" s="17"/>
      <c r="I4" s="18"/>
    </row>
    <row r="5" spans="2:9" x14ac:dyDescent="0.2">
      <c r="B5" s="15"/>
      <c r="C5" s="17"/>
      <c r="D5" s="17"/>
      <c r="E5" s="17"/>
      <c r="F5" s="17"/>
      <c r="G5" s="17"/>
      <c r="H5" s="17"/>
      <c r="I5" s="18"/>
    </row>
    <row r="6" spans="2:9" x14ac:dyDescent="0.2">
      <c r="B6" s="15"/>
      <c r="C6" s="17" t="s">
        <v>318</v>
      </c>
      <c r="D6" s="17"/>
      <c r="E6" s="17"/>
      <c r="F6" s="17"/>
      <c r="G6" s="17"/>
      <c r="H6" s="17"/>
      <c r="I6" s="18"/>
    </row>
    <row r="7" spans="2:9" x14ac:dyDescent="0.2">
      <c r="B7" s="15"/>
      <c r="C7" s="17" t="s">
        <v>320</v>
      </c>
      <c r="D7" s="17"/>
      <c r="E7" s="17"/>
      <c r="F7" s="17"/>
      <c r="G7" s="17"/>
      <c r="H7" s="17"/>
      <c r="I7" s="18"/>
    </row>
    <row r="8" spans="2:9" x14ac:dyDescent="0.2">
      <c r="B8" s="15"/>
      <c r="C8" s="17"/>
      <c r="D8" s="17"/>
      <c r="E8" s="17"/>
      <c r="F8" s="17"/>
      <c r="G8" s="17"/>
      <c r="H8" s="17"/>
      <c r="I8" s="18"/>
    </row>
    <row r="9" spans="2:9" x14ac:dyDescent="0.2">
      <c r="B9" s="15"/>
      <c r="C9" s="3" t="s">
        <v>319</v>
      </c>
      <c r="D9" s="3" t="s">
        <v>308</v>
      </c>
      <c r="E9" s="3" t="s">
        <v>309</v>
      </c>
      <c r="F9" s="17"/>
      <c r="G9" s="17"/>
      <c r="H9" s="17"/>
      <c r="I9" s="18"/>
    </row>
    <row r="10" spans="2:9" x14ac:dyDescent="0.2">
      <c r="B10" s="15"/>
      <c r="C10" s="2" t="s">
        <v>50</v>
      </c>
      <c r="D10" s="11" t="s">
        <v>46</v>
      </c>
      <c r="E10" s="1" t="s">
        <v>312</v>
      </c>
      <c r="F10" s="17"/>
      <c r="G10" s="17"/>
      <c r="H10" s="17"/>
      <c r="I10" s="18"/>
    </row>
    <row r="11" spans="2:9" x14ac:dyDescent="0.2">
      <c r="B11" s="15"/>
      <c r="C11" s="103" t="s">
        <v>49</v>
      </c>
      <c r="D11" s="11" t="s">
        <v>48</v>
      </c>
      <c r="E11" s="1" t="s">
        <v>311</v>
      </c>
      <c r="F11" s="17"/>
      <c r="G11" s="17"/>
      <c r="H11" s="17"/>
      <c r="I11" s="18"/>
    </row>
    <row r="12" spans="2:9" x14ac:dyDescent="0.2">
      <c r="B12" s="15"/>
      <c r="C12" s="103"/>
      <c r="D12" s="11" t="s">
        <v>1</v>
      </c>
      <c r="E12" s="1" t="s">
        <v>313</v>
      </c>
      <c r="F12" s="17"/>
      <c r="G12" s="17"/>
      <c r="H12" s="17"/>
      <c r="I12" s="18"/>
    </row>
    <row r="13" spans="2:9" x14ac:dyDescent="0.2">
      <c r="B13" s="15"/>
      <c r="C13" s="103"/>
      <c r="D13" s="11" t="s">
        <v>64</v>
      </c>
      <c r="E13" s="1" t="s">
        <v>313</v>
      </c>
      <c r="F13" s="17"/>
      <c r="G13" s="17"/>
      <c r="H13" s="17"/>
      <c r="I13" s="18"/>
    </row>
    <row r="14" spans="2:9" x14ac:dyDescent="0.2">
      <c r="B14" s="15"/>
      <c r="C14" s="103"/>
      <c r="D14" s="11" t="s">
        <v>65</v>
      </c>
      <c r="E14" s="1" t="s">
        <v>314</v>
      </c>
      <c r="F14" s="17"/>
      <c r="G14" s="17"/>
      <c r="H14" s="17"/>
      <c r="I14" s="18"/>
    </row>
    <row r="15" spans="2:9" x14ac:dyDescent="0.2">
      <c r="B15" s="15"/>
      <c r="C15" s="103"/>
      <c r="D15" s="11" t="s">
        <v>66</v>
      </c>
      <c r="E15" s="1" t="s">
        <v>313</v>
      </c>
      <c r="F15" s="17"/>
      <c r="G15" s="17"/>
      <c r="H15" s="17"/>
      <c r="I15" s="18"/>
    </row>
    <row r="16" spans="2:9" x14ac:dyDescent="0.2">
      <c r="B16" s="15"/>
      <c r="C16" s="103"/>
      <c r="D16" s="11" t="s">
        <v>67</v>
      </c>
      <c r="E16" s="1" t="s">
        <v>313</v>
      </c>
      <c r="F16" s="17"/>
      <c r="G16" s="17"/>
      <c r="H16" s="17"/>
      <c r="I16" s="18"/>
    </row>
    <row r="17" spans="1:12" x14ac:dyDescent="0.2">
      <c r="B17" s="15"/>
      <c r="C17" s="103"/>
      <c r="D17" s="11" t="s">
        <v>97</v>
      </c>
      <c r="E17" s="1" t="s">
        <v>315</v>
      </c>
      <c r="F17" s="17"/>
      <c r="G17" s="17"/>
      <c r="H17" s="17"/>
      <c r="I17" s="18"/>
    </row>
    <row r="18" spans="1:12" x14ac:dyDescent="0.2">
      <c r="B18" s="15"/>
      <c r="C18" s="103" t="s">
        <v>51</v>
      </c>
      <c r="D18" s="11" t="s">
        <v>54</v>
      </c>
      <c r="E18" s="1" t="s">
        <v>313</v>
      </c>
      <c r="F18" s="17"/>
      <c r="G18" s="17"/>
      <c r="H18" s="17"/>
      <c r="I18" s="18"/>
    </row>
    <row r="19" spans="1:12" x14ac:dyDescent="0.2">
      <c r="B19" s="15"/>
      <c r="C19" s="103"/>
      <c r="D19" s="11" t="s">
        <v>55</v>
      </c>
      <c r="E19" s="1" t="s">
        <v>313</v>
      </c>
      <c r="F19" s="17"/>
      <c r="G19" s="17"/>
      <c r="H19" s="17"/>
      <c r="I19" s="18"/>
    </row>
    <row r="20" spans="1:12" x14ac:dyDescent="0.2">
      <c r="B20" s="15"/>
      <c r="C20" s="103" t="s">
        <v>52</v>
      </c>
      <c r="D20" s="11" t="s">
        <v>56</v>
      </c>
      <c r="E20" s="1" t="s">
        <v>312</v>
      </c>
      <c r="F20" s="17"/>
      <c r="G20" s="17"/>
      <c r="H20" s="17"/>
      <c r="I20" s="18"/>
    </row>
    <row r="21" spans="1:12" x14ac:dyDescent="0.2">
      <c r="B21" s="15"/>
      <c r="C21" s="103"/>
      <c r="D21" s="11" t="s">
        <v>57</v>
      </c>
      <c r="E21" s="1" t="s">
        <v>313</v>
      </c>
      <c r="F21" s="17"/>
      <c r="G21" s="17"/>
      <c r="H21" s="17"/>
      <c r="I21" s="18"/>
    </row>
    <row r="22" spans="1:12" x14ac:dyDescent="0.2">
      <c r="B22" s="15"/>
      <c r="C22" s="103"/>
      <c r="D22" s="11" t="s">
        <v>160</v>
      </c>
      <c r="E22" s="1" t="s">
        <v>316</v>
      </c>
      <c r="F22" s="17"/>
      <c r="G22" s="17"/>
      <c r="H22" s="17"/>
      <c r="I22" s="18"/>
    </row>
    <row r="23" spans="1:12" x14ac:dyDescent="0.2">
      <c r="B23" s="15"/>
      <c r="C23" s="103"/>
      <c r="D23" s="11" t="s">
        <v>58</v>
      </c>
      <c r="E23" s="1" t="s">
        <v>313</v>
      </c>
      <c r="F23" s="17"/>
      <c r="G23" s="17"/>
      <c r="H23" s="17"/>
      <c r="I23" s="18"/>
    </row>
    <row r="24" spans="1:12" x14ac:dyDescent="0.2">
      <c r="B24" s="15"/>
      <c r="C24" s="103"/>
      <c r="D24" s="11" t="s">
        <v>161</v>
      </c>
      <c r="E24" s="1" t="s">
        <v>316</v>
      </c>
      <c r="F24" s="17"/>
      <c r="G24" s="17"/>
      <c r="H24" s="17"/>
      <c r="I24" s="18"/>
    </row>
    <row r="25" spans="1:12" x14ac:dyDescent="0.2">
      <c r="A25" s="22"/>
      <c r="B25" s="23"/>
      <c r="C25" s="24"/>
      <c r="D25" s="25"/>
      <c r="E25" s="26"/>
      <c r="F25" s="26"/>
      <c r="G25" s="26"/>
      <c r="H25" s="26"/>
      <c r="I25" s="27"/>
      <c r="J25" s="22"/>
      <c r="K25" s="22"/>
      <c r="L25" s="22"/>
    </row>
    <row r="26" spans="1:12" x14ac:dyDescent="0.2">
      <c r="A26" s="22"/>
      <c r="B26" s="23"/>
      <c r="C26" s="17" t="s">
        <v>395</v>
      </c>
      <c r="D26" s="25"/>
      <c r="E26" s="26"/>
      <c r="F26" s="26"/>
      <c r="G26" s="26"/>
      <c r="H26" s="26"/>
      <c r="I26" s="27"/>
      <c r="J26" s="22"/>
      <c r="K26" s="22"/>
      <c r="L26" s="22"/>
    </row>
    <row r="27" spans="1:12" x14ac:dyDescent="0.2">
      <c r="A27" s="22"/>
      <c r="B27" s="23"/>
      <c r="D27" s="25"/>
      <c r="E27" s="26"/>
      <c r="F27" s="26"/>
      <c r="G27" s="26"/>
      <c r="H27" s="26"/>
      <c r="I27" s="27"/>
      <c r="J27" s="22"/>
      <c r="K27" s="22"/>
      <c r="L27" s="22"/>
    </row>
    <row r="28" spans="1:12" ht="4.5" customHeight="1" x14ac:dyDescent="0.2">
      <c r="A28" s="22"/>
      <c r="B28" s="23"/>
      <c r="C28" s="24"/>
      <c r="D28" s="25"/>
      <c r="E28" s="26"/>
      <c r="F28" s="26"/>
      <c r="G28" s="26"/>
      <c r="H28" s="26"/>
      <c r="I28" s="27"/>
      <c r="J28" s="22"/>
      <c r="K28" s="22"/>
      <c r="L28" s="22"/>
    </row>
    <row r="29" spans="1:12" x14ac:dyDescent="0.2">
      <c r="A29" s="22"/>
      <c r="B29" s="23"/>
      <c r="C29" s="24"/>
      <c r="D29" s="25"/>
      <c r="E29" s="26"/>
      <c r="F29" s="26"/>
      <c r="G29" s="26"/>
      <c r="H29" s="26"/>
      <c r="I29" s="27"/>
      <c r="J29" s="22"/>
      <c r="K29" s="22"/>
      <c r="L29" s="22"/>
    </row>
    <row r="30" spans="1:12" ht="30" customHeight="1" x14ac:dyDescent="0.2">
      <c r="A30" s="22"/>
      <c r="B30" s="23"/>
      <c r="C30" s="104" t="s">
        <v>361</v>
      </c>
      <c r="D30" s="104"/>
      <c r="E30" s="104"/>
      <c r="F30" s="104"/>
      <c r="G30" s="104"/>
      <c r="H30" s="26"/>
      <c r="I30" s="27"/>
      <c r="J30" s="22"/>
      <c r="K30" s="22"/>
      <c r="L30" s="22"/>
    </row>
    <row r="31" spans="1:12" x14ac:dyDescent="0.2">
      <c r="A31" s="22"/>
      <c r="B31" s="23"/>
      <c r="C31" s="24"/>
      <c r="D31" s="25"/>
      <c r="E31" s="26"/>
      <c r="F31" s="26"/>
      <c r="G31" s="26"/>
      <c r="H31" s="26"/>
      <c r="I31" s="27"/>
      <c r="J31" s="22"/>
      <c r="K31" s="22"/>
      <c r="L31" s="22"/>
    </row>
    <row r="32" spans="1:12" ht="12" thickBot="1" x14ac:dyDescent="0.25">
      <c r="A32" s="22"/>
      <c r="B32" s="28"/>
      <c r="C32" s="29"/>
      <c r="D32" s="29"/>
      <c r="E32" s="29"/>
      <c r="F32" s="29"/>
      <c r="G32" s="29"/>
      <c r="H32" s="29"/>
      <c r="I32" s="30"/>
      <c r="J32" s="22"/>
      <c r="K32" s="22"/>
      <c r="L32" s="22"/>
    </row>
    <row r="33" spans="2:9" x14ac:dyDescent="0.2">
      <c r="B33" s="17"/>
      <c r="C33" s="17"/>
      <c r="D33" s="17"/>
      <c r="E33" s="17"/>
      <c r="F33" s="17"/>
      <c r="G33" s="17"/>
      <c r="H33" s="17"/>
      <c r="I33" s="17"/>
    </row>
    <row r="34" spans="2:9" x14ac:dyDescent="0.2">
      <c r="B34" s="17"/>
      <c r="C34" s="17"/>
      <c r="D34" s="17"/>
      <c r="E34" s="17"/>
      <c r="F34" s="17"/>
      <c r="G34" s="17"/>
      <c r="H34" s="17"/>
      <c r="I34" s="17"/>
    </row>
    <row r="35" spans="2:9" ht="12" thickBot="1" x14ac:dyDescent="0.25"/>
    <row r="36" spans="2:9" x14ac:dyDescent="0.2">
      <c r="B36" s="12"/>
      <c r="C36" s="13"/>
      <c r="D36" s="13"/>
      <c r="E36" s="13"/>
      <c r="F36" s="13"/>
      <c r="G36" s="13"/>
      <c r="H36" s="13"/>
      <c r="I36" s="14"/>
    </row>
    <row r="37" spans="2:9" ht="12" x14ac:dyDescent="0.2">
      <c r="B37" s="15"/>
      <c r="C37" s="16" t="s">
        <v>321</v>
      </c>
      <c r="D37" s="17"/>
      <c r="E37" s="17"/>
      <c r="F37" s="17"/>
      <c r="G37" s="17"/>
      <c r="H37" s="17"/>
      <c r="I37" s="18"/>
    </row>
    <row r="38" spans="2:9" x14ac:dyDescent="0.2">
      <c r="B38" s="15"/>
      <c r="C38" s="17"/>
      <c r="D38" s="17"/>
      <c r="E38" s="17"/>
      <c r="F38" s="17"/>
      <c r="G38" s="17"/>
      <c r="H38" s="17"/>
      <c r="I38" s="18"/>
    </row>
    <row r="39" spans="2:9" x14ac:dyDescent="0.2">
      <c r="B39" s="15"/>
      <c r="C39" s="17"/>
      <c r="D39" s="17"/>
      <c r="E39" s="17"/>
      <c r="F39" s="17"/>
      <c r="G39" s="17"/>
      <c r="H39" s="17"/>
      <c r="I39" s="18"/>
    </row>
    <row r="40" spans="2:9" x14ac:dyDescent="0.2">
      <c r="B40" s="15"/>
      <c r="C40" s="17"/>
      <c r="D40" s="17"/>
      <c r="E40" s="17"/>
      <c r="F40" s="17"/>
      <c r="G40" s="17"/>
      <c r="H40" s="17"/>
      <c r="I40" s="18"/>
    </row>
    <row r="41" spans="2:9" x14ac:dyDescent="0.2">
      <c r="B41" s="15"/>
      <c r="C41" s="17"/>
      <c r="D41" s="17"/>
      <c r="E41" s="17"/>
      <c r="F41" s="17"/>
      <c r="G41" s="17"/>
      <c r="H41" s="17"/>
      <c r="I41" s="18"/>
    </row>
    <row r="42" spans="2:9" x14ac:dyDescent="0.2">
      <c r="B42" s="15"/>
      <c r="C42" s="17"/>
      <c r="D42" s="17"/>
      <c r="E42" s="17"/>
      <c r="F42" s="17"/>
      <c r="G42" s="17"/>
      <c r="H42" s="17"/>
      <c r="I42" s="18"/>
    </row>
    <row r="43" spans="2:9" x14ac:dyDescent="0.2">
      <c r="B43" s="15"/>
      <c r="C43" s="17"/>
      <c r="D43" s="17"/>
      <c r="E43" s="17"/>
      <c r="F43" s="17"/>
      <c r="G43" s="17"/>
      <c r="H43" s="17"/>
      <c r="I43" s="18"/>
    </row>
    <row r="44" spans="2:9" x14ac:dyDescent="0.2">
      <c r="B44" s="15"/>
      <c r="C44" s="17"/>
      <c r="D44" s="17"/>
      <c r="E44" s="17"/>
      <c r="F44" s="17"/>
      <c r="G44" s="17"/>
      <c r="H44" s="17"/>
      <c r="I44" s="18"/>
    </row>
    <row r="45" spans="2:9" ht="12" thickBot="1" x14ac:dyDescent="0.25">
      <c r="B45" s="19"/>
      <c r="C45" s="20"/>
      <c r="D45" s="20"/>
      <c r="E45" s="20"/>
      <c r="F45" s="20"/>
      <c r="G45" s="20"/>
      <c r="H45" s="20"/>
      <c r="I45" s="21"/>
    </row>
  </sheetData>
  <sheetProtection formatCells="0" formatColumns="0" formatRows="0" insertColumns="0" insertRows="0" insertHyperlinks="0" deleteColumns="0" deleteRows="0" sort="0" autoFilter="0" pivotTables="0"/>
  <mergeCells count="4">
    <mergeCell ref="C11:C17"/>
    <mergeCell ref="C18:C19"/>
    <mergeCell ref="C20:C24"/>
    <mergeCell ref="C30:G30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4098" r:id="rId4">
          <objectPr defaultSize="0" r:id="rId5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228600</xdr:colOff>
                <xdr:row>43</xdr:row>
                <xdr:rowOff>57150</xdr:rowOff>
              </to>
            </anchor>
          </objectPr>
        </oleObject>
      </mc:Choice>
      <mc:Fallback>
        <oleObject progId="Document" dvAspect="DVASPECT_ICON" shapeId="409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6" tint="0.39997558519241921"/>
  </sheetPr>
  <dimension ref="A1:I3141"/>
  <sheetViews>
    <sheetView zoomScale="90" zoomScaleNormal="90" workbookViewId="0">
      <selection activeCell="B3" sqref="B3"/>
    </sheetView>
  </sheetViews>
  <sheetFormatPr baseColWidth="10" defaultColWidth="12" defaultRowHeight="15" x14ac:dyDescent="0.25"/>
  <cols>
    <col min="1" max="1" width="43.33203125" style="50" bestFit="1" customWidth="1"/>
    <col min="2" max="2" width="38.33203125" style="50" bestFit="1" customWidth="1"/>
    <col min="3" max="3" width="26.5" style="50" bestFit="1" customWidth="1"/>
    <col min="4" max="4" width="24.6640625" style="50" customWidth="1"/>
    <col min="5" max="5" width="12.5" style="50" customWidth="1"/>
    <col min="6" max="6" width="24.1640625" style="50" bestFit="1" customWidth="1"/>
    <col min="7" max="7" width="43.5" style="50" bestFit="1" customWidth="1"/>
    <col min="8" max="16384" width="12" style="45"/>
  </cols>
  <sheetData>
    <row r="1" spans="1:9" x14ac:dyDescent="0.25">
      <c r="A1" s="44" t="s">
        <v>376</v>
      </c>
      <c r="B1" s="61" t="s">
        <v>2697</v>
      </c>
      <c r="C1" s="47"/>
      <c r="D1" s="47"/>
    </row>
    <row r="2" spans="1:9" x14ac:dyDescent="0.25">
      <c r="A2" s="44" t="s">
        <v>377</v>
      </c>
      <c r="B2" s="61">
        <v>41</v>
      </c>
      <c r="C2" s="47"/>
      <c r="D2" s="47"/>
    </row>
    <row r="3" spans="1:9" x14ac:dyDescent="0.25">
      <c r="A3" s="44" t="s">
        <v>378</v>
      </c>
      <c r="B3" s="62" t="s">
        <v>2698</v>
      </c>
      <c r="C3" s="48"/>
      <c r="D3" s="48"/>
    </row>
    <row r="4" spans="1:9" x14ac:dyDescent="0.25">
      <c r="A4" s="51"/>
      <c r="B4" s="52"/>
      <c r="C4" s="49"/>
      <c r="D4" s="49"/>
    </row>
    <row r="5" spans="1:9" x14ac:dyDescent="0.25">
      <c r="A5" s="65" t="s">
        <v>379</v>
      </c>
      <c r="B5" s="65" t="s">
        <v>380</v>
      </c>
      <c r="C5" s="65" t="s">
        <v>381</v>
      </c>
      <c r="D5" s="65" t="s">
        <v>382</v>
      </c>
      <c r="E5" s="65" t="s">
        <v>383</v>
      </c>
      <c r="F5" s="65" t="s">
        <v>384</v>
      </c>
      <c r="G5" s="66" t="s">
        <v>385</v>
      </c>
    </row>
    <row r="6" spans="1:9" hidden="1" x14ac:dyDescent="0.25">
      <c r="A6" s="89" t="s">
        <v>2699</v>
      </c>
      <c r="B6" s="55" t="s">
        <v>2700</v>
      </c>
      <c r="C6" s="56" t="s">
        <v>2701</v>
      </c>
      <c r="D6" s="102" t="s">
        <v>2727</v>
      </c>
      <c r="E6" s="55" t="s">
        <v>2670</v>
      </c>
      <c r="F6" s="55">
        <v>16</v>
      </c>
      <c r="G6" s="90" t="s">
        <v>2702</v>
      </c>
      <c r="H6" s="67"/>
      <c r="I6" s="67"/>
    </row>
    <row r="7" spans="1:9" hidden="1" x14ac:dyDescent="0.25">
      <c r="A7" s="89" t="s">
        <v>2699</v>
      </c>
      <c r="B7" s="90" t="s">
        <v>2703</v>
      </c>
      <c r="C7" s="56" t="s">
        <v>2704</v>
      </c>
      <c r="D7" s="102" t="s">
        <v>2728</v>
      </c>
      <c r="E7" s="90" t="s">
        <v>2670</v>
      </c>
      <c r="F7" s="55">
        <v>16</v>
      </c>
      <c r="G7" s="90" t="s">
        <v>2702</v>
      </c>
      <c r="H7" s="67"/>
      <c r="I7" s="67"/>
    </row>
    <row r="8" spans="1:9" hidden="1" x14ac:dyDescent="0.25">
      <c r="A8" s="89" t="s">
        <v>2699</v>
      </c>
      <c r="B8" s="90" t="s">
        <v>2705</v>
      </c>
      <c r="C8" s="57" t="s">
        <v>2706</v>
      </c>
      <c r="D8" s="102" t="s">
        <v>2733</v>
      </c>
      <c r="E8" s="55" t="s">
        <v>388</v>
      </c>
      <c r="F8" s="55">
        <v>16</v>
      </c>
      <c r="G8" s="90" t="s">
        <v>2702</v>
      </c>
      <c r="H8" s="67"/>
      <c r="I8" s="67"/>
    </row>
    <row r="9" spans="1:9" hidden="1" x14ac:dyDescent="0.25">
      <c r="A9" s="89" t="s">
        <v>2699</v>
      </c>
      <c r="B9" s="90" t="s">
        <v>2707</v>
      </c>
      <c r="C9" s="57" t="s">
        <v>2708</v>
      </c>
      <c r="D9" s="102" t="s">
        <v>2729</v>
      </c>
      <c r="E9" s="90" t="s">
        <v>2670</v>
      </c>
      <c r="F9" s="55">
        <v>16</v>
      </c>
      <c r="G9" s="90" t="s">
        <v>2702</v>
      </c>
      <c r="H9" s="67"/>
      <c r="I9" s="67"/>
    </row>
    <row r="10" spans="1:9" s="145" customFormat="1" x14ac:dyDescent="0.25">
      <c r="A10" s="139" t="s">
        <v>2699</v>
      </c>
      <c r="B10" s="140" t="s">
        <v>2709</v>
      </c>
      <c r="C10" s="141" t="s">
        <v>2710</v>
      </c>
      <c r="D10" s="142" t="s">
        <v>2730</v>
      </c>
      <c r="E10" s="143" t="s">
        <v>393</v>
      </c>
      <c r="F10" s="143">
        <v>4</v>
      </c>
      <c r="G10" s="140" t="s">
        <v>2702</v>
      </c>
      <c r="H10" s="144"/>
      <c r="I10" s="144"/>
    </row>
    <row r="11" spans="1:9" hidden="1" x14ac:dyDescent="0.25">
      <c r="A11" s="89" t="s">
        <v>2699</v>
      </c>
      <c r="B11" s="90" t="s">
        <v>2711</v>
      </c>
      <c r="C11" s="57" t="s">
        <v>2712</v>
      </c>
      <c r="D11" s="102" t="s">
        <v>2731</v>
      </c>
      <c r="E11" s="90" t="s">
        <v>388</v>
      </c>
      <c r="F11" s="55">
        <v>16</v>
      </c>
      <c r="G11" s="90" t="s">
        <v>2702</v>
      </c>
      <c r="H11" s="67"/>
      <c r="I11" s="67"/>
    </row>
    <row r="12" spans="1:9" hidden="1" x14ac:dyDescent="0.25">
      <c r="A12" s="89" t="s">
        <v>2699</v>
      </c>
      <c r="B12" s="90" t="s">
        <v>2713</v>
      </c>
      <c r="C12" s="57" t="s">
        <v>2714</v>
      </c>
      <c r="D12" s="102" t="s">
        <v>2732</v>
      </c>
      <c r="E12" s="90" t="s">
        <v>388</v>
      </c>
      <c r="F12" s="55">
        <v>16</v>
      </c>
      <c r="G12" s="90" t="s">
        <v>2702</v>
      </c>
      <c r="H12" s="67"/>
      <c r="I12" s="67"/>
    </row>
    <row r="13" spans="1:9" x14ac:dyDescent="0.25">
      <c r="A13" s="57"/>
      <c r="B13" s="55"/>
      <c r="C13" s="57"/>
      <c r="D13" s="57"/>
      <c r="E13" s="55"/>
      <c r="F13" s="55"/>
      <c r="G13" s="55"/>
      <c r="H13" s="67"/>
      <c r="I13" s="67"/>
    </row>
    <row r="14" spans="1:9" x14ac:dyDescent="0.25">
      <c r="A14" s="57"/>
      <c r="B14" s="55"/>
      <c r="C14" s="57"/>
      <c r="D14" s="57"/>
      <c r="E14" s="55"/>
      <c r="F14" s="55"/>
      <c r="G14" s="55"/>
      <c r="H14" s="67"/>
      <c r="I14" s="67"/>
    </row>
    <row r="15" spans="1:9" x14ac:dyDescent="0.25">
      <c r="A15" s="57"/>
      <c r="B15" s="55"/>
      <c r="C15" s="57"/>
      <c r="D15" s="57"/>
      <c r="E15" s="55"/>
      <c r="F15" s="55"/>
      <c r="G15" s="55"/>
      <c r="H15" s="67"/>
      <c r="I15" s="67"/>
    </row>
    <row r="16" spans="1:9" x14ac:dyDescent="0.25">
      <c r="A16" s="57"/>
      <c r="B16" s="55"/>
      <c r="C16" s="57"/>
      <c r="D16" s="57"/>
      <c r="E16" s="55"/>
      <c r="F16" s="55"/>
      <c r="G16" s="55"/>
      <c r="H16" s="67"/>
      <c r="I16" s="67"/>
    </row>
    <row r="17" spans="1:9" x14ac:dyDescent="0.25">
      <c r="A17" s="57"/>
      <c r="B17" s="55"/>
      <c r="C17" s="57"/>
      <c r="D17" s="57"/>
      <c r="E17" s="55"/>
      <c r="F17" s="55"/>
      <c r="G17" s="55"/>
      <c r="H17" s="67"/>
      <c r="I17" s="67"/>
    </row>
    <row r="18" spans="1:9" x14ac:dyDescent="0.25">
      <c r="A18" s="57"/>
      <c r="B18" s="55"/>
      <c r="C18" s="57"/>
      <c r="D18" s="57"/>
      <c r="E18" s="55"/>
      <c r="F18" s="55"/>
      <c r="G18" s="55"/>
      <c r="H18" s="67"/>
      <c r="I18" s="67"/>
    </row>
    <row r="19" spans="1:9" x14ac:dyDescent="0.25">
      <c r="A19" s="57"/>
      <c r="B19" s="55"/>
      <c r="C19" s="57"/>
      <c r="D19" s="57"/>
      <c r="E19" s="55"/>
      <c r="F19" s="55"/>
      <c r="G19" s="55"/>
      <c r="H19" s="67"/>
      <c r="I19" s="67"/>
    </row>
    <row r="20" spans="1:9" x14ac:dyDescent="0.25">
      <c r="A20" s="57"/>
      <c r="B20" s="55"/>
      <c r="C20" s="57"/>
      <c r="D20" s="57"/>
      <c r="E20" s="55"/>
      <c r="F20" s="55"/>
      <c r="G20" s="55"/>
      <c r="H20" s="67"/>
      <c r="I20" s="67"/>
    </row>
    <row r="21" spans="1:9" x14ac:dyDescent="0.25">
      <c r="A21" s="57"/>
      <c r="B21" s="55"/>
      <c r="C21" s="56"/>
      <c r="D21" s="57"/>
      <c r="E21" s="55"/>
      <c r="F21" s="55"/>
      <c r="G21" s="55"/>
      <c r="H21" s="67"/>
      <c r="I21" s="67"/>
    </row>
    <row r="22" spans="1:9" x14ac:dyDescent="0.25">
      <c r="A22" s="57"/>
      <c r="B22" s="55"/>
      <c r="C22" s="56"/>
      <c r="D22" s="57"/>
      <c r="E22" s="55"/>
      <c r="F22" s="55"/>
      <c r="G22" s="55"/>
      <c r="H22" s="67"/>
      <c r="I22" s="67"/>
    </row>
    <row r="23" spans="1:9" x14ac:dyDescent="0.25">
      <c r="A23" s="57"/>
      <c r="B23" s="55"/>
      <c r="C23" s="56"/>
      <c r="D23" s="57"/>
      <c r="E23" s="55"/>
      <c r="F23" s="55"/>
      <c r="G23" s="55"/>
      <c r="H23" s="67"/>
      <c r="I23" s="67"/>
    </row>
    <row r="24" spans="1:9" x14ac:dyDescent="0.25">
      <c r="A24" s="57"/>
      <c r="B24" s="55"/>
      <c r="C24" s="56"/>
      <c r="D24" s="57"/>
      <c r="E24" s="55"/>
      <c r="F24" s="55"/>
      <c r="G24" s="55"/>
      <c r="H24" s="67"/>
      <c r="I24" s="67"/>
    </row>
    <row r="25" spans="1:9" x14ac:dyDescent="0.25">
      <c r="A25" s="57"/>
      <c r="B25" s="55"/>
      <c r="C25" s="56"/>
      <c r="D25" s="57"/>
      <c r="E25" s="55"/>
      <c r="F25" s="55"/>
      <c r="G25" s="55"/>
      <c r="H25" s="67"/>
      <c r="I25" s="67"/>
    </row>
    <row r="26" spans="1:9" x14ac:dyDescent="0.25">
      <c r="A26" s="57"/>
      <c r="B26" s="55"/>
      <c r="C26" s="56"/>
      <c r="D26" s="57"/>
      <c r="E26" s="55"/>
      <c r="F26" s="55"/>
      <c r="G26" s="55"/>
      <c r="H26" s="67"/>
      <c r="I26" s="67"/>
    </row>
    <row r="27" spans="1:9" x14ac:dyDescent="0.25">
      <c r="A27" s="57"/>
      <c r="B27" s="55"/>
      <c r="C27" s="56"/>
      <c r="D27" s="57"/>
      <c r="E27" s="55"/>
      <c r="F27" s="55"/>
      <c r="G27" s="55"/>
      <c r="H27" s="67"/>
      <c r="I27" s="67"/>
    </row>
    <row r="28" spans="1:9" x14ac:dyDescent="0.25">
      <c r="A28" s="57"/>
      <c r="B28" s="55"/>
      <c r="C28" s="56"/>
      <c r="D28" s="57"/>
      <c r="E28" s="55"/>
      <c r="F28" s="55"/>
      <c r="G28" s="55"/>
      <c r="H28" s="67"/>
      <c r="I28" s="67"/>
    </row>
    <row r="29" spans="1:9" x14ac:dyDescent="0.25">
      <c r="A29" s="57"/>
      <c r="B29" s="55"/>
      <c r="C29" s="58"/>
      <c r="D29" s="57"/>
      <c r="E29" s="55"/>
      <c r="F29" s="55"/>
      <c r="G29" s="55"/>
      <c r="H29" s="67"/>
      <c r="I29" s="67"/>
    </row>
    <row r="30" spans="1:9" x14ac:dyDescent="0.25">
      <c r="A30" s="57"/>
      <c r="B30" s="55"/>
      <c r="C30" s="58"/>
      <c r="D30" s="57"/>
      <c r="E30" s="55"/>
      <c r="F30" s="55"/>
      <c r="G30" s="55"/>
      <c r="H30" s="67"/>
      <c r="I30" s="67"/>
    </row>
    <row r="31" spans="1:9" x14ac:dyDescent="0.25">
      <c r="A31" s="57"/>
      <c r="B31" s="55"/>
      <c r="C31" s="58"/>
      <c r="D31" s="57"/>
      <c r="E31" s="55"/>
      <c r="F31" s="55"/>
      <c r="G31" s="55"/>
      <c r="H31" s="67"/>
      <c r="I31" s="67"/>
    </row>
    <row r="32" spans="1:9" x14ac:dyDescent="0.25">
      <c r="A32" s="57"/>
      <c r="B32" s="55"/>
      <c r="C32" s="58"/>
      <c r="D32" s="57"/>
      <c r="E32" s="55"/>
      <c r="F32" s="55"/>
      <c r="G32" s="55"/>
      <c r="H32" s="67"/>
      <c r="I32" s="67"/>
    </row>
    <row r="33" spans="1:9" x14ac:dyDescent="0.25">
      <c r="A33" s="57"/>
      <c r="B33" s="55"/>
      <c r="C33" s="56"/>
      <c r="D33" s="57"/>
      <c r="E33" s="55"/>
      <c r="F33" s="55"/>
      <c r="G33" s="55"/>
      <c r="H33" s="67"/>
      <c r="I33" s="46"/>
    </row>
    <row r="34" spans="1:9" x14ac:dyDescent="0.25">
      <c r="A34" s="57"/>
      <c r="B34" s="55"/>
      <c r="C34" s="56"/>
      <c r="D34" s="57"/>
      <c r="E34" s="55"/>
      <c r="F34" s="55"/>
      <c r="G34" s="55"/>
      <c r="H34" s="67"/>
      <c r="I34" s="46"/>
    </row>
    <row r="35" spans="1:9" x14ac:dyDescent="0.25">
      <c r="A35" s="57"/>
      <c r="B35" s="55"/>
      <c r="C35" s="56"/>
      <c r="D35" s="57"/>
      <c r="E35" s="55"/>
      <c r="F35" s="55"/>
      <c r="G35" s="55"/>
      <c r="H35" s="67"/>
      <c r="I35" s="46"/>
    </row>
    <row r="36" spans="1:9" x14ac:dyDescent="0.25">
      <c r="A36" s="57"/>
      <c r="B36" s="55"/>
      <c r="C36" s="58"/>
      <c r="D36" s="57"/>
      <c r="E36" s="55"/>
      <c r="F36" s="55"/>
      <c r="G36" s="55"/>
      <c r="H36" s="67"/>
      <c r="I36" s="46"/>
    </row>
    <row r="37" spans="1:9" x14ac:dyDescent="0.25">
      <c r="A37" s="57"/>
      <c r="B37" s="55"/>
      <c r="C37" s="58"/>
      <c r="D37" s="57"/>
      <c r="E37" s="55"/>
      <c r="F37" s="55"/>
      <c r="G37" s="55"/>
      <c r="H37" s="67"/>
      <c r="I37" s="46"/>
    </row>
    <row r="38" spans="1:9" x14ac:dyDescent="0.25">
      <c r="A38" s="57"/>
      <c r="B38" s="55"/>
      <c r="C38" s="56"/>
      <c r="D38" s="57"/>
      <c r="E38" s="55"/>
      <c r="F38" s="55"/>
      <c r="G38" s="55"/>
      <c r="H38" s="67"/>
      <c r="I38" s="46"/>
    </row>
    <row r="39" spans="1:9" x14ac:dyDescent="0.25">
      <c r="A39" s="57"/>
      <c r="B39" s="55"/>
      <c r="C39" s="56"/>
      <c r="D39" s="57"/>
      <c r="E39" s="55"/>
      <c r="F39" s="55"/>
      <c r="G39" s="55"/>
      <c r="H39" s="67"/>
      <c r="I39" s="46"/>
    </row>
    <row r="40" spans="1:9" x14ac:dyDescent="0.25">
      <c r="A40" s="57"/>
      <c r="B40" s="55"/>
      <c r="C40" s="56"/>
      <c r="D40" s="57"/>
      <c r="E40" s="55"/>
      <c r="F40" s="55"/>
      <c r="G40" s="55"/>
      <c r="H40" s="67"/>
      <c r="I40" s="46"/>
    </row>
    <row r="41" spans="1:9" x14ac:dyDescent="0.25">
      <c r="A41" s="57"/>
      <c r="B41" s="55"/>
      <c r="C41" s="56"/>
      <c r="D41" s="57"/>
      <c r="E41" s="55"/>
      <c r="F41" s="55"/>
      <c r="G41" s="55"/>
      <c r="H41" s="67"/>
      <c r="I41" s="46"/>
    </row>
    <row r="42" spans="1:9" x14ac:dyDescent="0.25">
      <c r="A42" s="57"/>
      <c r="B42" s="55"/>
      <c r="C42" s="56"/>
      <c r="D42" s="57"/>
      <c r="E42" s="55"/>
      <c r="F42" s="55"/>
      <c r="G42" s="55"/>
      <c r="H42" s="67"/>
      <c r="I42" s="46"/>
    </row>
    <row r="43" spans="1:9" x14ac:dyDescent="0.25">
      <c r="A43" s="57"/>
      <c r="B43" s="55"/>
      <c r="C43" s="58"/>
      <c r="D43" s="57"/>
      <c r="E43" s="55"/>
      <c r="F43" s="55"/>
      <c r="G43" s="55"/>
      <c r="H43" s="67"/>
      <c r="I43" s="46"/>
    </row>
    <row r="44" spans="1:9" x14ac:dyDescent="0.25">
      <c r="A44" s="57"/>
      <c r="B44" s="55"/>
      <c r="C44" s="56"/>
      <c r="D44" s="57"/>
      <c r="E44" s="55"/>
      <c r="F44" s="55"/>
      <c r="G44" s="55"/>
      <c r="H44" s="67"/>
      <c r="I44" s="67"/>
    </row>
    <row r="45" spans="1:9" x14ac:dyDescent="0.25">
      <c r="A45" s="57"/>
      <c r="B45" s="55"/>
      <c r="C45" s="58"/>
      <c r="D45" s="57"/>
      <c r="E45" s="55"/>
      <c r="F45" s="55"/>
      <c r="G45" s="55"/>
      <c r="H45" s="67"/>
      <c r="I45" s="67"/>
    </row>
    <row r="46" spans="1:9" x14ac:dyDescent="0.25">
      <c r="A46" s="57"/>
      <c r="B46" s="55"/>
      <c r="C46" s="58"/>
      <c r="D46" s="57"/>
      <c r="E46" s="55"/>
      <c r="F46" s="55"/>
      <c r="G46" s="55"/>
      <c r="H46" s="67"/>
      <c r="I46" s="67"/>
    </row>
    <row r="47" spans="1:9" x14ac:dyDescent="0.25">
      <c r="A47" s="57"/>
      <c r="B47" s="55"/>
      <c r="C47" s="58"/>
      <c r="D47" s="57"/>
      <c r="E47" s="55"/>
      <c r="F47" s="55"/>
      <c r="G47" s="55"/>
      <c r="H47" s="67"/>
      <c r="I47" s="67"/>
    </row>
    <row r="48" spans="1:9" x14ac:dyDescent="0.25">
      <c r="A48" s="57"/>
      <c r="B48" s="55"/>
      <c r="C48" s="58"/>
      <c r="D48" s="57"/>
      <c r="E48" s="55"/>
      <c r="F48" s="55"/>
      <c r="G48" s="55"/>
      <c r="H48" s="67"/>
      <c r="I48" s="67"/>
    </row>
    <row r="49" spans="1:9" x14ac:dyDescent="0.25">
      <c r="A49" s="57"/>
      <c r="B49" s="55"/>
      <c r="C49" s="58"/>
      <c r="D49" s="57"/>
      <c r="E49" s="55"/>
      <c r="F49" s="55"/>
      <c r="G49" s="55"/>
      <c r="H49" s="67"/>
      <c r="I49" s="67"/>
    </row>
    <row r="50" spans="1:9" x14ac:dyDescent="0.25">
      <c r="A50" s="57"/>
      <c r="B50" s="55"/>
      <c r="C50" s="58"/>
      <c r="D50" s="57"/>
      <c r="E50" s="55"/>
      <c r="F50" s="55"/>
      <c r="G50" s="55"/>
      <c r="H50" s="67"/>
      <c r="I50" s="67"/>
    </row>
    <row r="51" spans="1:9" x14ac:dyDescent="0.25">
      <c r="A51" s="57"/>
      <c r="B51" s="55"/>
      <c r="C51" s="58"/>
      <c r="D51" s="57"/>
      <c r="E51" s="55"/>
      <c r="F51" s="55"/>
      <c r="G51" s="55"/>
      <c r="H51" s="67"/>
      <c r="I51" s="67"/>
    </row>
    <row r="52" spans="1:9" x14ac:dyDescent="0.25">
      <c r="A52" s="57"/>
      <c r="B52" s="55"/>
      <c r="C52" s="58"/>
      <c r="D52" s="57"/>
      <c r="E52" s="55"/>
      <c r="F52" s="55"/>
      <c r="G52" s="55"/>
      <c r="H52" s="67"/>
      <c r="I52" s="67"/>
    </row>
    <row r="53" spans="1:9" x14ac:dyDescent="0.25">
      <c r="A53" s="57"/>
      <c r="B53" s="55"/>
      <c r="C53" s="56"/>
      <c r="D53" s="57"/>
      <c r="E53" s="55"/>
      <c r="F53" s="55"/>
      <c r="G53" s="55"/>
      <c r="H53" s="67"/>
      <c r="I53" s="67"/>
    </row>
    <row r="54" spans="1:9" x14ac:dyDescent="0.25">
      <c r="A54" s="57"/>
      <c r="B54" s="55"/>
      <c r="C54" s="56"/>
      <c r="D54" s="57"/>
      <c r="E54" s="55"/>
      <c r="F54" s="55"/>
      <c r="G54" s="55"/>
      <c r="H54" s="67"/>
      <c r="I54" s="67"/>
    </row>
    <row r="55" spans="1:9" x14ac:dyDescent="0.25">
      <c r="A55" s="57"/>
      <c r="B55" s="55"/>
      <c r="C55" s="58"/>
      <c r="D55" s="57"/>
      <c r="E55" s="55"/>
      <c r="F55" s="55"/>
      <c r="G55" s="55"/>
      <c r="H55" s="67"/>
      <c r="I55" s="67"/>
    </row>
    <row r="56" spans="1:9" x14ac:dyDescent="0.25">
      <c r="A56" s="57"/>
      <c r="B56" s="55"/>
      <c r="C56" s="58"/>
      <c r="D56" s="57"/>
      <c r="E56" s="55"/>
      <c r="F56" s="55"/>
      <c r="G56" s="55"/>
      <c r="H56" s="67"/>
      <c r="I56" s="67"/>
    </row>
    <row r="57" spans="1:9" x14ac:dyDescent="0.25">
      <c r="A57" s="57"/>
      <c r="B57" s="55"/>
      <c r="C57" s="56"/>
      <c r="D57" s="57"/>
      <c r="E57" s="55"/>
      <c r="F57" s="55"/>
      <c r="G57" s="55"/>
      <c r="H57" s="67"/>
      <c r="I57" s="67"/>
    </row>
    <row r="58" spans="1:9" x14ac:dyDescent="0.25">
      <c r="A58" s="57"/>
      <c r="B58" s="55"/>
      <c r="C58" s="56"/>
      <c r="D58" s="57"/>
      <c r="E58" s="55"/>
      <c r="F58" s="55"/>
      <c r="G58" s="55"/>
      <c r="H58" s="67"/>
      <c r="I58" s="67"/>
    </row>
    <row r="59" spans="1:9" x14ac:dyDescent="0.25">
      <c r="A59" s="57"/>
      <c r="B59" s="55"/>
      <c r="C59" s="58"/>
      <c r="D59" s="57"/>
      <c r="E59" s="55"/>
      <c r="F59" s="55"/>
      <c r="G59" s="55"/>
      <c r="H59" s="67"/>
      <c r="I59" s="67"/>
    </row>
    <row r="60" spans="1:9" x14ac:dyDescent="0.25">
      <c r="A60" s="57"/>
      <c r="B60" s="55"/>
      <c r="C60" s="58"/>
      <c r="D60" s="57"/>
      <c r="E60" s="55"/>
      <c r="F60" s="55"/>
      <c r="G60" s="55"/>
      <c r="H60" s="67"/>
      <c r="I60" s="67"/>
    </row>
    <row r="61" spans="1:9" x14ac:dyDescent="0.25">
      <c r="A61" s="57"/>
      <c r="B61" s="55"/>
      <c r="C61" s="56"/>
      <c r="D61" s="57"/>
      <c r="E61" s="55"/>
      <c r="F61" s="55"/>
      <c r="G61" s="55"/>
      <c r="H61" s="67"/>
      <c r="I61" s="67"/>
    </row>
    <row r="62" spans="1:9" x14ac:dyDescent="0.25">
      <c r="A62" s="57"/>
      <c r="B62" s="55"/>
      <c r="C62" s="56"/>
      <c r="D62" s="57"/>
      <c r="E62" s="55"/>
      <c r="F62" s="55"/>
      <c r="G62" s="55"/>
      <c r="H62" s="67"/>
      <c r="I62" s="67"/>
    </row>
    <row r="63" spans="1:9" x14ac:dyDescent="0.25">
      <c r="A63" s="57"/>
      <c r="B63" s="55"/>
      <c r="C63" s="56"/>
      <c r="D63" s="57"/>
      <c r="E63" s="55"/>
      <c r="F63" s="55"/>
      <c r="G63" s="55"/>
      <c r="H63" s="67"/>
      <c r="I63" s="67"/>
    </row>
    <row r="64" spans="1:9" x14ac:dyDescent="0.25">
      <c r="A64" s="57"/>
      <c r="B64" s="55"/>
      <c r="C64" s="56"/>
      <c r="D64" s="57"/>
      <c r="E64" s="55"/>
      <c r="F64" s="55"/>
      <c r="G64" s="55"/>
      <c r="H64" s="67"/>
      <c r="I64" s="67"/>
    </row>
    <row r="65" spans="1:9" x14ac:dyDescent="0.25">
      <c r="A65" s="57"/>
      <c r="B65" s="55"/>
      <c r="C65" s="56"/>
      <c r="D65" s="57"/>
      <c r="E65" s="55"/>
      <c r="F65" s="55"/>
      <c r="G65" s="55"/>
      <c r="H65" s="67"/>
      <c r="I65" s="67"/>
    </row>
    <row r="66" spans="1:9" x14ac:dyDescent="0.25">
      <c r="A66" s="57"/>
      <c r="B66" s="55"/>
      <c r="C66" s="56"/>
      <c r="D66" s="57"/>
      <c r="E66" s="55"/>
      <c r="F66" s="55"/>
      <c r="G66" s="55"/>
      <c r="H66" s="67"/>
      <c r="I66" s="67"/>
    </row>
    <row r="67" spans="1:9" x14ac:dyDescent="0.25">
      <c r="A67" s="57"/>
      <c r="B67" s="55"/>
      <c r="C67" s="56"/>
      <c r="D67" s="57"/>
      <c r="E67" s="55"/>
      <c r="F67" s="55"/>
      <c r="G67" s="55"/>
      <c r="H67" s="67"/>
      <c r="I67" s="67"/>
    </row>
    <row r="68" spans="1:9" x14ac:dyDescent="0.25">
      <c r="A68" s="57"/>
      <c r="B68" s="55"/>
      <c r="C68" s="56"/>
      <c r="D68" s="57"/>
      <c r="E68" s="55"/>
      <c r="F68" s="55"/>
      <c r="G68" s="55"/>
      <c r="H68" s="67"/>
      <c r="I68" s="67"/>
    </row>
    <row r="69" spans="1:9" x14ac:dyDescent="0.25">
      <c r="A69" s="57"/>
      <c r="B69" s="55"/>
      <c r="C69" s="56"/>
      <c r="D69" s="57"/>
      <c r="E69" s="55"/>
      <c r="F69" s="55"/>
      <c r="G69" s="55"/>
      <c r="H69" s="67"/>
      <c r="I69" s="67"/>
    </row>
    <row r="70" spans="1:9" x14ac:dyDescent="0.25">
      <c r="A70" s="57"/>
      <c r="B70" s="55"/>
      <c r="C70" s="56"/>
      <c r="D70" s="57"/>
      <c r="E70" s="55"/>
      <c r="F70" s="55"/>
      <c r="G70" s="55"/>
      <c r="H70" s="67"/>
      <c r="I70" s="67"/>
    </row>
    <row r="71" spans="1:9" x14ac:dyDescent="0.25">
      <c r="A71" s="57"/>
      <c r="B71" s="55"/>
      <c r="C71" s="56"/>
      <c r="D71" s="57"/>
      <c r="E71" s="55"/>
      <c r="F71" s="55"/>
      <c r="G71" s="55"/>
      <c r="H71" s="67"/>
      <c r="I71" s="67"/>
    </row>
    <row r="72" spans="1:9" x14ac:dyDescent="0.25">
      <c r="A72" s="57"/>
      <c r="B72" s="55"/>
      <c r="C72" s="56"/>
      <c r="D72" s="57"/>
      <c r="E72" s="55"/>
      <c r="F72" s="55"/>
      <c r="G72" s="55"/>
      <c r="H72" s="67"/>
      <c r="I72" s="67"/>
    </row>
    <row r="73" spans="1:9" x14ac:dyDescent="0.25">
      <c r="A73" s="57"/>
      <c r="B73" s="55"/>
      <c r="C73" s="56"/>
      <c r="D73" s="57"/>
      <c r="E73" s="55"/>
      <c r="F73" s="55"/>
      <c r="G73" s="55"/>
      <c r="H73" s="67"/>
      <c r="I73" s="67"/>
    </row>
    <row r="74" spans="1:9" x14ac:dyDescent="0.25">
      <c r="A74" s="57"/>
      <c r="B74" s="55"/>
      <c r="C74" s="56"/>
      <c r="D74" s="57"/>
      <c r="E74" s="55"/>
      <c r="F74" s="55"/>
      <c r="G74" s="55"/>
      <c r="H74" s="67"/>
      <c r="I74" s="67"/>
    </row>
    <row r="75" spans="1:9" x14ac:dyDescent="0.25">
      <c r="A75" s="57"/>
      <c r="B75" s="55"/>
      <c r="C75" s="56"/>
      <c r="D75" s="57"/>
      <c r="E75" s="55"/>
      <c r="F75" s="55"/>
      <c r="G75" s="55"/>
      <c r="H75" s="67"/>
      <c r="I75" s="67"/>
    </row>
    <row r="76" spans="1:9" x14ac:dyDescent="0.25">
      <c r="A76" s="57"/>
      <c r="B76" s="55"/>
      <c r="C76" s="56"/>
      <c r="D76" s="57"/>
      <c r="E76" s="55"/>
      <c r="F76" s="55"/>
      <c r="G76" s="55"/>
      <c r="H76" s="67"/>
      <c r="I76" s="67"/>
    </row>
    <row r="77" spans="1:9" x14ac:dyDescent="0.25">
      <c r="A77" s="57"/>
      <c r="B77" s="55"/>
      <c r="C77" s="56"/>
      <c r="D77" s="57"/>
      <c r="E77" s="55"/>
      <c r="F77" s="55"/>
      <c r="G77" s="55"/>
      <c r="H77" s="67"/>
      <c r="I77" s="67"/>
    </row>
    <row r="78" spans="1:9" x14ac:dyDescent="0.25">
      <c r="A78" s="57"/>
      <c r="B78" s="55"/>
      <c r="C78" s="56"/>
      <c r="D78" s="57"/>
      <c r="E78" s="55"/>
      <c r="F78" s="55"/>
      <c r="G78" s="55"/>
      <c r="H78" s="67"/>
      <c r="I78" s="67"/>
    </row>
    <row r="79" spans="1:9" x14ac:dyDescent="0.25">
      <c r="A79" s="57"/>
      <c r="B79" s="55"/>
      <c r="C79" s="56"/>
      <c r="D79" s="57"/>
      <c r="E79" s="55"/>
      <c r="F79" s="55"/>
      <c r="G79" s="55"/>
      <c r="H79" s="67"/>
      <c r="I79" s="67"/>
    </row>
    <row r="80" spans="1:9" x14ac:dyDescent="0.25">
      <c r="A80" s="57"/>
      <c r="B80" s="55"/>
      <c r="C80" s="56"/>
      <c r="D80" s="57"/>
      <c r="E80" s="55"/>
      <c r="F80" s="55"/>
      <c r="G80" s="55"/>
      <c r="H80" s="67"/>
      <c r="I80" s="67"/>
    </row>
    <row r="81" spans="1:9" x14ac:dyDescent="0.25">
      <c r="A81" s="57"/>
      <c r="B81" s="55"/>
      <c r="C81" s="56"/>
      <c r="D81" s="57"/>
      <c r="E81" s="55"/>
      <c r="F81" s="55"/>
      <c r="G81" s="55"/>
      <c r="H81" s="67"/>
      <c r="I81" s="67"/>
    </row>
    <row r="82" spans="1:9" x14ac:dyDescent="0.25">
      <c r="A82" s="57"/>
      <c r="B82" s="55"/>
      <c r="C82" s="56"/>
      <c r="D82" s="57"/>
      <c r="E82" s="55"/>
      <c r="F82" s="55"/>
      <c r="G82" s="55"/>
      <c r="H82" s="67"/>
      <c r="I82" s="67"/>
    </row>
    <row r="83" spans="1:9" x14ac:dyDescent="0.25">
      <c r="A83" s="57"/>
      <c r="B83" s="55"/>
      <c r="C83" s="56"/>
      <c r="D83" s="57"/>
      <c r="E83" s="55"/>
      <c r="F83" s="55"/>
      <c r="G83" s="55"/>
      <c r="H83" s="67"/>
      <c r="I83" s="67"/>
    </row>
    <row r="84" spans="1:9" x14ac:dyDescent="0.25">
      <c r="A84" s="57"/>
      <c r="B84" s="55"/>
      <c r="C84" s="58"/>
      <c r="D84" s="57"/>
      <c r="E84" s="55"/>
      <c r="F84" s="55"/>
      <c r="G84" s="55"/>
      <c r="H84" s="67"/>
      <c r="I84" s="67"/>
    </row>
    <row r="85" spans="1:9" x14ac:dyDescent="0.25">
      <c r="A85" s="57"/>
      <c r="B85" s="55"/>
      <c r="C85" s="58"/>
      <c r="D85" s="57"/>
      <c r="E85" s="55"/>
      <c r="F85" s="55"/>
      <c r="G85" s="55"/>
      <c r="H85" s="67"/>
      <c r="I85" s="67"/>
    </row>
    <row r="86" spans="1:9" x14ac:dyDescent="0.25">
      <c r="A86" s="57"/>
      <c r="B86" s="55"/>
      <c r="C86" s="58"/>
      <c r="D86" s="57"/>
      <c r="E86" s="55"/>
      <c r="F86" s="55"/>
      <c r="G86" s="55"/>
      <c r="H86" s="67"/>
      <c r="I86" s="67"/>
    </row>
    <row r="87" spans="1:9" x14ac:dyDescent="0.25">
      <c r="A87" s="57"/>
      <c r="B87" s="55"/>
      <c r="C87" s="58"/>
      <c r="D87" s="57"/>
      <c r="E87" s="55"/>
      <c r="F87" s="55"/>
      <c r="G87" s="55"/>
      <c r="H87" s="67"/>
      <c r="I87" s="67"/>
    </row>
    <row r="88" spans="1:9" x14ac:dyDescent="0.25">
      <c r="A88" s="57"/>
      <c r="B88" s="55"/>
      <c r="C88" s="58"/>
      <c r="D88" s="57"/>
      <c r="E88" s="55"/>
      <c r="F88" s="55"/>
      <c r="G88" s="55"/>
      <c r="H88" s="67"/>
      <c r="I88" s="67"/>
    </row>
    <row r="89" spans="1:9" x14ac:dyDescent="0.25">
      <c r="A89" s="57"/>
      <c r="B89" s="55"/>
      <c r="C89" s="58"/>
      <c r="D89" s="57"/>
      <c r="E89" s="55"/>
      <c r="F89" s="55"/>
      <c r="G89" s="55"/>
      <c r="H89" s="67"/>
      <c r="I89" s="67"/>
    </row>
    <row r="90" spans="1:9" x14ac:dyDescent="0.25">
      <c r="A90" s="57"/>
      <c r="B90" s="55"/>
      <c r="C90" s="58"/>
      <c r="D90" s="57"/>
      <c r="E90" s="55"/>
      <c r="F90" s="55"/>
      <c r="G90" s="55"/>
      <c r="H90" s="67"/>
      <c r="I90" s="67"/>
    </row>
    <row r="91" spans="1:9" x14ac:dyDescent="0.25">
      <c r="A91" s="57"/>
      <c r="B91" s="55"/>
      <c r="C91" s="58"/>
      <c r="D91" s="57"/>
      <c r="E91" s="55"/>
      <c r="F91" s="55"/>
      <c r="G91" s="55"/>
      <c r="H91" s="67"/>
      <c r="I91" s="67"/>
    </row>
    <row r="92" spans="1:9" x14ac:dyDescent="0.25">
      <c r="A92" s="57"/>
      <c r="B92" s="55"/>
      <c r="C92" s="58"/>
      <c r="D92" s="57"/>
      <c r="E92" s="55"/>
      <c r="F92" s="55"/>
      <c r="G92" s="55"/>
      <c r="H92" s="67"/>
      <c r="I92" s="67"/>
    </row>
    <row r="93" spans="1:9" x14ac:dyDescent="0.25">
      <c r="A93" s="57"/>
      <c r="B93" s="55"/>
      <c r="C93" s="56"/>
      <c r="D93" s="57"/>
      <c r="E93" s="55"/>
      <c r="F93" s="55"/>
      <c r="G93" s="55"/>
      <c r="H93" s="67"/>
      <c r="I93" s="67"/>
    </row>
    <row r="94" spans="1:9" x14ac:dyDescent="0.25">
      <c r="A94" s="57"/>
      <c r="B94" s="55"/>
      <c r="C94" s="58"/>
      <c r="D94" s="57"/>
      <c r="E94" s="55"/>
      <c r="F94" s="55"/>
      <c r="G94" s="55"/>
      <c r="H94" s="67"/>
      <c r="I94" s="67"/>
    </row>
    <row r="95" spans="1:9" x14ac:dyDescent="0.25">
      <c r="A95" s="57"/>
      <c r="B95" s="55"/>
      <c r="C95" s="58"/>
      <c r="D95" s="57"/>
      <c r="E95" s="55"/>
      <c r="F95" s="55"/>
      <c r="G95" s="55"/>
      <c r="H95" s="67"/>
      <c r="I95" s="67"/>
    </row>
    <row r="96" spans="1:9" x14ac:dyDescent="0.25">
      <c r="A96" s="57"/>
      <c r="B96" s="55"/>
      <c r="C96" s="56"/>
      <c r="D96" s="57"/>
      <c r="E96" s="55"/>
      <c r="F96" s="55"/>
      <c r="G96" s="55"/>
      <c r="H96" s="67"/>
      <c r="I96" s="67"/>
    </row>
    <row r="97" spans="1:9" x14ac:dyDescent="0.25">
      <c r="A97" s="57"/>
      <c r="B97" s="55"/>
      <c r="C97" s="58"/>
      <c r="D97" s="57"/>
      <c r="E97" s="55"/>
      <c r="F97" s="55"/>
      <c r="G97" s="55"/>
      <c r="H97" s="67"/>
      <c r="I97" s="67"/>
    </row>
    <row r="98" spans="1:9" x14ac:dyDescent="0.25">
      <c r="A98" s="57"/>
      <c r="B98" s="55"/>
      <c r="C98" s="58"/>
      <c r="D98" s="57"/>
      <c r="E98" s="55"/>
      <c r="F98" s="55"/>
      <c r="G98" s="55"/>
      <c r="H98" s="67"/>
      <c r="I98" s="67"/>
    </row>
    <row r="99" spans="1:9" x14ac:dyDescent="0.25">
      <c r="A99" s="57"/>
      <c r="B99" s="55"/>
      <c r="C99" s="58"/>
      <c r="D99" s="57"/>
      <c r="E99" s="55"/>
      <c r="F99" s="55"/>
      <c r="G99" s="55"/>
      <c r="H99" s="67"/>
      <c r="I99" s="67"/>
    </row>
    <row r="100" spans="1:9" x14ac:dyDescent="0.25">
      <c r="A100" s="57"/>
      <c r="B100" s="55"/>
      <c r="C100" s="58"/>
      <c r="D100" s="57"/>
      <c r="E100" s="55"/>
      <c r="F100" s="55"/>
      <c r="G100" s="55"/>
      <c r="H100" s="67"/>
      <c r="I100" s="67"/>
    </row>
    <row r="101" spans="1:9" x14ac:dyDescent="0.25">
      <c r="A101" s="57"/>
      <c r="B101" s="55"/>
      <c r="C101" s="58"/>
      <c r="D101" s="57"/>
      <c r="E101" s="55"/>
      <c r="F101" s="55"/>
      <c r="G101" s="55"/>
      <c r="H101" s="67"/>
      <c r="I101" s="67"/>
    </row>
    <row r="102" spans="1:9" x14ac:dyDescent="0.25">
      <c r="A102" s="57"/>
      <c r="B102" s="55"/>
      <c r="C102" s="58"/>
      <c r="D102" s="57"/>
      <c r="E102" s="55"/>
      <c r="F102" s="55"/>
      <c r="G102" s="55"/>
      <c r="H102" s="67"/>
      <c r="I102" s="67"/>
    </row>
    <row r="103" spans="1:9" x14ac:dyDescent="0.25">
      <c r="A103" s="57"/>
      <c r="B103" s="55"/>
      <c r="C103" s="58"/>
      <c r="D103" s="57"/>
      <c r="E103" s="55"/>
      <c r="F103" s="55"/>
      <c r="G103" s="55"/>
      <c r="H103" s="67"/>
      <c r="I103" s="67"/>
    </row>
    <row r="104" spans="1:9" x14ac:dyDescent="0.25">
      <c r="A104" s="57"/>
      <c r="B104" s="55"/>
      <c r="C104" s="56"/>
      <c r="D104" s="57"/>
      <c r="E104" s="55"/>
      <c r="F104" s="55"/>
      <c r="G104" s="55"/>
      <c r="H104" s="67"/>
      <c r="I104" s="67"/>
    </row>
    <row r="105" spans="1:9" x14ac:dyDescent="0.25">
      <c r="A105" s="57"/>
      <c r="B105" s="55"/>
      <c r="C105" s="56"/>
      <c r="D105" s="57"/>
      <c r="E105" s="55"/>
      <c r="F105" s="55"/>
      <c r="G105" s="55"/>
      <c r="H105" s="67"/>
      <c r="I105" s="67"/>
    </row>
    <row r="106" spans="1:9" x14ac:dyDescent="0.25">
      <c r="A106" s="57"/>
      <c r="B106" s="55"/>
      <c r="C106" s="56"/>
      <c r="D106" s="57"/>
      <c r="E106" s="55"/>
      <c r="F106" s="55"/>
      <c r="G106" s="55"/>
      <c r="H106" s="67"/>
      <c r="I106" s="67"/>
    </row>
    <row r="107" spans="1:9" x14ac:dyDescent="0.25">
      <c r="A107" s="57"/>
      <c r="B107" s="55"/>
      <c r="C107" s="56"/>
      <c r="D107" s="57"/>
      <c r="E107" s="55"/>
      <c r="F107" s="55"/>
      <c r="G107" s="55"/>
      <c r="H107" s="67"/>
      <c r="I107" s="67"/>
    </row>
    <row r="108" spans="1:9" x14ac:dyDescent="0.25">
      <c r="A108" s="57"/>
      <c r="B108" s="55"/>
      <c r="C108" s="56"/>
      <c r="D108" s="57"/>
      <c r="E108" s="55"/>
      <c r="F108" s="55"/>
      <c r="G108" s="55"/>
      <c r="H108" s="67"/>
      <c r="I108" s="67"/>
    </row>
    <row r="109" spans="1:9" x14ac:dyDescent="0.25">
      <c r="A109" s="57"/>
      <c r="B109" s="55"/>
      <c r="C109" s="56"/>
      <c r="D109" s="57"/>
      <c r="E109" s="55"/>
      <c r="F109" s="55"/>
      <c r="G109" s="55"/>
      <c r="H109" s="67"/>
      <c r="I109" s="67"/>
    </row>
    <row r="110" spans="1:9" x14ac:dyDescent="0.25">
      <c r="A110" s="57"/>
      <c r="B110" s="55"/>
      <c r="C110" s="56"/>
      <c r="D110" s="57"/>
      <c r="E110" s="55"/>
      <c r="F110" s="55"/>
      <c r="G110" s="55"/>
      <c r="H110" s="67"/>
      <c r="I110" s="67"/>
    </row>
    <row r="111" spans="1:9" x14ac:dyDescent="0.25">
      <c r="A111" s="57"/>
      <c r="B111" s="55"/>
      <c r="C111" s="56"/>
      <c r="D111" s="57"/>
      <c r="E111" s="55"/>
      <c r="F111" s="55"/>
      <c r="G111" s="55"/>
      <c r="H111" s="67"/>
      <c r="I111" s="67"/>
    </row>
    <row r="112" spans="1:9" x14ac:dyDescent="0.25">
      <c r="A112" s="57"/>
      <c r="B112" s="55"/>
      <c r="C112" s="56"/>
      <c r="D112" s="57"/>
      <c r="E112" s="55"/>
      <c r="F112" s="55"/>
      <c r="G112" s="55"/>
      <c r="H112" s="67"/>
      <c r="I112" s="67"/>
    </row>
    <row r="113" spans="1:9" x14ac:dyDescent="0.25">
      <c r="A113" s="57"/>
      <c r="B113" s="55"/>
      <c r="C113" s="56"/>
      <c r="D113" s="57"/>
      <c r="E113" s="55"/>
      <c r="F113" s="55"/>
      <c r="G113" s="55"/>
      <c r="H113" s="67"/>
      <c r="I113" s="67"/>
    </row>
    <row r="114" spans="1:9" x14ac:dyDescent="0.25">
      <c r="A114" s="57"/>
      <c r="B114" s="55"/>
      <c r="C114" s="56"/>
      <c r="D114" s="57"/>
      <c r="E114" s="55"/>
      <c r="F114" s="55"/>
      <c r="G114" s="55"/>
      <c r="H114" s="67"/>
      <c r="I114" s="67"/>
    </row>
    <row r="115" spans="1:9" x14ac:dyDescent="0.25">
      <c r="A115" s="57"/>
      <c r="B115" s="55"/>
      <c r="C115" s="56"/>
      <c r="D115" s="57"/>
      <c r="E115" s="55"/>
      <c r="F115" s="55"/>
      <c r="G115" s="55"/>
      <c r="H115" s="67"/>
      <c r="I115" s="67"/>
    </row>
    <row r="116" spans="1:9" x14ac:dyDescent="0.25">
      <c r="A116" s="57"/>
      <c r="B116" s="55"/>
      <c r="C116" s="56"/>
      <c r="D116" s="57"/>
      <c r="E116" s="55"/>
      <c r="F116" s="55"/>
      <c r="G116" s="55"/>
      <c r="H116" s="67"/>
      <c r="I116" s="67"/>
    </row>
    <row r="117" spans="1:9" x14ac:dyDescent="0.25">
      <c r="A117" s="57"/>
      <c r="B117" s="55"/>
      <c r="C117" s="56"/>
      <c r="D117" s="57"/>
      <c r="E117" s="55"/>
      <c r="F117" s="55"/>
      <c r="G117" s="55"/>
      <c r="H117" s="67"/>
      <c r="I117" s="67"/>
    </row>
    <row r="118" spans="1:9" x14ac:dyDescent="0.25">
      <c r="A118" s="57"/>
      <c r="B118" s="55"/>
      <c r="C118" s="59"/>
      <c r="D118" s="57"/>
      <c r="E118" s="55"/>
      <c r="F118" s="55"/>
      <c r="G118" s="55"/>
      <c r="H118" s="67"/>
      <c r="I118" s="67"/>
    </row>
    <row r="119" spans="1:9" x14ac:dyDescent="0.25">
      <c r="A119" s="57"/>
      <c r="B119" s="55"/>
      <c r="C119" s="59"/>
      <c r="D119" s="57"/>
      <c r="E119" s="55"/>
      <c r="F119" s="55"/>
      <c r="G119" s="55"/>
      <c r="H119" s="67"/>
      <c r="I119" s="67"/>
    </row>
    <row r="120" spans="1:9" x14ac:dyDescent="0.25">
      <c r="A120" s="57"/>
      <c r="B120" s="55"/>
      <c r="C120" s="59"/>
      <c r="D120" s="57"/>
      <c r="E120" s="55"/>
      <c r="F120" s="55"/>
      <c r="G120" s="55"/>
      <c r="H120" s="67"/>
      <c r="I120" s="67"/>
    </row>
    <row r="121" spans="1:9" x14ac:dyDescent="0.25">
      <c r="A121" s="57"/>
      <c r="B121" s="55"/>
      <c r="C121" s="60"/>
      <c r="D121" s="57"/>
      <c r="E121" s="55"/>
      <c r="F121" s="55"/>
      <c r="G121" s="55"/>
      <c r="H121" s="67"/>
      <c r="I121" s="67"/>
    </row>
    <row r="122" spans="1:9" x14ac:dyDescent="0.25">
      <c r="A122" s="57"/>
      <c r="B122" s="55"/>
      <c r="C122" s="60"/>
      <c r="D122" s="57"/>
      <c r="E122" s="55"/>
      <c r="F122" s="55"/>
      <c r="G122" s="55"/>
      <c r="H122" s="67"/>
      <c r="I122" s="67"/>
    </row>
    <row r="123" spans="1:9" x14ac:dyDescent="0.25">
      <c r="A123" s="57"/>
      <c r="B123" s="55"/>
      <c r="C123" s="60"/>
      <c r="D123" s="57"/>
      <c r="E123" s="55"/>
      <c r="F123" s="55"/>
      <c r="G123" s="55"/>
      <c r="H123" s="67"/>
      <c r="I123" s="67"/>
    </row>
    <row r="124" spans="1:9" x14ac:dyDescent="0.25">
      <c r="A124" s="57"/>
      <c r="B124" s="55"/>
      <c r="C124" s="60"/>
      <c r="D124" s="57"/>
      <c r="E124" s="55"/>
      <c r="F124" s="55"/>
      <c r="G124" s="55"/>
      <c r="H124" s="67"/>
      <c r="I124" s="67"/>
    </row>
    <row r="125" spans="1:9" x14ac:dyDescent="0.25">
      <c r="A125" s="57"/>
      <c r="B125" s="55"/>
      <c r="C125" s="60"/>
      <c r="D125" s="57"/>
      <c r="E125" s="55"/>
      <c r="F125" s="55"/>
      <c r="G125" s="55"/>
      <c r="H125" s="67"/>
      <c r="I125" s="67"/>
    </row>
    <row r="126" spans="1:9" x14ac:dyDescent="0.25">
      <c r="A126" s="57"/>
      <c r="B126" s="55"/>
      <c r="C126" s="60"/>
      <c r="D126" s="57"/>
      <c r="E126" s="55"/>
      <c r="F126" s="55"/>
      <c r="G126" s="55"/>
      <c r="H126" s="67"/>
      <c r="I126" s="67"/>
    </row>
    <row r="127" spans="1:9" x14ac:dyDescent="0.25">
      <c r="A127" s="57"/>
      <c r="B127" s="55"/>
      <c r="C127" s="60"/>
      <c r="D127" s="57"/>
      <c r="E127" s="55"/>
      <c r="F127" s="55"/>
      <c r="G127" s="55"/>
      <c r="H127" s="67"/>
      <c r="I127" s="67"/>
    </row>
    <row r="128" spans="1:9" x14ac:dyDescent="0.25">
      <c r="A128" s="57"/>
      <c r="B128" s="55"/>
      <c r="C128" s="60"/>
      <c r="D128" s="57"/>
      <c r="E128" s="55"/>
      <c r="F128" s="55"/>
      <c r="G128" s="55"/>
      <c r="H128" s="67"/>
      <c r="I128" s="67"/>
    </row>
    <row r="129" spans="1:9" x14ac:dyDescent="0.25">
      <c r="A129" s="57"/>
      <c r="B129" s="55"/>
      <c r="C129" s="59"/>
      <c r="D129" s="57"/>
      <c r="E129" s="55"/>
      <c r="F129" s="55"/>
      <c r="G129" s="55"/>
      <c r="H129" s="67"/>
      <c r="I129" s="67"/>
    </row>
    <row r="130" spans="1:9" x14ac:dyDescent="0.25">
      <c r="A130" s="57"/>
      <c r="B130" s="55"/>
      <c r="C130" s="56"/>
      <c r="D130" s="57"/>
      <c r="E130" s="55"/>
      <c r="F130" s="55"/>
      <c r="G130" s="55"/>
      <c r="H130" s="67"/>
      <c r="I130" s="67"/>
    </row>
    <row r="131" spans="1:9" x14ac:dyDescent="0.25">
      <c r="A131" s="57"/>
      <c r="B131" s="55"/>
      <c r="C131" s="56"/>
      <c r="D131" s="57"/>
      <c r="E131" s="55"/>
      <c r="F131" s="55"/>
      <c r="G131" s="55"/>
      <c r="H131" s="67"/>
      <c r="I131" s="67"/>
    </row>
    <row r="132" spans="1:9" x14ac:dyDescent="0.25">
      <c r="A132" s="57"/>
      <c r="B132" s="55"/>
      <c r="C132" s="58"/>
      <c r="D132" s="57"/>
      <c r="E132" s="55"/>
      <c r="F132" s="55"/>
      <c r="G132" s="55"/>
      <c r="H132" s="67"/>
      <c r="I132" s="67"/>
    </row>
    <row r="133" spans="1:9" x14ac:dyDescent="0.25">
      <c r="A133" s="57"/>
      <c r="B133" s="55"/>
      <c r="C133" s="58"/>
      <c r="D133" s="57"/>
      <c r="E133" s="55"/>
      <c r="F133" s="55"/>
      <c r="G133" s="55"/>
      <c r="H133" s="67"/>
      <c r="I133" s="67"/>
    </row>
    <row r="134" spans="1:9" x14ac:dyDescent="0.25">
      <c r="A134" s="57"/>
      <c r="B134" s="55"/>
      <c r="C134" s="58"/>
      <c r="D134" s="57"/>
      <c r="E134" s="55"/>
      <c r="F134" s="55"/>
      <c r="G134" s="55"/>
      <c r="H134" s="67"/>
      <c r="I134" s="67"/>
    </row>
    <row r="135" spans="1:9" x14ac:dyDescent="0.25">
      <c r="A135" s="57"/>
      <c r="B135" s="55"/>
      <c r="C135" s="58"/>
      <c r="D135" s="57"/>
      <c r="E135" s="55"/>
      <c r="F135" s="55"/>
      <c r="G135" s="55"/>
      <c r="H135" s="67"/>
      <c r="I135" s="67"/>
    </row>
    <row r="136" spans="1:9" x14ac:dyDescent="0.25">
      <c r="A136" s="57"/>
      <c r="B136" s="55"/>
      <c r="C136" s="56"/>
      <c r="D136" s="57"/>
      <c r="E136" s="55"/>
      <c r="F136" s="55"/>
      <c r="G136" s="55"/>
      <c r="H136" s="67"/>
      <c r="I136" s="67"/>
    </row>
    <row r="137" spans="1:9" x14ac:dyDescent="0.25">
      <c r="A137" s="57"/>
      <c r="B137" s="55"/>
      <c r="C137" s="56"/>
      <c r="D137" s="57"/>
      <c r="E137" s="55"/>
      <c r="F137" s="55"/>
      <c r="G137" s="55"/>
      <c r="H137" s="67"/>
      <c r="I137" s="67"/>
    </row>
    <row r="138" spans="1:9" x14ac:dyDescent="0.25">
      <c r="A138" s="57"/>
      <c r="B138" s="55"/>
      <c r="C138" s="56"/>
      <c r="D138" s="57"/>
      <c r="E138" s="55"/>
      <c r="F138" s="55"/>
      <c r="G138" s="55"/>
      <c r="H138" s="67"/>
      <c r="I138" s="67"/>
    </row>
    <row r="139" spans="1:9" x14ac:dyDescent="0.25">
      <c r="A139" s="57"/>
      <c r="B139" s="55"/>
      <c r="C139" s="56"/>
      <c r="D139" s="57"/>
      <c r="E139" s="55"/>
      <c r="F139" s="55"/>
      <c r="G139" s="55"/>
      <c r="H139" s="67"/>
      <c r="I139" s="67"/>
    </row>
    <row r="140" spans="1:9" x14ac:dyDescent="0.25">
      <c r="A140" s="57"/>
      <c r="B140" s="55"/>
      <c r="C140" s="56"/>
      <c r="D140" s="57"/>
      <c r="E140" s="55"/>
      <c r="F140" s="55"/>
      <c r="G140" s="55"/>
      <c r="H140" s="67"/>
      <c r="I140" s="67"/>
    </row>
    <row r="141" spans="1:9" x14ac:dyDescent="0.25">
      <c r="A141" s="57"/>
      <c r="B141" s="55"/>
      <c r="C141" s="56"/>
      <c r="D141" s="57"/>
      <c r="E141" s="55"/>
      <c r="F141" s="55"/>
      <c r="G141" s="55"/>
      <c r="H141" s="67"/>
      <c r="I141" s="67"/>
    </row>
    <row r="142" spans="1:9" x14ac:dyDescent="0.25">
      <c r="A142" s="57"/>
      <c r="B142" s="55"/>
      <c r="C142" s="56"/>
      <c r="D142" s="57"/>
      <c r="E142" s="55"/>
      <c r="F142" s="55"/>
      <c r="G142" s="55"/>
      <c r="H142" s="67"/>
      <c r="I142" s="67"/>
    </row>
    <row r="143" spans="1:9" x14ac:dyDescent="0.25">
      <c r="A143" s="57"/>
      <c r="B143" s="55"/>
      <c r="C143" s="56"/>
      <c r="D143" s="57"/>
      <c r="E143" s="55"/>
      <c r="F143" s="55"/>
      <c r="G143" s="55"/>
      <c r="H143" s="67"/>
      <c r="I143" s="67"/>
    </row>
    <row r="144" spans="1:9" x14ac:dyDescent="0.25">
      <c r="A144" s="57"/>
      <c r="B144" s="55"/>
      <c r="C144" s="56"/>
      <c r="D144" s="57"/>
      <c r="E144" s="55"/>
      <c r="F144" s="55"/>
      <c r="G144" s="55"/>
      <c r="H144" s="67"/>
      <c r="I144" s="67"/>
    </row>
    <row r="145" spans="1:9" x14ac:dyDescent="0.25">
      <c r="A145" s="57"/>
      <c r="B145" s="55"/>
      <c r="C145" s="58"/>
      <c r="D145" s="57"/>
      <c r="E145" s="55"/>
      <c r="F145" s="55"/>
      <c r="G145" s="55"/>
      <c r="H145" s="67"/>
      <c r="I145" s="67"/>
    </row>
    <row r="146" spans="1:9" x14ac:dyDescent="0.25">
      <c r="A146" s="57"/>
      <c r="B146" s="55"/>
      <c r="C146" s="58"/>
      <c r="D146" s="57"/>
      <c r="E146" s="55"/>
      <c r="F146" s="55"/>
      <c r="G146" s="55"/>
      <c r="H146" s="67"/>
      <c r="I146" s="67"/>
    </row>
    <row r="147" spans="1:9" x14ac:dyDescent="0.25">
      <c r="A147" s="57"/>
      <c r="B147" s="55"/>
      <c r="C147" s="58"/>
      <c r="D147" s="57"/>
      <c r="E147" s="55"/>
      <c r="F147" s="55"/>
      <c r="G147" s="55"/>
      <c r="H147" s="67"/>
      <c r="I147" s="67"/>
    </row>
    <row r="148" spans="1:9" x14ac:dyDescent="0.25">
      <c r="A148" s="57"/>
      <c r="B148" s="55"/>
      <c r="C148" s="58"/>
      <c r="D148" s="57"/>
      <c r="E148" s="55"/>
      <c r="F148" s="55"/>
      <c r="G148" s="55"/>
      <c r="H148" s="67"/>
      <c r="I148" s="67"/>
    </row>
    <row r="149" spans="1:9" x14ac:dyDescent="0.25">
      <c r="A149" s="57"/>
      <c r="B149" s="55"/>
      <c r="C149" s="58"/>
      <c r="D149" s="57"/>
      <c r="E149" s="55"/>
      <c r="F149" s="55"/>
      <c r="G149" s="55"/>
      <c r="H149" s="67"/>
      <c r="I149" s="67"/>
    </row>
    <row r="150" spans="1:9" x14ac:dyDescent="0.25">
      <c r="A150" s="57"/>
      <c r="B150" s="55"/>
      <c r="C150" s="58"/>
      <c r="D150" s="57"/>
      <c r="E150" s="55"/>
      <c r="F150" s="55"/>
      <c r="G150" s="55"/>
      <c r="H150" s="67"/>
      <c r="I150" s="67"/>
    </row>
    <row r="151" spans="1:9" x14ac:dyDescent="0.25">
      <c r="A151" s="57"/>
      <c r="B151" s="55"/>
      <c r="C151" s="58"/>
      <c r="D151" s="57"/>
      <c r="E151" s="55"/>
      <c r="F151" s="55"/>
      <c r="G151" s="55"/>
      <c r="H151" s="67"/>
      <c r="I151" s="67"/>
    </row>
    <row r="152" spans="1:9" x14ac:dyDescent="0.25">
      <c r="A152" s="57"/>
      <c r="B152" s="55"/>
      <c r="C152" s="58"/>
      <c r="D152" s="57"/>
      <c r="E152" s="55"/>
      <c r="F152" s="55"/>
      <c r="G152" s="55"/>
      <c r="H152" s="67"/>
      <c r="I152" s="67"/>
    </row>
    <row r="153" spans="1:9" x14ac:dyDescent="0.25">
      <c r="A153" s="57"/>
      <c r="B153" s="55"/>
      <c r="C153" s="58"/>
      <c r="D153" s="57"/>
      <c r="E153" s="55"/>
      <c r="F153" s="55"/>
      <c r="G153" s="55"/>
      <c r="H153" s="67"/>
      <c r="I153" s="67"/>
    </row>
    <row r="154" spans="1:9" x14ac:dyDescent="0.25">
      <c r="A154" s="57"/>
      <c r="B154" s="55"/>
      <c r="C154" s="58"/>
      <c r="D154" s="57"/>
      <c r="E154" s="55"/>
      <c r="F154" s="55"/>
      <c r="G154" s="55"/>
      <c r="H154" s="67"/>
      <c r="I154" s="67"/>
    </row>
    <row r="155" spans="1:9" x14ac:dyDescent="0.25">
      <c r="A155" s="57"/>
      <c r="B155" s="55"/>
      <c r="C155" s="58"/>
      <c r="D155" s="57"/>
      <c r="E155" s="55"/>
      <c r="F155" s="55"/>
      <c r="G155" s="55"/>
      <c r="H155" s="67"/>
      <c r="I155" s="67"/>
    </row>
    <row r="156" spans="1:9" x14ac:dyDescent="0.25">
      <c r="A156" s="57"/>
      <c r="B156" s="55"/>
      <c r="C156" s="56"/>
      <c r="D156" s="57"/>
      <c r="E156" s="55"/>
      <c r="F156" s="55"/>
      <c r="G156" s="55"/>
      <c r="H156" s="67"/>
      <c r="I156" s="67"/>
    </row>
    <row r="157" spans="1:9" x14ac:dyDescent="0.25">
      <c r="A157" s="57"/>
      <c r="B157" s="55"/>
      <c r="C157" s="58"/>
      <c r="D157" s="57"/>
      <c r="E157" s="55"/>
      <c r="F157" s="55"/>
      <c r="G157" s="55"/>
      <c r="H157" s="67"/>
      <c r="I157" s="67"/>
    </row>
    <row r="158" spans="1:9" x14ac:dyDescent="0.25">
      <c r="A158" s="57"/>
      <c r="B158" s="55"/>
      <c r="C158" s="58"/>
      <c r="D158" s="57"/>
      <c r="E158" s="55"/>
      <c r="F158" s="55"/>
      <c r="G158" s="55"/>
      <c r="H158" s="67"/>
      <c r="I158" s="67"/>
    </row>
    <row r="159" spans="1:9" x14ac:dyDescent="0.25">
      <c r="A159" s="57"/>
      <c r="B159" s="55"/>
      <c r="C159" s="58"/>
      <c r="D159" s="57"/>
      <c r="E159" s="55"/>
      <c r="F159" s="55"/>
      <c r="G159" s="55"/>
      <c r="H159" s="67"/>
      <c r="I159" s="67"/>
    </row>
    <row r="160" spans="1:9" x14ac:dyDescent="0.25">
      <c r="A160" s="57"/>
      <c r="B160" s="55"/>
      <c r="C160" s="58"/>
      <c r="D160" s="57"/>
      <c r="E160" s="55"/>
      <c r="F160" s="55"/>
      <c r="G160" s="55"/>
      <c r="H160" s="67"/>
      <c r="I160" s="67"/>
    </row>
    <row r="161" spans="1:9" x14ac:dyDescent="0.25">
      <c r="A161" s="57"/>
      <c r="B161" s="55"/>
      <c r="C161" s="58"/>
      <c r="D161" s="57"/>
      <c r="E161" s="55"/>
      <c r="F161" s="55"/>
      <c r="G161" s="55"/>
      <c r="H161" s="67"/>
      <c r="I161" s="67"/>
    </row>
    <row r="162" spans="1:9" x14ac:dyDescent="0.25">
      <c r="A162" s="57"/>
      <c r="B162" s="55"/>
      <c r="C162" s="56"/>
      <c r="D162" s="57"/>
      <c r="E162" s="55"/>
      <c r="F162" s="55"/>
      <c r="G162" s="55"/>
      <c r="H162" s="67"/>
      <c r="I162" s="67"/>
    </row>
    <row r="163" spans="1:9" x14ac:dyDescent="0.25">
      <c r="A163" s="57"/>
      <c r="B163" s="55"/>
      <c r="C163" s="56"/>
      <c r="D163" s="57"/>
      <c r="E163" s="55"/>
      <c r="F163" s="55"/>
      <c r="G163" s="55"/>
      <c r="H163" s="67"/>
      <c r="I163" s="67"/>
    </row>
    <row r="164" spans="1:9" x14ac:dyDescent="0.25">
      <c r="A164" s="57"/>
      <c r="B164" s="55"/>
      <c r="C164" s="56"/>
      <c r="D164" s="57"/>
      <c r="E164" s="55"/>
      <c r="F164" s="55"/>
      <c r="G164" s="55"/>
      <c r="H164" s="67"/>
      <c r="I164" s="67"/>
    </row>
    <row r="165" spans="1:9" x14ac:dyDescent="0.25">
      <c r="A165" s="57"/>
      <c r="B165" s="55"/>
      <c r="C165" s="56"/>
      <c r="D165" s="57"/>
      <c r="E165" s="55"/>
      <c r="F165" s="55"/>
      <c r="G165" s="55"/>
      <c r="H165" s="67"/>
      <c r="I165" s="67"/>
    </row>
    <row r="166" spans="1:9" x14ac:dyDescent="0.25">
      <c r="A166" s="57"/>
      <c r="B166" s="55"/>
      <c r="C166" s="56"/>
      <c r="D166" s="57"/>
      <c r="E166" s="55"/>
      <c r="F166" s="55"/>
      <c r="G166" s="55"/>
      <c r="H166" s="67"/>
      <c r="I166" s="67"/>
    </row>
    <row r="167" spans="1:9" x14ac:dyDescent="0.25">
      <c r="A167" s="57"/>
      <c r="B167" s="55"/>
      <c r="C167" s="56"/>
      <c r="D167" s="57"/>
      <c r="E167" s="55"/>
      <c r="F167" s="55"/>
      <c r="G167" s="55"/>
      <c r="H167" s="67"/>
      <c r="I167" s="67"/>
    </row>
    <row r="168" spans="1:9" x14ac:dyDescent="0.25">
      <c r="A168" s="57"/>
      <c r="B168" s="55"/>
      <c r="C168" s="56"/>
      <c r="D168" s="57"/>
      <c r="E168" s="55"/>
      <c r="F168" s="55"/>
      <c r="G168" s="55"/>
      <c r="H168" s="67"/>
      <c r="I168" s="67"/>
    </row>
    <row r="169" spans="1:9" x14ac:dyDescent="0.25">
      <c r="A169" s="57"/>
      <c r="B169" s="55"/>
      <c r="C169" s="56"/>
      <c r="D169" s="57"/>
      <c r="E169" s="55"/>
      <c r="F169" s="55"/>
      <c r="G169" s="55"/>
      <c r="H169" s="67"/>
      <c r="I169" s="67"/>
    </row>
    <row r="170" spans="1:9" x14ac:dyDescent="0.25">
      <c r="A170" s="57"/>
      <c r="B170" s="55"/>
      <c r="C170" s="56"/>
      <c r="D170" s="57"/>
      <c r="E170" s="55"/>
      <c r="F170" s="55"/>
      <c r="G170" s="55"/>
      <c r="H170" s="67"/>
      <c r="I170" s="67"/>
    </row>
    <row r="171" spans="1:9" x14ac:dyDescent="0.25">
      <c r="A171" s="57"/>
      <c r="B171" s="55"/>
      <c r="C171" s="58"/>
      <c r="D171" s="57"/>
      <c r="E171" s="55"/>
      <c r="F171" s="55"/>
      <c r="G171" s="55"/>
      <c r="H171" s="67"/>
      <c r="I171" s="67"/>
    </row>
    <row r="172" spans="1:9" x14ac:dyDescent="0.25">
      <c r="A172" s="57"/>
      <c r="B172" s="55"/>
      <c r="C172" s="58"/>
      <c r="D172" s="57"/>
      <c r="E172" s="55"/>
      <c r="F172" s="55"/>
      <c r="G172" s="55"/>
      <c r="H172" s="67"/>
      <c r="I172" s="67"/>
    </row>
    <row r="173" spans="1:9" x14ac:dyDescent="0.25">
      <c r="A173" s="57"/>
      <c r="B173" s="55"/>
      <c r="C173" s="58"/>
      <c r="D173" s="57"/>
      <c r="E173" s="55"/>
      <c r="F173" s="55"/>
      <c r="G173" s="55"/>
      <c r="H173" s="67"/>
      <c r="I173" s="67"/>
    </row>
    <row r="174" spans="1:9" x14ac:dyDescent="0.25">
      <c r="A174" s="57"/>
      <c r="B174" s="55"/>
      <c r="C174" s="56"/>
      <c r="D174" s="57"/>
      <c r="E174" s="55"/>
      <c r="F174" s="55"/>
      <c r="G174" s="55"/>
      <c r="H174" s="67"/>
      <c r="I174" s="67"/>
    </row>
    <row r="175" spans="1:9" x14ac:dyDescent="0.25">
      <c r="A175" s="57"/>
      <c r="B175" s="55"/>
      <c r="C175" s="56"/>
      <c r="D175" s="57"/>
      <c r="E175" s="55"/>
      <c r="F175" s="55"/>
      <c r="G175" s="55"/>
      <c r="H175" s="67"/>
      <c r="I175" s="67"/>
    </row>
    <row r="176" spans="1:9" x14ac:dyDescent="0.25">
      <c r="A176" s="57"/>
      <c r="B176" s="55"/>
      <c r="C176" s="56"/>
      <c r="D176" s="57"/>
      <c r="E176" s="55"/>
      <c r="F176" s="55"/>
      <c r="G176" s="55"/>
      <c r="H176" s="67"/>
      <c r="I176" s="67"/>
    </row>
    <row r="177" spans="1:9" x14ac:dyDescent="0.25">
      <c r="A177" s="57"/>
      <c r="B177" s="55"/>
      <c r="C177" s="56"/>
      <c r="D177" s="57"/>
      <c r="E177" s="55"/>
      <c r="F177" s="55"/>
      <c r="G177" s="55"/>
      <c r="H177" s="67"/>
      <c r="I177" s="67"/>
    </row>
    <row r="178" spans="1:9" x14ac:dyDescent="0.25">
      <c r="A178" s="57"/>
      <c r="B178" s="55"/>
      <c r="C178" s="56"/>
      <c r="D178" s="57"/>
      <c r="E178" s="55"/>
      <c r="F178" s="55"/>
      <c r="G178" s="55"/>
      <c r="H178" s="67"/>
      <c r="I178" s="67"/>
    </row>
    <row r="179" spans="1:9" x14ac:dyDescent="0.25">
      <c r="A179" s="57"/>
      <c r="B179" s="55"/>
      <c r="C179" s="58"/>
      <c r="D179" s="57"/>
      <c r="E179" s="55"/>
      <c r="F179" s="55"/>
      <c r="G179" s="55"/>
      <c r="H179" s="67"/>
      <c r="I179" s="67"/>
    </row>
    <row r="180" spans="1:9" x14ac:dyDescent="0.25">
      <c r="A180" s="57"/>
      <c r="B180" s="55"/>
      <c r="C180" s="58"/>
      <c r="D180" s="57"/>
      <c r="E180" s="55"/>
      <c r="F180" s="55"/>
      <c r="G180" s="55"/>
      <c r="H180" s="67"/>
      <c r="I180" s="67"/>
    </row>
    <row r="181" spans="1:9" x14ac:dyDescent="0.25">
      <c r="A181" s="57"/>
      <c r="B181" s="55"/>
      <c r="C181" s="58"/>
      <c r="D181" s="57"/>
      <c r="E181" s="55"/>
      <c r="F181" s="55"/>
      <c r="G181" s="55"/>
      <c r="H181" s="67"/>
      <c r="I181" s="67"/>
    </row>
    <row r="182" spans="1:9" x14ac:dyDescent="0.25">
      <c r="A182" s="57"/>
      <c r="B182" s="55"/>
      <c r="C182" s="58"/>
      <c r="D182" s="57"/>
      <c r="E182" s="55"/>
      <c r="F182" s="55"/>
      <c r="G182" s="55"/>
      <c r="H182" s="67"/>
      <c r="I182" s="67"/>
    </row>
    <row r="183" spans="1:9" x14ac:dyDescent="0.25">
      <c r="A183" s="57"/>
      <c r="B183" s="55"/>
      <c r="C183" s="58"/>
      <c r="D183" s="57"/>
      <c r="E183" s="55"/>
      <c r="F183" s="55"/>
      <c r="G183" s="55"/>
      <c r="H183" s="67"/>
      <c r="I183" s="67"/>
    </row>
    <row r="184" spans="1:9" x14ac:dyDescent="0.25">
      <c r="A184" s="57"/>
      <c r="B184" s="55"/>
      <c r="C184" s="58"/>
      <c r="D184" s="57"/>
      <c r="E184" s="55"/>
      <c r="F184" s="55"/>
      <c r="G184" s="55"/>
      <c r="H184" s="67"/>
      <c r="I184" s="67"/>
    </row>
    <row r="185" spans="1:9" x14ac:dyDescent="0.25">
      <c r="A185" s="57"/>
      <c r="B185" s="55"/>
      <c r="C185" s="58"/>
      <c r="D185" s="57"/>
      <c r="E185" s="55"/>
      <c r="F185" s="55"/>
      <c r="G185" s="55"/>
      <c r="H185" s="67"/>
      <c r="I185" s="67"/>
    </row>
    <row r="186" spans="1:9" x14ac:dyDescent="0.25">
      <c r="A186" s="57"/>
      <c r="B186" s="55"/>
      <c r="C186" s="58"/>
      <c r="D186" s="57"/>
      <c r="E186" s="55"/>
      <c r="F186" s="55"/>
      <c r="G186" s="55"/>
      <c r="H186" s="67"/>
      <c r="I186" s="67"/>
    </row>
    <row r="187" spans="1:9" x14ac:dyDescent="0.25">
      <c r="A187" s="57"/>
      <c r="B187" s="55"/>
      <c r="C187" s="58"/>
      <c r="D187" s="57"/>
      <c r="E187" s="55"/>
      <c r="F187" s="55"/>
      <c r="G187" s="55"/>
      <c r="H187" s="67"/>
      <c r="I187" s="67"/>
    </row>
    <row r="188" spans="1:9" x14ac:dyDescent="0.25">
      <c r="A188" s="57"/>
      <c r="B188" s="55"/>
      <c r="C188" s="58"/>
      <c r="D188" s="57"/>
      <c r="E188" s="55"/>
      <c r="F188" s="55"/>
      <c r="G188" s="55"/>
      <c r="H188" s="67"/>
      <c r="I188" s="67"/>
    </row>
    <row r="189" spans="1:9" x14ac:dyDescent="0.25">
      <c r="A189" s="57"/>
      <c r="B189" s="55"/>
      <c r="C189" s="56"/>
      <c r="D189" s="57"/>
      <c r="E189" s="55"/>
      <c r="F189" s="55"/>
      <c r="G189" s="55"/>
      <c r="H189" s="67"/>
      <c r="I189" s="67"/>
    </row>
    <row r="190" spans="1:9" x14ac:dyDescent="0.25">
      <c r="A190" s="57"/>
      <c r="B190" s="55"/>
      <c r="C190" s="56"/>
      <c r="D190" s="57"/>
      <c r="E190" s="55"/>
      <c r="F190" s="55"/>
      <c r="G190" s="55"/>
      <c r="H190" s="67"/>
      <c r="I190" s="67"/>
    </row>
    <row r="191" spans="1:9" x14ac:dyDescent="0.25">
      <c r="A191" s="57"/>
      <c r="B191" s="55"/>
      <c r="C191" s="56"/>
      <c r="D191" s="57"/>
      <c r="E191" s="55"/>
      <c r="F191" s="55"/>
      <c r="G191" s="55"/>
      <c r="H191" s="67"/>
      <c r="I191" s="67"/>
    </row>
    <row r="192" spans="1:9" x14ac:dyDescent="0.25">
      <c r="A192" s="57"/>
      <c r="B192" s="55"/>
      <c r="C192" s="56"/>
      <c r="D192" s="57"/>
      <c r="E192" s="55"/>
      <c r="F192" s="55"/>
      <c r="G192" s="55"/>
      <c r="H192" s="67"/>
      <c r="I192" s="67"/>
    </row>
    <row r="193" spans="1:9" x14ac:dyDescent="0.25">
      <c r="A193" s="57"/>
      <c r="B193" s="55"/>
      <c r="C193" s="58"/>
      <c r="D193" s="57"/>
      <c r="E193" s="55"/>
      <c r="F193" s="55"/>
      <c r="G193" s="55"/>
      <c r="H193" s="67"/>
      <c r="I193" s="67"/>
    </row>
    <row r="194" spans="1:9" x14ac:dyDescent="0.25">
      <c r="A194" s="57"/>
      <c r="B194" s="55"/>
      <c r="C194" s="58"/>
      <c r="D194" s="57"/>
      <c r="E194" s="55"/>
      <c r="F194" s="55"/>
      <c r="G194" s="55"/>
      <c r="H194" s="67"/>
      <c r="I194" s="67"/>
    </row>
    <row r="195" spans="1:9" x14ac:dyDescent="0.25">
      <c r="A195" s="57"/>
      <c r="B195" s="55"/>
      <c r="C195" s="58"/>
      <c r="D195" s="57"/>
      <c r="E195" s="55"/>
      <c r="F195" s="55"/>
      <c r="G195" s="55"/>
      <c r="H195" s="67"/>
      <c r="I195" s="67"/>
    </row>
    <row r="196" spans="1:9" x14ac:dyDescent="0.25">
      <c r="A196" s="57"/>
      <c r="B196" s="55"/>
      <c r="C196" s="58"/>
      <c r="D196" s="57"/>
      <c r="E196" s="55"/>
      <c r="F196" s="55"/>
      <c r="G196" s="55"/>
      <c r="H196" s="67"/>
      <c r="I196" s="67"/>
    </row>
    <row r="197" spans="1:9" x14ac:dyDescent="0.25">
      <c r="A197" s="57"/>
      <c r="B197" s="55"/>
      <c r="C197" s="58"/>
      <c r="D197" s="57"/>
      <c r="E197" s="55"/>
      <c r="F197" s="55"/>
      <c r="G197" s="55"/>
      <c r="H197" s="67"/>
      <c r="I197" s="67"/>
    </row>
    <row r="198" spans="1:9" x14ac:dyDescent="0.25">
      <c r="A198" s="57"/>
      <c r="B198" s="55"/>
      <c r="C198" s="58"/>
      <c r="D198" s="57"/>
      <c r="E198" s="55"/>
      <c r="F198" s="55"/>
      <c r="G198" s="55"/>
      <c r="H198" s="67"/>
      <c r="I198" s="67"/>
    </row>
    <row r="199" spans="1:9" x14ac:dyDescent="0.25">
      <c r="A199" s="57"/>
      <c r="B199" s="55"/>
      <c r="C199" s="58"/>
      <c r="D199" s="57"/>
      <c r="E199" s="55"/>
      <c r="F199" s="55"/>
      <c r="G199" s="55"/>
      <c r="H199" s="67"/>
      <c r="I199" s="67"/>
    </row>
    <row r="200" spans="1:9" x14ac:dyDescent="0.25">
      <c r="A200" s="57"/>
      <c r="B200" s="55"/>
      <c r="C200" s="56"/>
      <c r="D200" s="57"/>
      <c r="E200" s="55"/>
      <c r="F200" s="55"/>
      <c r="G200" s="55"/>
      <c r="H200" s="67"/>
      <c r="I200" s="67"/>
    </row>
    <row r="201" spans="1:9" x14ac:dyDescent="0.25">
      <c r="A201" s="57"/>
      <c r="B201" s="55"/>
      <c r="C201" s="56"/>
      <c r="D201" s="57"/>
      <c r="E201" s="55"/>
      <c r="F201" s="55"/>
      <c r="G201" s="55"/>
      <c r="H201" s="67"/>
      <c r="I201" s="67"/>
    </row>
    <row r="202" spans="1:9" x14ac:dyDescent="0.25">
      <c r="A202" s="57"/>
      <c r="B202" s="55"/>
      <c r="C202" s="56"/>
      <c r="D202" s="57"/>
      <c r="E202" s="55"/>
      <c r="F202" s="55"/>
      <c r="G202" s="55"/>
      <c r="H202" s="67"/>
      <c r="I202" s="67"/>
    </row>
    <row r="203" spans="1:9" x14ac:dyDescent="0.25">
      <c r="A203" s="57"/>
      <c r="B203" s="55"/>
      <c r="C203" s="56"/>
      <c r="D203" s="57"/>
      <c r="E203" s="55"/>
      <c r="F203" s="55"/>
      <c r="G203" s="55"/>
      <c r="H203" s="67"/>
      <c r="I203" s="67"/>
    </row>
    <row r="204" spans="1:9" x14ac:dyDescent="0.25">
      <c r="A204" s="57"/>
      <c r="B204" s="55"/>
      <c r="C204" s="58"/>
      <c r="D204" s="57"/>
      <c r="E204" s="55"/>
      <c r="F204" s="55"/>
      <c r="G204" s="55"/>
      <c r="H204" s="67"/>
      <c r="I204" s="67"/>
    </row>
    <row r="205" spans="1:9" x14ac:dyDescent="0.25">
      <c r="A205" s="57"/>
      <c r="B205" s="55"/>
      <c r="C205" s="58"/>
      <c r="D205" s="57"/>
      <c r="E205" s="55"/>
      <c r="F205" s="55"/>
      <c r="G205" s="55"/>
      <c r="H205" s="67"/>
      <c r="I205" s="67"/>
    </row>
    <row r="206" spans="1:9" x14ac:dyDescent="0.25">
      <c r="A206" s="57"/>
      <c r="B206" s="55"/>
      <c r="C206" s="58"/>
      <c r="D206" s="57"/>
      <c r="E206" s="55"/>
      <c r="F206" s="55"/>
      <c r="G206" s="55"/>
      <c r="H206" s="67"/>
      <c r="I206" s="67"/>
    </row>
    <row r="207" spans="1:9" x14ac:dyDescent="0.25">
      <c r="A207" s="57"/>
      <c r="B207" s="55"/>
      <c r="C207" s="56"/>
      <c r="D207" s="57"/>
      <c r="E207" s="55"/>
      <c r="F207" s="55"/>
      <c r="G207" s="55"/>
      <c r="H207" s="67"/>
      <c r="I207" s="67"/>
    </row>
    <row r="208" spans="1:9" x14ac:dyDescent="0.25">
      <c r="A208" s="57"/>
      <c r="B208" s="55"/>
      <c r="C208" s="60"/>
      <c r="D208" s="57"/>
      <c r="E208" s="55"/>
      <c r="F208" s="55"/>
      <c r="G208" s="55"/>
      <c r="H208" s="67"/>
      <c r="I208" s="67"/>
    </row>
    <row r="209" spans="1:9" x14ac:dyDescent="0.25">
      <c r="A209" s="57"/>
      <c r="B209" s="55"/>
      <c r="C209" s="60"/>
      <c r="D209" s="57"/>
      <c r="E209" s="55"/>
      <c r="F209" s="55"/>
      <c r="G209" s="55"/>
      <c r="H209" s="67"/>
      <c r="I209" s="67"/>
    </row>
    <row r="210" spans="1:9" x14ac:dyDescent="0.25">
      <c r="A210" s="57"/>
      <c r="B210" s="55"/>
      <c r="C210" s="60"/>
      <c r="D210" s="57"/>
      <c r="E210" s="55"/>
      <c r="F210" s="55"/>
      <c r="G210" s="55"/>
      <c r="H210" s="67"/>
      <c r="I210" s="67"/>
    </row>
    <row r="211" spans="1:9" x14ac:dyDescent="0.25">
      <c r="A211" s="57"/>
      <c r="B211" s="55"/>
      <c r="C211" s="56"/>
      <c r="D211" s="57"/>
      <c r="E211" s="55"/>
      <c r="F211" s="55"/>
      <c r="G211" s="55"/>
      <c r="H211" s="67"/>
      <c r="I211" s="67"/>
    </row>
    <row r="212" spans="1:9" x14ac:dyDescent="0.25">
      <c r="A212" s="57"/>
      <c r="B212" s="55"/>
      <c r="C212" s="56"/>
      <c r="D212" s="57"/>
      <c r="E212" s="55"/>
      <c r="F212" s="55"/>
      <c r="G212" s="55"/>
      <c r="H212" s="67"/>
      <c r="I212" s="67"/>
    </row>
    <row r="213" spans="1:9" x14ac:dyDescent="0.25">
      <c r="A213" s="57"/>
      <c r="B213" s="55"/>
      <c r="C213" s="56"/>
      <c r="D213" s="57"/>
      <c r="E213" s="55"/>
      <c r="F213" s="55"/>
      <c r="G213" s="55"/>
      <c r="H213" s="67"/>
      <c r="I213" s="67"/>
    </row>
    <row r="214" spans="1:9" x14ac:dyDescent="0.25">
      <c r="A214" s="57"/>
      <c r="B214" s="55"/>
      <c r="C214" s="56"/>
      <c r="D214" s="57"/>
      <c r="E214" s="55"/>
      <c r="F214" s="55"/>
      <c r="G214" s="55"/>
      <c r="H214" s="67"/>
      <c r="I214" s="67"/>
    </row>
    <row r="215" spans="1:9" x14ac:dyDescent="0.25">
      <c r="A215" s="57"/>
      <c r="B215" s="55"/>
      <c r="C215" s="58"/>
      <c r="D215" s="57"/>
      <c r="E215" s="55"/>
      <c r="F215" s="55"/>
      <c r="G215" s="55"/>
      <c r="H215" s="67"/>
      <c r="I215" s="67"/>
    </row>
    <row r="216" spans="1:9" x14ac:dyDescent="0.25">
      <c r="A216" s="57"/>
      <c r="B216" s="55"/>
      <c r="C216" s="58"/>
      <c r="D216" s="57"/>
      <c r="E216" s="55"/>
      <c r="F216" s="55"/>
      <c r="G216" s="55"/>
      <c r="H216" s="67"/>
      <c r="I216" s="67"/>
    </row>
    <row r="217" spans="1:9" x14ac:dyDescent="0.25">
      <c r="A217" s="57"/>
      <c r="B217" s="55"/>
      <c r="C217" s="56"/>
      <c r="D217" s="57"/>
      <c r="E217" s="55"/>
      <c r="F217" s="55"/>
      <c r="G217" s="55"/>
      <c r="H217" s="67"/>
      <c r="I217" s="67"/>
    </row>
    <row r="218" spans="1:9" x14ac:dyDescent="0.25">
      <c r="A218" s="57"/>
      <c r="B218" s="55"/>
      <c r="C218" s="60"/>
      <c r="D218" s="57"/>
      <c r="E218" s="55"/>
      <c r="F218" s="55"/>
      <c r="G218" s="55"/>
      <c r="H218" s="67"/>
      <c r="I218" s="67"/>
    </row>
    <row r="219" spans="1:9" x14ac:dyDescent="0.25">
      <c r="A219" s="57"/>
      <c r="B219" s="55"/>
      <c r="C219" s="60"/>
      <c r="D219" s="57"/>
      <c r="E219" s="55"/>
      <c r="F219" s="55"/>
      <c r="G219" s="55"/>
      <c r="H219" s="67"/>
      <c r="I219" s="67"/>
    </row>
    <row r="220" spans="1:9" x14ac:dyDescent="0.25">
      <c r="A220" s="57"/>
      <c r="B220" s="55"/>
      <c r="C220" s="60"/>
      <c r="D220" s="57"/>
      <c r="E220" s="55"/>
      <c r="F220" s="55"/>
      <c r="G220" s="55"/>
      <c r="H220" s="67"/>
      <c r="I220" s="67"/>
    </row>
    <row r="221" spans="1:9" x14ac:dyDescent="0.25">
      <c r="A221" s="57"/>
      <c r="B221" s="55"/>
      <c r="C221" s="60"/>
      <c r="D221" s="57"/>
      <c r="E221" s="55"/>
      <c r="F221" s="55"/>
      <c r="G221" s="55"/>
      <c r="H221" s="67"/>
      <c r="I221" s="67"/>
    </row>
    <row r="222" spans="1:9" x14ac:dyDescent="0.25">
      <c r="A222" s="57"/>
      <c r="B222" s="55"/>
      <c r="C222" s="60"/>
      <c r="D222" s="57"/>
      <c r="E222" s="55"/>
      <c r="F222" s="55"/>
      <c r="G222" s="55"/>
      <c r="H222" s="67"/>
      <c r="I222" s="67"/>
    </row>
    <row r="223" spans="1:9" x14ac:dyDescent="0.25">
      <c r="A223" s="57"/>
      <c r="B223" s="55"/>
      <c r="C223" s="60"/>
      <c r="D223" s="57"/>
      <c r="E223" s="55"/>
      <c r="F223" s="55"/>
      <c r="G223" s="55"/>
      <c r="H223" s="67"/>
      <c r="I223" s="67"/>
    </row>
    <row r="224" spans="1:9" x14ac:dyDescent="0.25">
      <c r="A224" s="57"/>
      <c r="B224" s="55"/>
      <c r="C224" s="60"/>
      <c r="D224" s="57"/>
      <c r="E224" s="55"/>
      <c r="F224" s="55"/>
      <c r="G224" s="55"/>
      <c r="H224" s="67"/>
      <c r="I224" s="67"/>
    </row>
    <row r="225" spans="1:9" x14ac:dyDescent="0.25">
      <c r="A225" s="57"/>
      <c r="B225" s="55"/>
      <c r="C225" s="60"/>
      <c r="D225" s="57"/>
      <c r="E225" s="55"/>
      <c r="F225" s="55"/>
      <c r="G225" s="55"/>
      <c r="H225" s="67"/>
      <c r="I225" s="67"/>
    </row>
    <row r="226" spans="1:9" x14ac:dyDescent="0.25">
      <c r="A226" s="57"/>
      <c r="B226" s="55"/>
      <c r="C226" s="58"/>
      <c r="D226" s="57"/>
      <c r="E226" s="55"/>
      <c r="F226" s="55"/>
      <c r="G226" s="55"/>
      <c r="H226" s="67"/>
      <c r="I226" s="67"/>
    </row>
    <row r="227" spans="1:9" x14ac:dyDescent="0.25">
      <c r="A227" s="57"/>
      <c r="B227" s="55"/>
      <c r="C227" s="56"/>
      <c r="D227" s="57"/>
      <c r="E227" s="55"/>
      <c r="F227" s="55"/>
      <c r="G227" s="55"/>
      <c r="H227" s="67"/>
      <c r="I227" s="67"/>
    </row>
    <row r="228" spans="1:9" x14ac:dyDescent="0.25">
      <c r="A228" s="57"/>
      <c r="B228" s="55"/>
      <c r="C228" s="56"/>
      <c r="D228" s="57"/>
      <c r="E228" s="55"/>
      <c r="F228" s="55"/>
      <c r="G228" s="55"/>
      <c r="H228" s="67"/>
      <c r="I228" s="67"/>
    </row>
    <row r="229" spans="1:9" x14ac:dyDescent="0.25">
      <c r="A229" s="57"/>
      <c r="B229" s="55"/>
      <c r="C229" s="56"/>
      <c r="D229" s="57"/>
      <c r="E229" s="55"/>
      <c r="F229" s="55"/>
      <c r="G229" s="55"/>
      <c r="H229" s="67"/>
      <c r="I229" s="67"/>
    </row>
    <row r="230" spans="1:9" x14ac:dyDescent="0.25">
      <c r="A230" s="57"/>
      <c r="B230" s="55"/>
      <c r="C230" s="56"/>
      <c r="D230" s="57"/>
      <c r="E230" s="55"/>
      <c r="F230" s="55"/>
      <c r="G230" s="55"/>
      <c r="H230" s="67"/>
      <c r="I230" s="67"/>
    </row>
    <row r="231" spans="1:9" x14ac:dyDescent="0.25">
      <c r="A231" s="57"/>
      <c r="B231" s="55"/>
      <c r="C231" s="56"/>
      <c r="D231" s="57"/>
      <c r="E231" s="55"/>
      <c r="F231" s="55"/>
      <c r="G231" s="55"/>
      <c r="H231" s="67"/>
      <c r="I231" s="67"/>
    </row>
    <row r="232" spans="1:9" x14ac:dyDescent="0.25">
      <c r="A232" s="57"/>
      <c r="B232" s="55"/>
      <c r="C232" s="56"/>
      <c r="D232" s="57"/>
      <c r="E232" s="55"/>
      <c r="F232" s="55"/>
      <c r="G232" s="55"/>
      <c r="H232" s="67"/>
      <c r="I232" s="67"/>
    </row>
    <row r="233" spans="1:9" x14ac:dyDescent="0.25">
      <c r="A233" s="57"/>
      <c r="B233" s="55"/>
      <c r="C233" s="56"/>
      <c r="D233" s="57"/>
      <c r="E233" s="55"/>
      <c r="F233" s="55"/>
      <c r="G233" s="55"/>
      <c r="H233" s="67"/>
      <c r="I233" s="67"/>
    </row>
    <row r="234" spans="1:9" x14ac:dyDescent="0.25">
      <c r="A234" s="57"/>
      <c r="B234" s="55"/>
      <c r="C234" s="58"/>
      <c r="D234" s="57"/>
      <c r="E234" s="55"/>
      <c r="F234" s="55"/>
      <c r="G234" s="55"/>
      <c r="H234" s="67"/>
      <c r="I234" s="67"/>
    </row>
    <row r="235" spans="1:9" x14ac:dyDescent="0.25">
      <c r="A235" s="68"/>
      <c r="B235" s="53"/>
      <c r="C235" s="68"/>
      <c r="D235" s="68"/>
      <c r="E235" s="68"/>
      <c r="F235" s="68"/>
      <c r="G235" s="68"/>
      <c r="H235" s="67"/>
      <c r="I235" s="67"/>
    </row>
    <row r="236" spans="1:9" x14ac:dyDescent="0.25">
      <c r="A236" s="68"/>
      <c r="B236" s="53"/>
      <c r="C236" s="68"/>
      <c r="D236" s="68"/>
      <c r="E236" s="68"/>
      <c r="F236" s="68"/>
      <c r="G236" s="68"/>
      <c r="H236" s="67"/>
      <c r="I236" s="67"/>
    </row>
    <row r="237" spans="1:9" x14ac:dyDescent="0.25">
      <c r="A237" s="68"/>
      <c r="B237" s="53"/>
      <c r="C237" s="68"/>
      <c r="D237" s="68"/>
      <c r="E237" s="68"/>
      <c r="F237" s="68"/>
      <c r="G237" s="68"/>
      <c r="H237" s="67"/>
      <c r="I237" s="67"/>
    </row>
    <row r="238" spans="1:9" x14ac:dyDescent="0.25">
      <c r="A238" s="68"/>
      <c r="B238" s="53"/>
      <c r="C238" s="68"/>
      <c r="D238" s="68"/>
      <c r="E238" s="68"/>
      <c r="F238" s="68"/>
      <c r="G238" s="68"/>
      <c r="H238" s="67"/>
      <c r="I238" s="67"/>
    </row>
    <row r="239" spans="1:9" x14ac:dyDescent="0.25">
      <c r="A239" s="68"/>
      <c r="B239" s="53"/>
      <c r="C239" s="68"/>
      <c r="D239" s="68"/>
      <c r="E239" s="68"/>
      <c r="F239" s="68"/>
      <c r="G239" s="68"/>
      <c r="H239" s="67"/>
      <c r="I239" s="67"/>
    </row>
    <row r="240" spans="1:9" x14ac:dyDescent="0.25">
      <c r="A240" s="68"/>
      <c r="B240" s="53"/>
      <c r="C240" s="68"/>
      <c r="D240" s="68"/>
      <c r="E240" s="68"/>
      <c r="F240" s="68"/>
      <c r="G240" s="68"/>
      <c r="H240" s="67"/>
      <c r="I240" s="67"/>
    </row>
    <row r="241" spans="1:9" x14ac:dyDescent="0.25">
      <c r="A241" s="68"/>
      <c r="B241" s="53"/>
      <c r="C241" s="68"/>
      <c r="D241" s="68"/>
      <c r="E241" s="68"/>
      <c r="F241" s="68"/>
      <c r="G241" s="68"/>
      <c r="H241" s="67"/>
      <c r="I241" s="67"/>
    </row>
    <row r="242" spans="1:9" x14ac:dyDescent="0.25">
      <c r="A242" s="68"/>
      <c r="B242" s="53"/>
      <c r="C242" s="68"/>
      <c r="D242" s="68"/>
      <c r="E242" s="68"/>
      <c r="F242" s="68"/>
      <c r="G242" s="68"/>
      <c r="H242" s="67"/>
      <c r="I242" s="67"/>
    </row>
    <row r="243" spans="1:9" x14ac:dyDescent="0.25">
      <c r="A243" s="68"/>
      <c r="B243" s="53"/>
      <c r="C243" s="68"/>
      <c r="D243" s="68"/>
      <c r="E243" s="68"/>
      <c r="F243" s="68"/>
      <c r="G243" s="68"/>
      <c r="H243" s="67"/>
      <c r="I243" s="67"/>
    </row>
    <row r="244" spans="1:9" x14ac:dyDescent="0.25">
      <c r="A244" s="68"/>
      <c r="B244" s="53"/>
      <c r="C244" s="68"/>
      <c r="D244" s="68"/>
      <c r="E244" s="68"/>
      <c r="F244" s="68"/>
      <c r="G244" s="68"/>
      <c r="H244" s="67"/>
      <c r="I244" s="67"/>
    </row>
    <row r="245" spans="1:9" x14ac:dyDescent="0.25">
      <c r="A245" s="68"/>
      <c r="B245" s="53"/>
      <c r="C245" s="68"/>
      <c r="D245" s="68"/>
      <c r="E245" s="68"/>
      <c r="F245" s="68"/>
      <c r="G245" s="68"/>
      <c r="H245" s="67"/>
      <c r="I245" s="67"/>
    </row>
    <row r="246" spans="1:9" x14ac:dyDescent="0.25">
      <c r="A246" s="68"/>
      <c r="B246" s="53"/>
      <c r="C246" s="68"/>
      <c r="D246" s="68"/>
      <c r="E246" s="68"/>
      <c r="F246" s="68"/>
      <c r="G246" s="68"/>
      <c r="H246" s="67"/>
      <c r="I246" s="67"/>
    </row>
    <row r="247" spans="1:9" x14ac:dyDescent="0.25">
      <c r="A247" s="68"/>
      <c r="B247" s="53"/>
      <c r="C247" s="68"/>
      <c r="D247" s="68"/>
      <c r="E247" s="68"/>
      <c r="F247" s="68"/>
      <c r="G247" s="68"/>
      <c r="H247" s="67"/>
      <c r="I247" s="67"/>
    </row>
    <row r="248" spans="1:9" x14ac:dyDescent="0.25">
      <c r="A248" s="68"/>
      <c r="B248" s="53"/>
      <c r="C248" s="68"/>
      <c r="D248" s="68"/>
      <c r="E248" s="68"/>
      <c r="F248" s="68"/>
      <c r="G248" s="68"/>
      <c r="H248" s="67"/>
      <c r="I248" s="67"/>
    </row>
    <row r="249" spans="1:9" x14ac:dyDescent="0.25">
      <c r="A249" s="68"/>
      <c r="B249" s="53"/>
      <c r="C249" s="68"/>
      <c r="D249" s="68"/>
      <c r="E249" s="68"/>
      <c r="F249" s="68"/>
      <c r="G249" s="68"/>
      <c r="H249" s="67"/>
      <c r="I249" s="67"/>
    </row>
    <row r="250" spans="1:9" x14ac:dyDescent="0.25">
      <c r="A250" s="68"/>
      <c r="B250" s="53"/>
      <c r="C250" s="68"/>
      <c r="D250" s="68"/>
      <c r="E250" s="68"/>
      <c r="F250" s="68"/>
      <c r="G250" s="68"/>
      <c r="H250" s="67"/>
      <c r="I250" s="67"/>
    </row>
    <row r="251" spans="1:9" x14ac:dyDescent="0.25">
      <c r="A251" s="68"/>
      <c r="B251" s="53"/>
      <c r="C251" s="68"/>
      <c r="D251" s="68"/>
      <c r="E251" s="68"/>
      <c r="F251" s="68"/>
      <c r="G251" s="68"/>
      <c r="H251" s="67"/>
      <c r="I251" s="67"/>
    </row>
    <row r="252" spans="1:9" x14ac:dyDescent="0.25">
      <c r="A252" s="68"/>
      <c r="B252" s="53"/>
      <c r="C252" s="68"/>
      <c r="D252" s="68"/>
      <c r="E252" s="68"/>
      <c r="F252" s="68"/>
      <c r="G252" s="68"/>
      <c r="H252" s="67"/>
      <c r="I252" s="67"/>
    </row>
    <row r="253" spans="1:9" x14ac:dyDescent="0.25">
      <c r="A253" s="68"/>
      <c r="B253" s="53"/>
      <c r="C253" s="68"/>
      <c r="D253" s="68"/>
      <c r="E253" s="68"/>
      <c r="F253" s="68"/>
      <c r="G253" s="68"/>
      <c r="H253" s="67"/>
      <c r="I253" s="67"/>
    </row>
    <row r="254" spans="1:9" x14ac:dyDescent="0.25">
      <c r="A254" s="68"/>
      <c r="B254" s="53"/>
      <c r="C254" s="68"/>
      <c r="D254" s="68"/>
      <c r="E254" s="68"/>
      <c r="F254" s="68"/>
      <c r="G254" s="68"/>
      <c r="H254" s="67"/>
      <c r="I254" s="67"/>
    </row>
    <row r="255" spans="1:9" x14ac:dyDescent="0.25">
      <c r="A255" s="68"/>
      <c r="B255" s="53"/>
      <c r="C255" s="68"/>
      <c r="D255" s="68"/>
      <c r="E255" s="68"/>
      <c r="F255" s="68"/>
      <c r="G255" s="68"/>
      <c r="H255" s="67"/>
      <c r="I255" s="67"/>
    </row>
    <row r="256" spans="1:9" x14ac:dyDescent="0.25">
      <c r="A256" s="68"/>
      <c r="B256" s="53"/>
      <c r="C256" s="68"/>
      <c r="D256" s="68"/>
      <c r="E256" s="68"/>
      <c r="F256" s="68"/>
      <c r="G256" s="68"/>
      <c r="H256" s="67"/>
      <c r="I256" s="67"/>
    </row>
    <row r="257" spans="1:9" x14ac:dyDescent="0.25">
      <c r="A257" s="68"/>
      <c r="B257" s="53"/>
      <c r="C257" s="68"/>
      <c r="D257" s="68"/>
      <c r="E257" s="68"/>
      <c r="F257" s="68"/>
      <c r="G257" s="68"/>
      <c r="H257" s="67"/>
      <c r="I257" s="67"/>
    </row>
    <row r="258" spans="1:9" x14ac:dyDescent="0.25">
      <c r="A258" s="68"/>
      <c r="B258" s="53"/>
      <c r="C258" s="68"/>
      <c r="D258" s="68"/>
      <c r="E258" s="68"/>
      <c r="F258" s="68"/>
      <c r="G258" s="68"/>
      <c r="H258" s="67"/>
      <c r="I258" s="67"/>
    </row>
    <row r="259" spans="1:9" x14ac:dyDescent="0.25">
      <c r="A259" s="68"/>
      <c r="B259" s="53"/>
      <c r="C259" s="68"/>
      <c r="D259" s="68"/>
      <c r="E259" s="68"/>
      <c r="F259" s="68"/>
      <c r="G259" s="68"/>
      <c r="H259" s="67"/>
      <c r="I259" s="67"/>
    </row>
    <row r="260" spans="1:9" x14ac:dyDescent="0.25">
      <c r="A260" s="68"/>
      <c r="B260" s="53"/>
      <c r="C260" s="68"/>
      <c r="D260" s="68"/>
      <c r="E260" s="68"/>
      <c r="F260" s="68"/>
      <c r="G260" s="68"/>
      <c r="H260" s="67"/>
      <c r="I260" s="67"/>
    </row>
    <row r="261" spans="1:9" x14ac:dyDescent="0.25">
      <c r="A261" s="68"/>
      <c r="B261" s="53"/>
      <c r="C261" s="68"/>
      <c r="D261" s="68"/>
      <c r="E261" s="68"/>
      <c r="F261" s="68"/>
      <c r="G261" s="68"/>
      <c r="H261" s="67"/>
      <c r="I261" s="67"/>
    </row>
    <row r="262" spans="1:9" x14ac:dyDescent="0.25">
      <c r="A262" s="68"/>
      <c r="B262" s="53"/>
      <c r="C262" s="68"/>
      <c r="D262" s="68"/>
      <c r="E262" s="68"/>
      <c r="F262" s="68"/>
      <c r="G262" s="68"/>
      <c r="H262" s="67"/>
      <c r="I262" s="67"/>
    </row>
    <row r="263" spans="1:9" x14ac:dyDescent="0.25">
      <c r="A263" s="68"/>
      <c r="B263" s="53"/>
      <c r="C263" s="68"/>
      <c r="D263" s="68"/>
      <c r="E263" s="68"/>
      <c r="F263" s="68"/>
      <c r="G263" s="68"/>
      <c r="H263" s="67"/>
      <c r="I263" s="67"/>
    </row>
    <row r="264" spans="1:9" x14ac:dyDescent="0.25">
      <c r="A264" s="68"/>
      <c r="B264" s="53"/>
      <c r="C264" s="68"/>
      <c r="D264" s="68"/>
      <c r="E264" s="68"/>
      <c r="F264" s="68"/>
      <c r="G264" s="68"/>
      <c r="H264" s="67"/>
      <c r="I264" s="67"/>
    </row>
    <row r="265" spans="1:9" x14ac:dyDescent="0.25">
      <c r="A265" s="68"/>
      <c r="B265" s="53"/>
      <c r="C265" s="68"/>
      <c r="D265" s="68"/>
      <c r="E265" s="68"/>
      <c r="F265" s="68"/>
      <c r="G265" s="68"/>
      <c r="H265" s="67"/>
      <c r="I265" s="67"/>
    </row>
    <row r="266" spans="1:9" x14ac:dyDescent="0.25">
      <c r="A266" s="68"/>
      <c r="B266" s="53"/>
      <c r="C266" s="68"/>
      <c r="D266" s="68"/>
      <c r="E266" s="68"/>
      <c r="F266" s="68"/>
      <c r="G266" s="68"/>
      <c r="H266" s="67"/>
      <c r="I266" s="67"/>
    </row>
    <row r="267" spans="1:9" x14ac:dyDescent="0.25">
      <c r="A267" s="68"/>
      <c r="B267" s="53"/>
      <c r="C267" s="68"/>
      <c r="D267" s="68"/>
      <c r="E267" s="68"/>
      <c r="F267" s="68"/>
      <c r="G267" s="68"/>
      <c r="H267" s="67"/>
      <c r="I267" s="67"/>
    </row>
    <row r="268" spans="1:9" x14ac:dyDescent="0.25">
      <c r="A268" s="68"/>
      <c r="B268" s="53"/>
      <c r="C268" s="68"/>
      <c r="D268" s="68"/>
      <c r="E268" s="68"/>
      <c r="F268" s="68"/>
      <c r="G268" s="68"/>
      <c r="H268" s="67"/>
      <c r="I268" s="67"/>
    </row>
    <row r="269" spans="1:9" x14ac:dyDescent="0.25">
      <c r="A269" s="68"/>
      <c r="B269" s="53"/>
      <c r="C269" s="68"/>
      <c r="D269" s="68"/>
      <c r="E269" s="68"/>
      <c r="F269" s="68"/>
      <c r="G269" s="68"/>
      <c r="H269" s="67"/>
      <c r="I269" s="67"/>
    </row>
    <row r="270" spans="1:9" x14ac:dyDescent="0.25">
      <c r="A270" s="68"/>
      <c r="B270" s="53"/>
      <c r="C270" s="68"/>
      <c r="D270" s="68"/>
      <c r="E270" s="68"/>
      <c r="F270" s="68"/>
      <c r="G270" s="68"/>
      <c r="H270" s="67"/>
      <c r="I270" s="67"/>
    </row>
    <row r="271" spans="1:9" x14ac:dyDescent="0.25">
      <c r="A271" s="68"/>
      <c r="B271" s="53"/>
      <c r="C271" s="68"/>
      <c r="D271" s="68"/>
      <c r="E271" s="68"/>
      <c r="F271" s="68"/>
      <c r="G271" s="68"/>
      <c r="H271" s="67"/>
      <c r="I271" s="67"/>
    </row>
    <row r="272" spans="1:9" x14ac:dyDescent="0.25">
      <c r="A272" s="68"/>
      <c r="B272" s="53"/>
      <c r="C272" s="68"/>
      <c r="D272" s="68"/>
      <c r="E272" s="68"/>
      <c r="F272" s="68"/>
      <c r="G272" s="68"/>
      <c r="H272" s="67"/>
      <c r="I272" s="67"/>
    </row>
    <row r="273" spans="1:9" x14ac:dyDescent="0.25">
      <c r="A273" s="68"/>
      <c r="B273" s="53"/>
      <c r="C273" s="68"/>
      <c r="D273" s="68"/>
      <c r="E273" s="68"/>
      <c r="F273" s="68"/>
      <c r="G273" s="68"/>
      <c r="H273" s="67"/>
      <c r="I273" s="67"/>
    </row>
    <row r="274" spans="1:9" x14ac:dyDescent="0.25">
      <c r="A274" s="68"/>
      <c r="B274" s="53"/>
      <c r="C274" s="68"/>
      <c r="D274" s="68"/>
      <c r="E274" s="68"/>
      <c r="F274" s="68"/>
      <c r="G274" s="68"/>
      <c r="H274" s="67"/>
      <c r="I274" s="67"/>
    </row>
    <row r="275" spans="1:9" x14ac:dyDescent="0.25">
      <c r="A275" s="68"/>
      <c r="B275" s="53"/>
      <c r="C275" s="68"/>
      <c r="D275" s="68"/>
      <c r="E275" s="68"/>
      <c r="F275" s="68"/>
      <c r="G275" s="68"/>
      <c r="H275" s="67"/>
      <c r="I275" s="67"/>
    </row>
    <row r="276" spans="1:9" x14ac:dyDescent="0.25">
      <c r="A276" s="68"/>
      <c r="B276" s="53"/>
      <c r="C276" s="68"/>
      <c r="D276" s="68"/>
      <c r="E276" s="68"/>
      <c r="F276" s="68"/>
      <c r="G276" s="68"/>
      <c r="H276" s="67"/>
      <c r="I276" s="67"/>
    </row>
    <row r="277" spans="1:9" x14ac:dyDescent="0.25">
      <c r="A277" s="68"/>
      <c r="B277" s="53"/>
      <c r="C277" s="68"/>
      <c r="D277" s="68"/>
      <c r="E277" s="68"/>
      <c r="F277" s="68"/>
      <c r="G277" s="68"/>
      <c r="H277" s="67"/>
      <c r="I277" s="67"/>
    </row>
    <row r="278" spans="1:9" x14ac:dyDescent="0.25">
      <c r="A278" s="68"/>
      <c r="B278" s="53"/>
      <c r="C278" s="68"/>
      <c r="D278" s="68"/>
      <c r="E278" s="68"/>
      <c r="F278" s="68"/>
      <c r="G278" s="68"/>
      <c r="H278" s="67"/>
      <c r="I278" s="67"/>
    </row>
    <row r="279" spans="1:9" x14ac:dyDescent="0.25">
      <c r="A279" s="68"/>
      <c r="B279" s="53"/>
      <c r="C279" s="68"/>
      <c r="D279" s="68"/>
      <c r="E279" s="68"/>
      <c r="F279" s="68"/>
      <c r="G279" s="68"/>
      <c r="H279" s="67"/>
      <c r="I279" s="67"/>
    </row>
    <row r="280" spans="1:9" x14ac:dyDescent="0.25">
      <c r="A280" s="68"/>
      <c r="B280" s="53"/>
      <c r="C280" s="68"/>
      <c r="D280" s="68"/>
      <c r="E280" s="68"/>
      <c r="F280" s="68"/>
      <c r="G280" s="68"/>
      <c r="H280" s="67"/>
      <c r="I280" s="67"/>
    </row>
    <row r="281" spans="1:9" x14ac:dyDescent="0.25">
      <c r="A281" s="68"/>
      <c r="B281" s="53"/>
      <c r="C281" s="68"/>
      <c r="D281" s="68"/>
      <c r="E281" s="68"/>
      <c r="F281" s="68"/>
      <c r="G281" s="68"/>
      <c r="H281" s="67"/>
      <c r="I281" s="67"/>
    </row>
    <row r="282" spans="1:9" x14ac:dyDescent="0.25">
      <c r="A282" s="68"/>
      <c r="B282" s="53"/>
      <c r="C282" s="68"/>
      <c r="D282" s="68"/>
      <c r="E282" s="68"/>
      <c r="F282" s="68"/>
      <c r="G282" s="68"/>
      <c r="H282" s="67"/>
      <c r="I282" s="67"/>
    </row>
    <row r="283" spans="1:9" x14ac:dyDescent="0.25">
      <c r="A283" s="68"/>
      <c r="B283" s="53"/>
      <c r="C283" s="68"/>
      <c r="D283" s="68"/>
      <c r="E283" s="68"/>
      <c r="F283" s="68"/>
      <c r="G283" s="68"/>
      <c r="H283" s="67"/>
      <c r="I283" s="67"/>
    </row>
    <row r="284" spans="1:9" x14ac:dyDescent="0.25">
      <c r="A284" s="68"/>
      <c r="B284" s="53"/>
      <c r="C284" s="68"/>
      <c r="D284" s="68"/>
      <c r="E284" s="68"/>
      <c r="F284" s="68"/>
      <c r="G284" s="68"/>
      <c r="H284" s="67"/>
      <c r="I284" s="67"/>
    </row>
    <row r="285" spans="1:9" x14ac:dyDescent="0.25">
      <c r="A285" s="68"/>
      <c r="B285" s="53"/>
      <c r="C285" s="68"/>
      <c r="D285" s="68"/>
      <c r="E285" s="68"/>
      <c r="F285" s="68"/>
      <c r="G285" s="68"/>
      <c r="H285" s="67"/>
      <c r="I285" s="67"/>
    </row>
    <row r="286" spans="1:9" x14ac:dyDescent="0.25">
      <c r="A286" s="68"/>
      <c r="B286" s="53"/>
      <c r="C286" s="68"/>
      <c r="D286" s="68"/>
      <c r="E286" s="68"/>
      <c r="F286" s="68"/>
      <c r="G286" s="68"/>
      <c r="H286" s="67"/>
      <c r="I286" s="67"/>
    </row>
    <row r="287" spans="1:9" x14ac:dyDescent="0.25">
      <c r="A287" s="68"/>
      <c r="B287" s="53"/>
      <c r="C287" s="68"/>
      <c r="D287" s="68"/>
      <c r="E287" s="68"/>
      <c r="F287" s="68"/>
      <c r="G287" s="68"/>
      <c r="H287" s="67"/>
      <c r="I287" s="67"/>
    </row>
    <row r="288" spans="1:9" x14ac:dyDescent="0.25">
      <c r="A288" s="68"/>
      <c r="B288" s="53"/>
      <c r="C288" s="68"/>
      <c r="D288" s="68"/>
      <c r="E288" s="68"/>
      <c r="F288" s="68"/>
      <c r="G288" s="68"/>
      <c r="H288" s="67"/>
      <c r="I288" s="67"/>
    </row>
    <row r="289" spans="1:9" x14ac:dyDescent="0.25">
      <c r="A289" s="68"/>
      <c r="B289" s="53"/>
      <c r="C289" s="68"/>
      <c r="D289" s="68"/>
      <c r="E289" s="68"/>
      <c r="F289" s="68"/>
      <c r="G289" s="68"/>
      <c r="H289" s="67"/>
      <c r="I289" s="67"/>
    </row>
    <row r="290" spans="1:9" x14ac:dyDescent="0.25">
      <c r="A290" s="68"/>
      <c r="B290" s="53"/>
      <c r="C290" s="68"/>
      <c r="D290" s="68"/>
      <c r="E290" s="68"/>
      <c r="F290" s="68"/>
      <c r="G290" s="68"/>
      <c r="H290" s="67"/>
      <c r="I290" s="67"/>
    </row>
    <row r="291" spans="1:9" x14ac:dyDescent="0.25">
      <c r="A291" s="68"/>
      <c r="B291" s="53"/>
      <c r="C291" s="68"/>
      <c r="D291" s="68"/>
      <c r="E291" s="68"/>
      <c r="F291" s="68"/>
      <c r="G291" s="68"/>
      <c r="H291" s="67"/>
      <c r="I291" s="67"/>
    </row>
    <row r="292" spans="1:9" x14ac:dyDescent="0.25">
      <c r="A292" s="68"/>
      <c r="B292" s="53"/>
      <c r="C292" s="68"/>
      <c r="D292" s="68"/>
      <c r="E292" s="68"/>
      <c r="F292" s="68"/>
      <c r="G292" s="68"/>
      <c r="H292" s="67"/>
      <c r="I292" s="67"/>
    </row>
    <row r="293" spans="1:9" x14ac:dyDescent="0.25">
      <c r="A293" s="68"/>
      <c r="B293" s="53"/>
      <c r="C293" s="68"/>
      <c r="D293" s="68"/>
      <c r="E293" s="68"/>
      <c r="F293" s="68"/>
      <c r="G293" s="68"/>
      <c r="H293" s="67"/>
      <c r="I293" s="67"/>
    </row>
    <row r="294" spans="1:9" x14ac:dyDescent="0.25">
      <c r="A294" s="68"/>
      <c r="B294" s="53"/>
      <c r="C294" s="68"/>
      <c r="D294" s="68"/>
      <c r="E294" s="68"/>
      <c r="F294" s="68"/>
      <c r="G294" s="68"/>
      <c r="H294" s="67"/>
      <c r="I294" s="67"/>
    </row>
    <row r="295" spans="1:9" x14ac:dyDescent="0.25">
      <c r="A295" s="68"/>
      <c r="B295" s="53"/>
      <c r="C295" s="68"/>
      <c r="D295" s="68"/>
      <c r="E295" s="68"/>
      <c r="F295" s="68"/>
      <c r="G295" s="68"/>
      <c r="H295" s="67"/>
      <c r="I295" s="67"/>
    </row>
    <row r="296" spans="1:9" x14ac:dyDescent="0.25">
      <c r="A296" s="68"/>
      <c r="B296" s="53"/>
      <c r="C296" s="68"/>
      <c r="D296" s="68"/>
      <c r="E296" s="68"/>
      <c r="F296" s="68"/>
      <c r="G296" s="68"/>
      <c r="H296" s="67"/>
      <c r="I296" s="67"/>
    </row>
    <row r="297" spans="1:9" x14ac:dyDescent="0.25">
      <c r="A297" s="68"/>
      <c r="B297" s="53"/>
      <c r="C297" s="68"/>
      <c r="D297" s="68"/>
      <c r="E297" s="68"/>
      <c r="F297" s="68"/>
      <c r="G297" s="68"/>
      <c r="H297" s="67"/>
      <c r="I297" s="67"/>
    </row>
    <row r="298" spans="1:9" x14ac:dyDescent="0.25">
      <c r="A298" s="68"/>
      <c r="B298" s="53"/>
      <c r="C298" s="68"/>
      <c r="D298" s="68"/>
      <c r="E298" s="68"/>
      <c r="F298" s="68"/>
      <c r="G298" s="68"/>
      <c r="H298" s="67"/>
      <c r="I298" s="67"/>
    </row>
    <row r="299" spans="1:9" x14ac:dyDescent="0.25">
      <c r="A299" s="68"/>
      <c r="B299" s="53"/>
      <c r="C299" s="68"/>
      <c r="D299" s="68"/>
      <c r="E299" s="68"/>
      <c r="F299" s="68"/>
      <c r="G299" s="68"/>
      <c r="H299" s="67"/>
      <c r="I299" s="67"/>
    </row>
    <row r="300" spans="1:9" x14ac:dyDescent="0.25">
      <c r="A300" s="68"/>
      <c r="B300" s="53"/>
      <c r="C300" s="68"/>
      <c r="D300" s="68"/>
      <c r="E300" s="68"/>
      <c r="F300" s="68"/>
      <c r="G300" s="68"/>
      <c r="H300" s="67"/>
      <c r="I300" s="67"/>
    </row>
    <row r="301" spans="1:9" x14ac:dyDescent="0.25">
      <c r="A301" s="68"/>
      <c r="B301" s="53"/>
      <c r="C301" s="68"/>
      <c r="D301" s="68"/>
      <c r="E301" s="68"/>
      <c r="F301" s="68"/>
      <c r="G301" s="68"/>
      <c r="H301" s="67"/>
      <c r="I301" s="67"/>
    </row>
    <row r="302" spans="1:9" x14ac:dyDescent="0.25">
      <c r="A302" s="68"/>
      <c r="B302" s="53"/>
      <c r="C302" s="68"/>
      <c r="D302" s="68"/>
      <c r="E302" s="68"/>
      <c r="F302" s="68"/>
      <c r="G302" s="68"/>
      <c r="H302" s="67"/>
      <c r="I302" s="67"/>
    </row>
    <row r="303" spans="1:9" x14ac:dyDescent="0.25">
      <c r="A303" s="68"/>
      <c r="B303" s="53"/>
      <c r="C303" s="68"/>
      <c r="D303" s="68"/>
      <c r="E303" s="68"/>
      <c r="F303" s="68"/>
      <c r="G303" s="68"/>
      <c r="H303" s="67"/>
      <c r="I303" s="67"/>
    </row>
    <row r="304" spans="1:9" x14ac:dyDescent="0.25">
      <c r="A304" s="68"/>
      <c r="B304" s="53"/>
      <c r="C304" s="68"/>
      <c r="D304" s="68"/>
      <c r="E304" s="68"/>
      <c r="F304" s="68"/>
      <c r="G304" s="68"/>
      <c r="H304" s="67"/>
      <c r="I304" s="67"/>
    </row>
    <row r="305" spans="1:9" x14ac:dyDescent="0.25">
      <c r="A305" s="68"/>
      <c r="B305" s="53"/>
      <c r="C305" s="68"/>
      <c r="D305" s="68"/>
      <c r="E305" s="68"/>
      <c r="F305" s="68"/>
      <c r="G305" s="68"/>
      <c r="H305" s="67"/>
      <c r="I305" s="67"/>
    </row>
    <row r="306" spans="1:9" x14ac:dyDescent="0.25">
      <c r="A306" s="68"/>
      <c r="B306" s="53"/>
      <c r="C306" s="68"/>
      <c r="D306" s="68"/>
      <c r="E306" s="68"/>
      <c r="F306" s="68"/>
      <c r="G306" s="68"/>
      <c r="H306" s="67"/>
      <c r="I306" s="67"/>
    </row>
    <row r="307" spans="1:9" x14ac:dyDescent="0.25">
      <c r="A307" s="68"/>
      <c r="B307" s="53"/>
      <c r="C307" s="68"/>
      <c r="D307" s="68"/>
      <c r="E307" s="68"/>
      <c r="F307" s="68"/>
      <c r="G307" s="68"/>
      <c r="H307" s="67"/>
      <c r="I307" s="67"/>
    </row>
    <row r="308" spans="1:9" x14ac:dyDescent="0.25">
      <c r="A308" s="68"/>
      <c r="B308" s="53"/>
      <c r="C308" s="68"/>
      <c r="D308" s="68"/>
      <c r="E308" s="68"/>
      <c r="F308" s="68"/>
      <c r="G308" s="68"/>
      <c r="H308" s="67"/>
      <c r="I308" s="67"/>
    </row>
    <row r="309" spans="1:9" x14ac:dyDescent="0.25">
      <c r="A309" s="68"/>
      <c r="B309" s="53"/>
      <c r="C309" s="68"/>
      <c r="D309" s="68"/>
      <c r="E309" s="68"/>
      <c r="F309" s="68"/>
      <c r="G309" s="68"/>
      <c r="H309" s="67"/>
      <c r="I309" s="67"/>
    </row>
    <row r="310" spans="1:9" x14ac:dyDescent="0.25">
      <c r="A310" s="68"/>
      <c r="B310" s="53"/>
      <c r="C310" s="68"/>
      <c r="D310" s="68"/>
      <c r="E310" s="68"/>
      <c r="F310" s="68"/>
      <c r="G310" s="68"/>
      <c r="H310" s="67"/>
      <c r="I310" s="67"/>
    </row>
    <row r="311" spans="1:9" x14ac:dyDescent="0.25">
      <c r="A311" s="68"/>
      <c r="B311" s="53"/>
      <c r="C311" s="68"/>
      <c r="D311" s="68"/>
      <c r="E311" s="68"/>
      <c r="F311" s="68"/>
      <c r="G311" s="68"/>
      <c r="H311" s="67"/>
      <c r="I311" s="67"/>
    </row>
    <row r="312" spans="1:9" x14ac:dyDescent="0.25">
      <c r="A312" s="68"/>
      <c r="B312" s="53"/>
      <c r="C312" s="68"/>
      <c r="D312" s="68"/>
      <c r="E312" s="68"/>
      <c r="F312" s="68"/>
      <c r="G312" s="68"/>
      <c r="H312" s="67"/>
      <c r="I312" s="67"/>
    </row>
    <row r="313" spans="1:9" x14ac:dyDescent="0.25">
      <c r="A313" s="68"/>
      <c r="B313" s="53"/>
      <c r="C313" s="68"/>
      <c r="D313" s="68"/>
      <c r="E313" s="68"/>
      <c r="F313" s="68"/>
      <c r="G313" s="68"/>
      <c r="H313" s="67"/>
      <c r="I313" s="67"/>
    </row>
    <row r="314" spans="1:9" x14ac:dyDescent="0.25">
      <c r="A314" s="68"/>
      <c r="B314" s="53"/>
      <c r="C314" s="68"/>
      <c r="D314" s="68"/>
      <c r="E314" s="68"/>
      <c r="F314" s="68"/>
      <c r="G314" s="68"/>
      <c r="H314" s="67"/>
      <c r="I314" s="67"/>
    </row>
    <row r="315" spans="1:9" x14ac:dyDescent="0.25">
      <c r="A315" s="68"/>
      <c r="B315" s="53"/>
      <c r="C315" s="68"/>
      <c r="D315" s="68"/>
      <c r="E315" s="68"/>
      <c r="F315" s="68"/>
      <c r="G315" s="68"/>
      <c r="H315" s="67"/>
      <c r="I315" s="67"/>
    </row>
    <row r="316" spans="1:9" x14ac:dyDescent="0.25">
      <c r="A316" s="68"/>
      <c r="B316" s="53"/>
      <c r="C316" s="68"/>
      <c r="D316" s="68"/>
      <c r="E316" s="68"/>
      <c r="F316" s="68"/>
      <c r="G316" s="68"/>
      <c r="H316" s="67"/>
      <c r="I316" s="67"/>
    </row>
    <row r="317" spans="1:9" x14ac:dyDescent="0.25">
      <c r="A317" s="68"/>
      <c r="B317" s="53"/>
      <c r="C317" s="68"/>
      <c r="D317" s="68"/>
      <c r="E317" s="68"/>
      <c r="F317" s="68"/>
      <c r="G317" s="68"/>
      <c r="H317" s="67"/>
      <c r="I317" s="67"/>
    </row>
    <row r="318" spans="1:9" x14ac:dyDescent="0.25">
      <c r="A318" s="68"/>
      <c r="B318" s="53"/>
      <c r="C318" s="68"/>
      <c r="D318" s="68"/>
      <c r="E318" s="68"/>
      <c r="F318" s="68"/>
      <c r="G318" s="68"/>
      <c r="H318" s="67"/>
      <c r="I318" s="67"/>
    </row>
    <row r="319" spans="1:9" x14ac:dyDescent="0.25">
      <c r="A319" s="68"/>
      <c r="B319" s="53"/>
      <c r="C319" s="68"/>
      <c r="D319" s="68"/>
      <c r="E319" s="68"/>
      <c r="F319" s="68"/>
      <c r="G319" s="68"/>
      <c r="H319" s="67"/>
      <c r="I319" s="67"/>
    </row>
    <row r="320" spans="1:9" x14ac:dyDescent="0.25">
      <c r="A320" s="68"/>
      <c r="B320" s="53"/>
      <c r="C320" s="68"/>
      <c r="D320" s="68"/>
      <c r="E320" s="68"/>
      <c r="F320" s="68"/>
      <c r="G320" s="68"/>
      <c r="H320" s="67"/>
      <c r="I320" s="67"/>
    </row>
    <row r="321" spans="1:9" x14ac:dyDescent="0.25">
      <c r="A321" s="68"/>
      <c r="B321" s="53"/>
      <c r="C321" s="68"/>
      <c r="D321" s="68"/>
      <c r="E321" s="68"/>
      <c r="F321" s="68"/>
      <c r="G321" s="68"/>
      <c r="H321" s="67"/>
      <c r="I321" s="67"/>
    </row>
    <row r="322" spans="1:9" x14ac:dyDescent="0.25">
      <c r="A322" s="68"/>
      <c r="B322" s="53"/>
      <c r="C322" s="68"/>
      <c r="D322" s="68"/>
      <c r="E322" s="68"/>
      <c r="F322" s="68"/>
      <c r="G322" s="68"/>
      <c r="H322" s="67"/>
      <c r="I322" s="67"/>
    </row>
    <row r="323" spans="1:9" x14ac:dyDescent="0.25">
      <c r="A323" s="68"/>
      <c r="B323" s="53"/>
      <c r="C323" s="68"/>
      <c r="D323" s="68"/>
      <c r="E323" s="68"/>
      <c r="F323" s="68"/>
      <c r="G323" s="68"/>
      <c r="H323" s="67"/>
      <c r="I323" s="67"/>
    </row>
    <row r="324" spans="1:9" x14ac:dyDescent="0.25">
      <c r="A324" s="68"/>
      <c r="B324" s="53"/>
      <c r="C324" s="68"/>
      <c r="D324" s="68"/>
      <c r="E324" s="68"/>
      <c r="F324" s="68"/>
      <c r="G324" s="68"/>
      <c r="H324" s="67"/>
      <c r="I324" s="67"/>
    </row>
    <row r="325" spans="1:9" x14ac:dyDescent="0.25">
      <c r="A325" s="68"/>
      <c r="B325" s="53"/>
      <c r="C325" s="68"/>
      <c r="D325" s="68"/>
      <c r="E325" s="68"/>
      <c r="F325" s="68"/>
      <c r="G325" s="68"/>
      <c r="H325" s="67"/>
      <c r="I325" s="67"/>
    </row>
    <row r="326" spans="1:9" x14ac:dyDescent="0.25">
      <c r="A326" s="68"/>
      <c r="B326" s="53"/>
      <c r="C326" s="68"/>
      <c r="D326" s="68"/>
      <c r="E326" s="68"/>
      <c r="F326" s="68"/>
      <c r="G326" s="68"/>
      <c r="H326" s="67"/>
      <c r="I326" s="67"/>
    </row>
    <row r="327" spans="1:9" x14ac:dyDescent="0.25">
      <c r="A327" s="68"/>
      <c r="B327" s="53"/>
      <c r="C327" s="68"/>
      <c r="D327" s="68"/>
      <c r="E327" s="68"/>
      <c r="F327" s="68"/>
      <c r="G327" s="68"/>
      <c r="H327" s="67"/>
      <c r="I327" s="67"/>
    </row>
    <row r="328" spans="1:9" x14ac:dyDescent="0.25">
      <c r="A328" s="68"/>
      <c r="B328" s="53"/>
      <c r="C328" s="68"/>
      <c r="D328" s="68"/>
      <c r="E328" s="68"/>
      <c r="F328" s="68"/>
      <c r="G328" s="68"/>
      <c r="H328" s="67"/>
      <c r="I328" s="67"/>
    </row>
    <row r="329" spans="1:9" x14ac:dyDescent="0.25">
      <c r="A329" s="68"/>
      <c r="B329" s="53"/>
      <c r="C329" s="68"/>
      <c r="D329" s="68"/>
      <c r="E329" s="68"/>
      <c r="F329" s="68"/>
      <c r="G329" s="68"/>
      <c r="H329" s="67"/>
      <c r="I329" s="67"/>
    </row>
    <row r="330" spans="1:9" x14ac:dyDescent="0.25">
      <c r="A330" s="68"/>
      <c r="B330" s="53"/>
      <c r="C330" s="68"/>
      <c r="D330" s="68"/>
      <c r="E330" s="68"/>
      <c r="F330" s="68"/>
      <c r="G330" s="68"/>
      <c r="H330" s="67"/>
      <c r="I330" s="67"/>
    </row>
    <row r="331" spans="1:9" x14ac:dyDescent="0.25">
      <c r="A331" s="68"/>
      <c r="B331" s="53"/>
      <c r="C331" s="68"/>
      <c r="D331" s="68"/>
      <c r="E331" s="68"/>
      <c r="F331" s="68"/>
      <c r="G331" s="68"/>
      <c r="H331" s="67"/>
      <c r="I331" s="67"/>
    </row>
    <row r="332" spans="1:9" x14ac:dyDescent="0.25">
      <c r="A332" s="68"/>
      <c r="B332" s="53"/>
      <c r="C332" s="68"/>
      <c r="D332" s="68"/>
      <c r="E332" s="68"/>
      <c r="F332" s="68"/>
      <c r="G332" s="68"/>
      <c r="H332" s="67"/>
      <c r="I332" s="67"/>
    </row>
    <row r="333" spans="1:9" x14ac:dyDescent="0.25">
      <c r="A333" s="68"/>
      <c r="B333" s="53"/>
      <c r="C333" s="68"/>
      <c r="D333" s="68"/>
      <c r="E333" s="68"/>
      <c r="F333" s="68"/>
      <c r="G333" s="68"/>
      <c r="H333" s="67"/>
      <c r="I333" s="67"/>
    </row>
    <row r="334" spans="1:9" x14ac:dyDescent="0.25">
      <c r="A334" s="68"/>
      <c r="B334" s="53"/>
      <c r="C334" s="68"/>
      <c r="D334" s="68"/>
      <c r="E334" s="68"/>
      <c r="F334" s="68"/>
      <c r="G334" s="68"/>
      <c r="H334" s="67"/>
      <c r="I334" s="67"/>
    </row>
    <row r="335" spans="1:9" x14ac:dyDescent="0.25">
      <c r="A335" s="68"/>
      <c r="B335" s="53"/>
      <c r="C335" s="68"/>
      <c r="D335" s="68"/>
      <c r="E335" s="68"/>
      <c r="F335" s="68"/>
      <c r="G335" s="68"/>
      <c r="H335" s="67"/>
      <c r="I335" s="67"/>
    </row>
    <row r="336" spans="1:9" x14ac:dyDescent="0.25">
      <c r="A336" s="68"/>
      <c r="B336" s="53"/>
      <c r="C336" s="68"/>
      <c r="D336" s="68"/>
      <c r="E336" s="68"/>
      <c r="F336" s="68"/>
      <c r="G336" s="68"/>
      <c r="H336" s="67"/>
      <c r="I336" s="67"/>
    </row>
    <row r="337" spans="1:9" x14ac:dyDescent="0.25">
      <c r="A337" s="68"/>
      <c r="B337" s="53"/>
      <c r="C337" s="68"/>
      <c r="D337" s="68"/>
      <c r="E337" s="68"/>
      <c r="F337" s="68"/>
      <c r="G337" s="68"/>
      <c r="H337" s="67"/>
      <c r="I337" s="67"/>
    </row>
    <row r="338" spans="1:9" x14ac:dyDescent="0.25">
      <c r="A338" s="68"/>
      <c r="B338" s="53"/>
      <c r="C338" s="68"/>
      <c r="D338" s="68"/>
      <c r="E338" s="68"/>
      <c r="F338" s="68"/>
      <c r="G338" s="68"/>
      <c r="H338" s="67"/>
      <c r="I338" s="67"/>
    </row>
    <row r="339" spans="1:9" x14ac:dyDescent="0.25">
      <c r="A339" s="68"/>
      <c r="B339" s="53"/>
      <c r="C339" s="68"/>
      <c r="D339" s="68"/>
      <c r="E339" s="68"/>
      <c r="F339" s="68"/>
      <c r="G339" s="68"/>
      <c r="H339" s="67"/>
      <c r="I339" s="67"/>
    </row>
    <row r="340" spans="1:9" x14ac:dyDescent="0.25">
      <c r="A340" s="68"/>
      <c r="B340" s="53"/>
      <c r="C340" s="68"/>
      <c r="D340" s="68"/>
      <c r="E340" s="68"/>
      <c r="F340" s="68"/>
      <c r="G340" s="68"/>
      <c r="H340" s="67"/>
      <c r="I340" s="67"/>
    </row>
    <row r="341" spans="1:9" x14ac:dyDescent="0.25">
      <c r="A341" s="68"/>
      <c r="B341" s="53"/>
      <c r="C341" s="68"/>
      <c r="D341" s="68"/>
      <c r="E341" s="68"/>
      <c r="F341" s="68"/>
      <c r="G341" s="68"/>
      <c r="H341" s="67"/>
      <c r="I341" s="67"/>
    </row>
    <row r="342" spans="1:9" x14ac:dyDescent="0.25">
      <c r="A342" s="68"/>
      <c r="B342" s="53"/>
      <c r="C342" s="68"/>
      <c r="D342" s="68"/>
      <c r="E342" s="68"/>
      <c r="F342" s="68"/>
      <c r="G342" s="68"/>
      <c r="H342" s="67"/>
      <c r="I342" s="67"/>
    </row>
    <row r="343" spans="1:9" x14ac:dyDescent="0.25">
      <c r="A343" s="68"/>
      <c r="B343" s="53"/>
      <c r="C343" s="68"/>
      <c r="D343" s="68"/>
      <c r="E343" s="68"/>
      <c r="F343" s="68"/>
      <c r="G343" s="68"/>
      <c r="H343" s="67"/>
      <c r="I343" s="67"/>
    </row>
    <row r="344" spans="1:9" x14ac:dyDescent="0.25">
      <c r="A344" s="68"/>
      <c r="B344" s="53"/>
      <c r="C344" s="68"/>
      <c r="D344" s="68"/>
      <c r="E344" s="68"/>
      <c r="F344" s="68"/>
      <c r="G344" s="68"/>
      <c r="H344" s="67"/>
      <c r="I344" s="67"/>
    </row>
    <row r="345" spans="1:9" x14ac:dyDescent="0.25">
      <c r="A345" s="68"/>
      <c r="B345" s="53"/>
      <c r="C345" s="68"/>
      <c r="D345" s="68"/>
      <c r="E345" s="68"/>
      <c r="F345" s="68"/>
      <c r="G345" s="68"/>
      <c r="H345" s="67"/>
      <c r="I345" s="67"/>
    </row>
    <row r="346" spans="1:9" x14ac:dyDescent="0.25">
      <c r="A346" s="68"/>
      <c r="B346" s="53"/>
      <c r="C346" s="68"/>
      <c r="D346" s="68"/>
      <c r="E346" s="68"/>
      <c r="F346" s="68"/>
      <c r="G346" s="68"/>
      <c r="H346" s="67"/>
      <c r="I346" s="67"/>
    </row>
    <row r="347" spans="1:9" x14ac:dyDescent="0.25">
      <c r="A347" s="68"/>
      <c r="B347" s="53"/>
      <c r="C347" s="68"/>
      <c r="D347" s="68"/>
      <c r="E347" s="68"/>
      <c r="F347" s="68"/>
      <c r="G347" s="68"/>
      <c r="H347" s="67"/>
      <c r="I347" s="67"/>
    </row>
    <row r="348" spans="1:9" x14ac:dyDescent="0.25">
      <c r="A348" s="68"/>
      <c r="B348" s="53"/>
      <c r="C348" s="68"/>
      <c r="D348" s="68"/>
      <c r="E348" s="68"/>
      <c r="F348" s="68"/>
      <c r="G348" s="68"/>
      <c r="H348" s="67"/>
      <c r="I348" s="67"/>
    </row>
    <row r="349" spans="1:9" x14ac:dyDescent="0.25">
      <c r="A349" s="68"/>
      <c r="B349" s="53"/>
      <c r="C349" s="68"/>
      <c r="D349" s="68"/>
      <c r="E349" s="68"/>
      <c r="F349" s="68"/>
      <c r="G349" s="68"/>
      <c r="H349" s="67"/>
      <c r="I349" s="67"/>
    </row>
    <row r="350" spans="1:9" x14ac:dyDescent="0.25">
      <c r="A350" s="68"/>
      <c r="B350" s="53"/>
      <c r="C350" s="68"/>
      <c r="D350" s="68"/>
      <c r="E350" s="68"/>
      <c r="F350" s="68"/>
      <c r="G350" s="68"/>
      <c r="H350" s="67"/>
      <c r="I350" s="67"/>
    </row>
    <row r="351" spans="1:9" x14ac:dyDescent="0.25">
      <c r="A351" s="68"/>
      <c r="B351" s="53"/>
      <c r="C351" s="68"/>
      <c r="D351" s="68"/>
      <c r="E351" s="68"/>
      <c r="F351" s="68"/>
      <c r="G351" s="68"/>
      <c r="H351" s="67"/>
      <c r="I351" s="67"/>
    </row>
    <row r="352" spans="1:9" x14ac:dyDescent="0.25">
      <c r="A352" s="68"/>
      <c r="B352" s="53"/>
      <c r="C352" s="68"/>
      <c r="D352" s="68"/>
      <c r="E352" s="68"/>
      <c r="F352" s="68"/>
      <c r="G352" s="68"/>
      <c r="H352" s="67"/>
      <c r="I352" s="67"/>
    </row>
    <row r="353" spans="1:9" x14ac:dyDescent="0.25">
      <c r="A353" s="68"/>
      <c r="B353" s="53"/>
      <c r="C353" s="68"/>
      <c r="D353" s="68"/>
      <c r="E353" s="68"/>
      <c r="F353" s="68"/>
      <c r="G353" s="68"/>
      <c r="H353" s="67"/>
      <c r="I353" s="67"/>
    </row>
    <row r="354" spans="1:9" x14ac:dyDescent="0.25">
      <c r="A354" s="68"/>
      <c r="B354" s="53"/>
      <c r="C354" s="68"/>
      <c r="D354" s="68"/>
      <c r="E354" s="68"/>
      <c r="F354" s="68"/>
      <c r="G354" s="68"/>
      <c r="H354" s="67"/>
      <c r="I354" s="67"/>
    </row>
    <row r="355" spans="1:9" x14ac:dyDescent="0.25">
      <c r="A355" s="68"/>
      <c r="B355" s="53"/>
      <c r="C355" s="68"/>
      <c r="D355" s="68"/>
      <c r="E355" s="68"/>
      <c r="F355" s="68"/>
      <c r="G355" s="68"/>
      <c r="H355" s="67"/>
      <c r="I355" s="67"/>
    </row>
    <row r="356" spans="1:9" x14ac:dyDescent="0.25">
      <c r="A356" s="68"/>
      <c r="B356" s="53"/>
      <c r="C356" s="68"/>
      <c r="D356" s="68"/>
      <c r="E356" s="68"/>
      <c r="F356" s="68"/>
      <c r="G356" s="68"/>
      <c r="H356" s="67"/>
      <c r="I356" s="67"/>
    </row>
    <row r="357" spans="1:9" x14ac:dyDescent="0.25">
      <c r="A357" s="68"/>
      <c r="B357" s="53"/>
      <c r="C357" s="68"/>
      <c r="D357" s="68"/>
      <c r="E357" s="68"/>
      <c r="F357" s="68"/>
      <c r="G357" s="68"/>
      <c r="H357" s="67"/>
      <c r="I357" s="67"/>
    </row>
    <row r="358" spans="1:9" x14ac:dyDescent="0.25">
      <c r="A358" s="68"/>
      <c r="B358" s="53"/>
      <c r="C358" s="68"/>
      <c r="D358" s="68"/>
      <c r="E358" s="68"/>
      <c r="F358" s="68"/>
      <c r="G358" s="68"/>
      <c r="H358" s="67"/>
      <c r="I358" s="67"/>
    </row>
    <row r="359" spans="1:9" x14ac:dyDescent="0.25">
      <c r="A359" s="68"/>
      <c r="B359" s="53"/>
      <c r="C359" s="68"/>
      <c r="D359" s="68"/>
      <c r="E359" s="68"/>
      <c r="F359" s="68"/>
      <c r="G359" s="68"/>
      <c r="H359" s="67"/>
      <c r="I359" s="67"/>
    </row>
    <row r="360" spans="1:9" x14ac:dyDescent="0.25">
      <c r="A360" s="68"/>
      <c r="B360" s="53"/>
      <c r="C360" s="68"/>
      <c r="D360" s="68"/>
      <c r="E360" s="68"/>
      <c r="F360" s="68"/>
      <c r="G360" s="68"/>
      <c r="H360" s="67"/>
      <c r="I360" s="67"/>
    </row>
    <row r="361" spans="1:9" x14ac:dyDescent="0.25">
      <c r="A361" s="68"/>
      <c r="B361" s="53"/>
      <c r="C361" s="68"/>
      <c r="D361" s="68"/>
      <c r="E361" s="68"/>
      <c r="F361" s="68"/>
      <c r="G361" s="68"/>
      <c r="H361" s="67"/>
      <c r="I361" s="67"/>
    </row>
    <row r="362" spans="1:9" x14ac:dyDescent="0.25">
      <c r="A362" s="68"/>
      <c r="B362" s="53"/>
      <c r="C362" s="68"/>
      <c r="D362" s="68"/>
      <c r="E362" s="68"/>
      <c r="F362" s="68"/>
      <c r="G362" s="68"/>
      <c r="H362" s="67"/>
      <c r="I362" s="67"/>
    </row>
    <row r="363" spans="1:9" x14ac:dyDescent="0.25">
      <c r="A363" s="68"/>
      <c r="B363" s="53"/>
      <c r="C363" s="68"/>
      <c r="D363" s="68"/>
      <c r="E363" s="68"/>
      <c r="F363" s="68"/>
      <c r="G363" s="68"/>
      <c r="H363" s="67"/>
      <c r="I363" s="67"/>
    </row>
    <row r="364" spans="1:9" x14ac:dyDescent="0.25">
      <c r="A364" s="68"/>
      <c r="B364" s="53"/>
      <c r="C364" s="68"/>
      <c r="D364" s="68"/>
      <c r="E364" s="68"/>
      <c r="F364" s="68"/>
      <c r="G364" s="68"/>
      <c r="H364" s="67"/>
      <c r="I364" s="67"/>
    </row>
    <row r="365" spans="1:9" x14ac:dyDescent="0.25">
      <c r="A365" s="68"/>
      <c r="B365" s="53"/>
      <c r="C365" s="68"/>
      <c r="D365" s="68"/>
      <c r="E365" s="68"/>
      <c r="F365" s="68"/>
      <c r="G365" s="68"/>
      <c r="H365" s="67"/>
      <c r="I365" s="67"/>
    </row>
    <row r="366" spans="1:9" x14ac:dyDescent="0.25">
      <c r="A366" s="68"/>
      <c r="B366" s="53"/>
      <c r="C366" s="68"/>
      <c r="D366" s="68"/>
      <c r="E366" s="68"/>
      <c r="F366" s="68"/>
      <c r="G366" s="68"/>
      <c r="H366" s="67"/>
      <c r="I366" s="67"/>
    </row>
    <row r="367" spans="1:9" x14ac:dyDescent="0.25">
      <c r="A367" s="68"/>
      <c r="B367" s="53"/>
      <c r="C367" s="68"/>
      <c r="D367" s="68"/>
      <c r="E367" s="68"/>
      <c r="F367" s="68"/>
      <c r="G367" s="68"/>
      <c r="H367" s="67"/>
      <c r="I367" s="67"/>
    </row>
    <row r="368" spans="1:9" x14ac:dyDescent="0.25">
      <c r="A368" s="68"/>
      <c r="B368" s="53"/>
      <c r="C368" s="68"/>
      <c r="D368" s="68"/>
      <c r="E368" s="68"/>
      <c r="F368" s="68"/>
      <c r="G368" s="68"/>
      <c r="H368" s="67"/>
      <c r="I368" s="67"/>
    </row>
    <row r="369" spans="1:9" x14ac:dyDescent="0.25">
      <c r="A369" s="68"/>
      <c r="B369" s="53"/>
      <c r="C369" s="68"/>
      <c r="D369" s="68"/>
      <c r="E369" s="68"/>
      <c r="F369" s="68"/>
      <c r="G369" s="68"/>
      <c r="H369" s="67"/>
      <c r="I369" s="67"/>
    </row>
    <row r="370" spans="1:9" x14ac:dyDescent="0.25">
      <c r="A370" s="68"/>
      <c r="B370" s="53"/>
      <c r="C370" s="68"/>
      <c r="D370" s="68"/>
      <c r="E370" s="68"/>
      <c r="F370" s="68"/>
      <c r="G370" s="68"/>
      <c r="H370" s="67"/>
      <c r="I370" s="67"/>
    </row>
    <row r="371" spans="1:9" x14ac:dyDescent="0.25">
      <c r="A371" s="68"/>
      <c r="B371" s="53"/>
      <c r="C371" s="68"/>
      <c r="D371" s="68"/>
      <c r="E371" s="68"/>
      <c r="F371" s="68"/>
      <c r="G371" s="68"/>
      <c r="H371" s="67"/>
      <c r="I371" s="67"/>
    </row>
    <row r="372" spans="1:9" x14ac:dyDescent="0.25">
      <c r="A372" s="68"/>
      <c r="B372" s="53"/>
      <c r="C372" s="68"/>
      <c r="D372" s="68"/>
      <c r="E372" s="68"/>
      <c r="F372" s="68"/>
      <c r="G372" s="68"/>
      <c r="H372" s="67"/>
      <c r="I372" s="67"/>
    </row>
    <row r="373" spans="1:9" x14ac:dyDescent="0.25">
      <c r="A373" s="68"/>
      <c r="B373" s="53"/>
      <c r="C373" s="68"/>
      <c r="D373" s="68"/>
      <c r="E373" s="68"/>
      <c r="F373" s="68"/>
      <c r="G373" s="68"/>
      <c r="H373" s="67"/>
      <c r="I373" s="67"/>
    </row>
    <row r="374" spans="1:9" x14ac:dyDescent="0.25">
      <c r="A374" s="68"/>
      <c r="B374" s="53"/>
      <c r="C374" s="68"/>
      <c r="D374" s="68"/>
      <c r="E374" s="68"/>
      <c r="F374" s="68"/>
      <c r="G374" s="68"/>
      <c r="H374" s="67"/>
      <c r="I374" s="67"/>
    </row>
    <row r="375" spans="1:9" x14ac:dyDescent="0.25">
      <c r="A375" s="68"/>
      <c r="B375" s="53"/>
      <c r="C375" s="68"/>
      <c r="D375" s="68"/>
      <c r="E375" s="68"/>
      <c r="F375" s="68"/>
      <c r="G375" s="68"/>
      <c r="H375" s="67"/>
      <c r="I375" s="67"/>
    </row>
    <row r="376" spans="1:9" x14ac:dyDescent="0.25">
      <c r="A376" s="68"/>
      <c r="B376" s="53"/>
      <c r="C376" s="68"/>
      <c r="D376" s="68"/>
      <c r="E376" s="68"/>
      <c r="F376" s="68"/>
      <c r="G376" s="68"/>
      <c r="H376" s="67"/>
      <c r="I376" s="67"/>
    </row>
    <row r="377" spans="1:9" x14ac:dyDescent="0.25">
      <c r="A377" s="68"/>
      <c r="B377" s="53"/>
      <c r="C377" s="68"/>
      <c r="D377" s="68"/>
      <c r="E377" s="68"/>
      <c r="F377" s="68"/>
      <c r="G377" s="68"/>
      <c r="H377" s="67"/>
      <c r="I377" s="67"/>
    </row>
    <row r="378" spans="1:9" x14ac:dyDescent="0.25">
      <c r="A378" s="68"/>
      <c r="B378" s="53"/>
      <c r="C378" s="68"/>
      <c r="D378" s="68"/>
      <c r="E378" s="68"/>
      <c r="F378" s="68"/>
      <c r="G378" s="68"/>
      <c r="H378" s="67"/>
      <c r="I378" s="67"/>
    </row>
    <row r="379" spans="1:9" x14ac:dyDescent="0.25">
      <c r="A379" s="68"/>
      <c r="B379" s="53"/>
      <c r="C379" s="68"/>
      <c r="D379" s="68"/>
      <c r="E379" s="68"/>
      <c r="F379" s="68"/>
      <c r="G379" s="68"/>
      <c r="H379" s="67"/>
      <c r="I379" s="67"/>
    </row>
    <row r="380" spans="1:9" x14ac:dyDescent="0.25">
      <c r="A380" s="68"/>
      <c r="B380" s="53"/>
      <c r="C380" s="68"/>
      <c r="D380" s="68"/>
      <c r="E380" s="68"/>
      <c r="F380" s="68"/>
      <c r="G380" s="68"/>
      <c r="H380" s="67"/>
      <c r="I380" s="67"/>
    </row>
    <row r="381" spans="1:9" x14ac:dyDescent="0.25">
      <c r="A381" s="68"/>
      <c r="B381" s="53"/>
      <c r="C381" s="68"/>
      <c r="D381" s="68"/>
      <c r="E381" s="68"/>
      <c r="F381" s="68"/>
      <c r="G381" s="68"/>
      <c r="H381" s="67"/>
      <c r="I381" s="67"/>
    </row>
    <row r="382" spans="1:9" x14ac:dyDescent="0.25">
      <c r="A382" s="68"/>
      <c r="B382" s="53"/>
      <c r="C382" s="68"/>
      <c r="D382" s="68"/>
      <c r="E382" s="68"/>
      <c r="F382" s="68"/>
      <c r="G382" s="68"/>
      <c r="H382" s="67"/>
      <c r="I382" s="67"/>
    </row>
    <row r="383" spans="1:9" x14ac:dyDescent="0.25">
      <c r="A383" s="68"/>
      <c r="B383" s="53"/>
      <c r="C383" s="68"/>
      <c r="D383" s="68"/>
      <c r="E383" s="68"/>
      <c r="F383" s="68"/>
      <c r="G383" s="68"/>
      <c r="H383" s="67"/>
      <c r="I383" s="67"/>
    </row>
    <row r="384" spans="1:9" x14ac:dyDescent="0.25">
      <c r="A384" s="68"/>
      <c r="B384" s="53"/>
      <c r="C384" s="68"/>
      <c r="D384" s="68"/>
      <c r="E384" s="68"/>
      <c r="F384" s="68"/>
      <c r="G384" s="68"/>
      <c r="H384" s="67"/>
      <c r="I384" s="67"/>
    </row>
    <row r="385" spans="1:9" x14ac:dyDescent="0.25">
      <c r="A385" s="68"/>
      <c r="B385" s="53"/>
      <c r="C385" s="68"/>
      <c r="D385" s="68"/>
      <c r="E385" s="68"/>
      <c r="F385" s="68"/>
      <c r="G385" s="68"/>
      <c r="H385" s="67"/>
      <c r="I385" s="67"/>
    </row>
    <row r="386" spans="1:9" x14ac:dyDescent="0.25">
      <c r="A386" s="68"/>
      <c r="B386" s="53"/>
      <c r="C386" s="68"/>
      <c r="D386" s="68"/>
      <c r="E386" s="68"/>
      <c r="F386" s="68"/>
      <c r="G386" s="68"/>
      <c r="H386" s="67"/>
      <c r="I386" s="67"/>
    </row>
    <row r="387" spans="1:9" x14ac:dyDescent="0.25">
      <c r="A387" s="68"/>
      <c r="B387" s="53"/>
      <c r="C387" s="68"/>
      <c r="D387" s="68"/>
      <c r="E387" s="68"/>
      <c r="F387" s="68"/>
      <c r="G387" s="68"/>
      <c r="H387" s="67"/>
      <c r="I387" s="67"/>
    </row>
    <row r="388" spans="1:9" x14ac:dyDescent="0.25">
      <c r="A388" s="68"/>
      <c r="B388" s="53"/>
      <c r="C388" s="68"/>
      <c r="D388" s="68"/>
      <c r="E388" s="68"/>
      <c r="F388" s="68"/>
      <c r="G388" s="68"/>
      <c r="H388" s="67"/>
      <c r="I388" s="67"/>
    </row>
    <row r="389" spans="1:9" x14ac:dyDescent="0.25">
      <c r="A389" s="68"/>
      <c r="B389" s="53"/>
      <c r="C389" s="68"/>
      <c r="D389" s="68"/>
      <c r="E389" s="68"/>
      <c r="F389" s="68"/>
      <c r="G389" s="68"/>
      <c r="H389" s="67"/>
      <c r="I389" s="67"/>
    </row>
    <row r="390" spans="1:9" x14ac:dyDescent="0.25">
      <c r="A390" s="68"/>
      <c r="B390" s="53"/>
      <c r="C390" s="68"/>
      <c r="D390" s="68"/>
      <c r="E390" s="68"/>
      <c r="F390" s="68"/>
      <c r="G390" s="68"/>
      <c r="H390" s="67"/>
      <c r="I390" s="67"/>
    </row>
    <row r="391" spans="1:9" x14ac:dyDescent="0.25">
      <c r="A391" s="68"/>
      <c r="B391" s="53"/>
      <c r="C391" s="68"/>
      <c r="D391" s="68"/>
      <c r="E391" s="68"/>
      <c r="F391" s="68"/>
      <c r="G391" s="68"/>
      <c r="H391" s="67"/>
      <c r="I391" s="67"/>
    </row>
    <row r="392" spans="1:9" x14ac:dyDescent="0.25">
      <c r="A392" s="68"/>
      <c r="B392" s="53"/>
      <c r="C392" s="68"/>
      <c r="D392" s="68"/>
      <c r="E392" s="68"/>
      <c r="F392" s="68"/>
      <c r="G392" s="68"/>
      <c r="H392" s="67"/>
      <c r="I392" s="67"/>
    </row>
    <row r="393" spans="1:9" x14ac:dyDescent="0.25">
      <c r="A393" s="68"/>
      <c r="B393" s="53"/>
      <c r="C393" s="68"/>
      <c r="D393" s="68"/>
      <c r="E393" s="68"/>
      <c r="F393" s="68"/>
      <c r="G393" s="68"/>
      <c r="H393" s="67"/>
      <c r="I393" s="67"/>
    </row>
    <row r="394" spans="1:9" x14ac:dyDescent="0.25">
      <c r="A394" s="68"/>
      <c r="B394" s="53"/>
      <c r="C394" s="68"/>
      <c r="D394" s="68"/>
      <c r="E394" s="68"/>
      <c r="F394" s="68"/>
      <c r="G394" s="68"/>
      <c r="H394" s="67"/>
      <c r="I394" s="67"/>
    </row>
    <row r="395" spans="1:9" x14ac:dyDescent="0.25">
      <c r="A395" s="68"/>
      <c r="B395" s="53"/>
      <c r="C395" s="68"/>
      <c r="D395" s="68"/>
      <c r="E395" s="68"/>
      <c r="F395" s="68"/>
      <c r="G395" s="68"/>
      <c r="H395" s="67"/>
      <c r="I395" s="67"/>
    </row>
    <row r="396" spans="1:9" x14ac:dyDescent="0.25">
      <c r="A396" s="68"/>
      <c r="B396" s="53"/>
      <c r="C396" s="68"/>
      <c r="D396" s="68"/>
      <c r="E396" s="68"/>
      <c r="F396" s="68"/>
      <c r="G396" s="68"/>
      <c r="H396" s="67"/>
      <c r="I396" s="67"/>
    </row>
    <row r="397" spans="1:9" x14ac:dyDescent="0.25">
      <c r="A397" s="68"/>
      <c r="B397" s="53"/>
      <c r="C397" s="68"/>
      <c r="D397" s="68"/>
      <c r="E397" s="68"/>
      <c r="F397" s="68"/>
      <c r="G397" s="68"/>
      <c r="H397" s="67"/>
      <c r="I397" s="67"/>
    </row>
    <row r="398" spans="1:9" x14ac:dyDescent="0.25">
      <c r="A398" s="68"/>
      <c r="B398" s="53"/>
      <c r="C398" s="68"/>
      <c r="D398" s="68"/>
      <c r="E398" s="68"/>
      <c r="F398" s="68"/>
      <c r="G398" s="68"/>
      <c r="H398" s="67"/>
      <c r="I398" s="67"/>
    </row>
    <row r="399" spans="1:9" x14ac:dyDescent="0.25">
      <c r="A399" s="68"/>
      <c r="B399" s="53"/>
      <c r="C399" s="68"/>
      <c r="D399" s="68"/>
      <c r="E399" s="68"/>
      <c r="F399" s="68"/>
      <c r="G399" s="68"/>
      <c r="H399" s="67"/>
      <c r="I399" s="67"/>
    </row>
    <row r="400" spans="1:9" x14ac:dyDescent="0.25">
      <c r="A400" s="68"/>
      <c r="B400" s="53"/>
      <c r="C400" s="68"/>
      <c r="D400" s="68"/>
      <c r="E400" s="68"/>
      <c r="F400" s="68"/>
      <c r="G400" s="68"/>
      <c r="H400" s="67"/>
      <c r="I400" s="67"/>
    </row>
    <row r="401" spans="1:9" x14ac:dyDescent="0.25">
      <c r="A401" s="68"/>
      <c r="B401" s="53"/>
      <c r="C401" s="68"/>
      <c r="D401" s="68"/>
      <c r="E401" s="68"/>
      <c r="F401" s="68"/>
      <c r="G401" s="68"/>
      <c r="H401" s="67"/>
      <c r="I401" s="67"/>
    </row>
    <row r="402" spans="1:9" x14ac:dyDescent="0.25">
      <c r="A402" s="68"/>
      <c r="B402" s="53"/>
      <c r="C402" s="68"/>
      <c r="D402" s="68"/>
      <c r="E402" s="68"/>
      <c r="F402" s="68"/>
      <c r="G402" s="68"/>
      <c r="H402" s="67"/>
      <c r="I402" s="67"/>
    </row>
    <row r="403" spans="1:9" x14ac:dyDescent="0.25">
      <c r="A403" s="68"/>
      <c r="B403" s="53"/>
      <c r="C403" s="68"/>
      <c r="D403" s="68"/>
      <c r="E403" s="68"/>
      <c r="F403" s="68"/>
      <c r="G403" s="68"/>
      <c r="H403" s="67"/>
      <c r="I403" s="67"/>
    </row>
    <row r="404" spans="1:9" x14ac:dyDescent="0.25">
      <c r="A404" s="68"/>
      <c r="B404" s="53"/>
      <c r="C404" s="68"/>
      <c r="D404" s="68"/>
      <c r="E404" s="68"/>
      <c r="F404" s="68"/>
      <c r="G404" s="68"/>
      <c r="H404" s="67"/>
      <c r="I404" s="67"/>
    </row>
    <row r="405" spans="1:9" x14ac:dyDescent="0.25">
      <c r="A405" s="68"/>
      <c r="B405" s="53"/>
      <c r="C405" s="68"/>
      <c r="D405" s="68"/>
      <c r="E405" s="68"/>
      <c r="F405" s="68"/>
      <c r="G405" s="68"/>
      <c r="H405" s="67"/>
      <c r="I405" s="67"/>
    </row>
    <row r="406" spans="1:9" x14ac:dyDescent="0.25">
      <c r="A406" s="68"/>
      <c r="B406" s="53"/>
      <c r="C406" s="68"/>
      <c r="D406" s="68"/>
      <c r="E406" s="68"/>
      <c r="F406" s="68"/>
      <c r="G406" s="68"/>
      <c r="H406" s="67"/>
      <c r="I406" s="67"/>
    </row>
    <row r="407" spans="1:9" x14ac:dyDescent="0.25">
      <c r="A407" s="68"/>
      <c r="B407" s="53"/>
      <c r="C407" s="68"/>
      <c r="D407" s="68"/>
      <c r="E407" s="68"/>
      <c r="F407" s="68"/>
      <c r="G407" s="68"/>
      <c r="H407" s="67"/>
      <c r="I407" s="67"/>
    </row>
    <row r="408" spans="1:9" x14ac:dyDescent="0.25">
      <c r="A408" s="68"/>
      <c r="B408" s="53"/>
      <c r="C408" s="68"/>
      <c r="D408" s="68"/>
      <c r="E408" s="68"/>
      <c r="F408" s="68"/>
      <c r="G408" s="68"/>
      <c r="H408" s="67"/>
      <c r="I408" s="67"/>
    </row>
    <row r="409" spans="1:9" x14ac:dyDescent="0.25">
      <c r="A409" s="68"/>
      <c r="B409" s="53"/>
      <c r="C409" s="68"/>
      <c r="D409" s="68"/>
      <c r="E409" s="68"/>
      <c r="F409" s="68"/>
      <c r="G409" s="68"/>
      <c r="H409" s="67"/>
      <c r="I409" s="67"/>
    </row>
    <row r="410" spans="1:9" x14ac:dyDescent="0.25">
      <c r="A410" s="68"/>
      <c r="B410" s="53"/>
      <c r="C410" s="68"/>
      <c r="D410" s="68"/>
      <c r="E410" s="68"/>
      <c r="F410" s="68"/>
      <c r="G410" s="68"/>
      <c r="H410" s="67"/>
      <c r="I410" s="67"/>
    </row>
    <row r="411" spans="1:9" x14ac:dyDescent="0.25">
      <c r="A411" s="68"/>
      <c r="B411" s="53"/>
      <c r="C411" s="68"/>
      <c r="D411" s="68"/>
      <c r="E411" s="68"/>
      <c r="F411" s="68"/>
      <c r="G411" s="68"/>
      <c r="H411" s="67"/>
      <c r="I411" s="67"/>
    </row>
    <row r="412" spans="1:9" x14ac:dyDescent="0.25">
      <c r="A412" s="68"/>
      <c r="B412" s="53"/>
      <c r="C412" s="68"/>
      <c r="D412" s="68"/>
      <c r="E412" s="68"/>
      <c r="F412" s="68"/>
      <c r="G412" s="68"/>
      <c r="H412" s="67"/>
      <c r="I412" s="67"/>
    </row>
    <row r="413" spans="1:9" x14ac:dyDescent="0.25">
      <c r="A413" s="68"/>
      <c r="B413" s="53"/>
      <c r="C413" s="68"/>
      <c r="D413" s="68"/>
      <c r="E413" s="68"/>
      <c r="F413" s="68"/>
      <c r="G413" s="68"/>
      <c r="H413" s="67"/>
      <c r="I413" s="67"/>
    </row>
    <row r="414" spans="1:9" x14ac:dyDescent="0.25">
      <c r="A414" s="68"/>
      <c r="B414" s="53"/>
      <c r="C414" s="68"/>
      <c r="D414" s="68"/>
      <c r="E414" s="68"/>
      <c r="F414" s="68"/>
      <c r="G414" s="68"/>
      <c r="H414" s="67"/>
      <c r="I414" s="67"/>
    </row>
    <row r="415" spans="1:9" x14ac:dyDescent="0.25">
      <c r="A415" s="68"/>
      <c r="B415" s="53"/>
      <c r="C415" s="68"/>
      <c r="D415" s="68"/>
      <c r="E415" s="68"/>
      <c r="F415" s="68"/>
      <c r="G415" s="68"/>
      <c r="H415" s="67"/>
      <c r="I415" s="67"/>
    </row>
    <row r="416" spans="1:9" x14ac:dyDescent="0.25">
      <c r="A416" s="68"/>
      <c r="B416" s="53"/>
      <c r="C416" s="68"/>
      <c r="D416" s="68"/>
      <c r="E416" s="68"/>
      <c r="F416" s="68"/>
      <c r="G416" s="68"/>
      <c r="H416" s="67"/>
      <c r="I416" s="67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  <row r="1611" spans="2:2" x14ac:dyDescent="0.25">
      <c r="B1611" s="53"/>
    </row>
    <row r="1612" spans="2:2" x14ac:dyDescent="0.25">
      <c r="B1612" s="53"/>
    </row>
    <row r="1613" spans="2:2" x14ac:dyDescent="0.25">
      <c r="B1613" s="53"/>
    </row>
    <row r="1614" spans="2:2" x14ac:dyDescent="0.25">
      <c r="B1614" s="53"/>
    </row>
    <row r="1615" spans="2:2" x14ac:dyDescent="0.25">
      <c r="B1615" s="53"/>
    </row>
    <row r="1616" spans="2:2" x14ac:dyDescent="0.25">
      <c r="B1616" s="53"/>
    </row>
    <row r="1617" spans="2:2" x14ac:dyDescent="0.25">
      <c r="B1617" s="53"/>
    </row>
    <row r="1618" spans="2:2" x14ac:dyDescent="0.25">
      <c r="B1618" s="53"/>
    </row>
    <row r="1619" spans="2:2" x14ac:dyDescent="0.25">
      <c r="B1619" s="53"/>
    </row>
    <row r="1620" spans="2:2" x14ac:dyDescent="0.25">
      <c r="B1620" s="53"/>
    </row>
    <row r="1621" spans="2:2" x14ac:dyDescent="0.25">
      <c r="B1621" s="53"/>
    </row>
    <row r="1622" spans="2:2" x14ac:dyDescent="0.25">
      <c r="B1622" s="53"/>
    </row>
    <row r="1623" spans="2:2" x14ac:dyDescent="0.25">
      <c r="B1623" s="53"/>
    </row>
    <row r="1624" spans="2:2" x14ac:dyDescent="0.25">
      <c r="B1624" s="53"/>
    </row>
    <row r="1625" spans="2:2" x14ac:dyDescent="0.25">
      <c r="B1625" s="53"/>
    </row>
    <row r="1626" spans="2:2" x14ac:dyDescent="0.25">
      <c r="B1626" s="53"/>
    </row>
    <row r="1627" spans="2:2" x14ac:dyDescent="0.25">
      <c r="B1627" s="53"/>
    </row>
    <row r="1628" spans="2:2" x14ac:dyDescent="0.25">
      <c r="B1628" s="53"/>
    </row>
    <row r="1629" spans="2:2" x14ac:dyDescent="0.25">
      <c r="B1629" s="53"/>
    </row>
    <row r="1630" spans="2:2" x14ac:dyDescent="0.25">
      <c r="B1630" s="53"/>
    </row>
    <row r="1631" spans="2:2" x14ac:dyDescent="0.25">
      <c r="B1631" s="53"/>
    </row>
    <row r="1632" spans="2:2" x14ac:dyDescent="0.25">
      <c r="B1632" s="53"/>
    </row>
    <row r="1633" spans="2:2" x14ac:dyDescent="0.25">
      <c r="B1633" s="53"/>
    </row>
    <row r="1634" spans="2:2" x14ac:dyDescent="0.25">
      <c r="B1634" s="53"/>
    </row>
    <row r="1635" spans="2:2" x14ac:dyDescent="0.25">
      <c r="B1635" s="53"/>
    </row>
    <row r="1636" spans="2:2" x14ac:dyDescent="0.25">
      <c r="B1636" s="53"/>
    </row>
    <row r="1637" spans="2:2" x14ac:dyDescent="0.25">
      <c r="B1637" s="53"/>
    </row>
    <row r="1638" spans="2:2" x14ac:dyDescent="0.25">
      <c r="B1638" s="53"/>
    </row>
    <row r="1639" spans="2:2" x14ac:dyDescent="0.25">
      <c r="B1639" s="53"/>
    </row>
    <row r="1640" spans="2:2" x14ac:dyDescent="0.25">
      <c r="B1640" s="53"/>
    </row>
    <row r="1641" spans="2:2" x14ac:dyDescent="0.25">
      <c r="B1641" s="53"/>
    </row>
    <row r="1642" spans="2:2" x14ac:dyDescent="0.25">
      <c r="B1642" s="53"/>
    </row>
    <row r="1643" spans="2:2" x14ac:dyDescent="0.25">
      <c r="B1643" s="53"/>
    </row>
    <row r="1644" spans="2:2" x14ac:dyDescent="0.25">
      <c r="B1644" s="53"/>
    </row>
    <row r="1645" spans="2:2" x14ac:dyDescent="0.25">
      <c r="B1645" s="53"/>
    </row>
    <row r="1646" spans="2:2" x14ac:dyDescent="0.25">
      <c r="B1646" s="53"/>
    </row>
    <row r="1647" spans="2:2" x14ac:dyDescent="0.25">
      <c r="B1647" s="53"/>
    </row>
    <row r="1648" spans="2:2" x14ac:dyDescent="0.25">
      <c r="B1648" s="53"/>
    </row>
    <row r="1649" spans="2:2" x14ac:dyDescent="0.25">
      <c r="B1649" s="53"/>
    </row>
    <row r="1650" spans="2:2" x14ac:dyDescent="0.25">
      <c r="B1650" s="53"/>
    </row>
    <row r="1651" spans="2:2" x14ac:dyDescent="0.25">
      <c r="B1651" s="53"/>
    </row>
    <row r="1652" spans="2:2" x14ac:dyDescent="0.25">
      <c r="B1652" s="53"/>
    </row>
    <row r="1653" spans="2:2" x14ac:dyDescent="0.25">
      <c r="B1653" s="53"/>
    </row>
    <row r="1654" spans="2:2" x14ac:dyDescent="0.25">
      <c r="B1654" s="53"/>
    </row>
    <row r="1655" spans="2:2" x14ac:dyDescent="0.25">
      <c r="B1655" s="53"/>
    </row>
    <row r="1656" spans="2:2" x14ac:dyDescent="0.25">
      <c r="B1656" s="53"/>
    </row>
    <row r="1657" spans="2:2" x14ac:dyDescent="0.25">
      <c r="B1657" s="53"/>
    </row>
    <row r="1658" spans="2:2" x14ac:dyDescent="0.25">
      <c r="B1658" s="53"/>
    </row>
    <row r="1659" spans="2:2" x14ac:dyDescent="0.25">
      <c r="B1659" s="53"/>
    </row>
    <row r="1660" spans="2:2" x14ac:dyDescent="0.25">
      <c r="B1660" s="53"/>
    </row>
    <row r="1661" spans="2:2" x14ac:dyDescent="0.25">
      <c r="B1661" s="53"/>
    </row>
    <row r="1662" spans="2:2" x14ac:dyDescent="0.25">
      <c r="B1662" s="53"/>
    </row>
    <row r="1663" spans="2:2" x14ac:dyDescent="0.25">
      <c r="B1663" s="53"/>
    </row>
    <row r="1664" spans="2:2" x14ac:dyDescent="0.25">
      <c r="B1664" s="53"/>
    </row>
    <row r="1665" spans="2:2" x14ac:dyDescent="0.25">
      <c r="B1665" s="53"/>
    </row>
    <row r="1666" spans="2:2" x14ac:dyDescent="0.25">
      <c r="B1666" s="53"/>
    </row>
    <row r="1667" spans="2:2" x14ac:dyDescent="0.25">
      <c r="B1667" s="53"/>
    </row>
    <row r="1668" spans="2:2" x14ac:dyDescent="0.25">
      <c r="B1668" s="53"/>
    </row>
    <row r="1669" spans="2:2" x14ac:dyDescent="0.25">
      <c r="B1669" s="53"/>
    </row>
    <row r="1670" spans="2:2" x14ac:dyDescent="0.25">
      <c r="B1670" s="53"/>
    </row>
    <row r="1671" spans="2:2" x14ac:dyDescent="0.25">
      <c r="B1671" s="53"/>
    </row>
    <row r="1672" spans="2:2" x14ac:dyDescent="0.25">
      <c r="B1672" s="53"/>
    </row>
    <row r="1673" spans="2:2" x14ac:dyDescent="0.25">
      <c r="B1673" s="53"/>
    </row>
    <row r="1674" spans="2:2" x14ac:dyDescent="0.25">
      <c r="B1674" s="53"/>
    </row>
    <row r="1675" spans="2:2" x14ac:dyDescent="0.25">
      <c r="B1675" s="53"/>
    </row>
    <row r="1676" spans="2:2" x14ac:dyDescent="0.25">
      <c r="B1676" s="53"/>
    </row>
    <row r="1677" spans="2:2" x14ac:dyDescent="0.25">
      <c r="B1677" s="53"/>
    </row>
    <row r="1678" spans="2:2" x14ac:dyDescent="0.25">
      <c r="B1678" s="53"/>
    </row>
    <row r="1679" spans="2:2" x14ac:dyDescent="0.25">
      <c r="B1679" s="53"/>
    </row>
    <row r="1680" spans="2:2" x14ac:dyDescent="0.25">
      <c r="B1680" s="53"/>
    </row>
    <row r="1681" spans="2:2" x14ac:dyDescent="0.25">
      <c r="B1681" s="53"/>
    </row>
    <row r="1682" spans="2:2" x14ac:dyDescent="0.25">
      <c r="B1682" s="53"/>
    </row>
    <row r="1683" spans="2:2" x14ac:dyDescent="0.25">
      <c r="B1683" s="53"/>
    </row>
    <row r="1684" spans="2:2" x14ac:dyDescent="0.25">
      <c r="B1684" s="53"/>
    </row>
    <row r="1685" spans="2:2" x14ac:dyDescent="0.25">
      <c r="B1685" s="53"/>
    </row>
    <row r="1686" spans="2:2" x14ac:dyDescent="0.25">
      <c r="B1686" s="53"/>
    </row>
    <row r="1687" spans="2:2" x14ac:dyDescent="0.25">
      <c r="B1687" s="53"/>
    </row>
    <row r="1688" spans="2:2" x14ac:dyDescent="0.25">
      <c r="B1688" s="53"/>
    </row>
    <row r="1689" spans="2:2" x14ac:dyDescent="0.25">
      <c r="B1689" s="53"/>
    </row>
    <row r="1690" spans="2:2" x14ac:dyDescent="0.25">
      <c r="B1690" s="53"/>
    </row>
    <row r="1691" spans="2:2" x14ac:dyDescent="0.25">
      <c r="B1691" s="53"/>
    </row>
    <row r="1692" spans="2:2" x14ac:dyDescent="0.25">
      <c r="B1692" s="53"/>
    </row>
    <row r="1693" spans="2:2" x14ac:dyDescent="0.25">
      <c r="B1693" s="53"/>
    </row>
    <row r="1694" spans="2:2" x14ac:dyDescent="0.25">
      <c r="B1694" s="53"/>
    </row>
    <row r="1695" spans="2:2" x14ac:dyDescent="0.25">
      <c r="B1695" s="53"/>
    </row>
    <row r="1696" spans="2:2" x14ac:dyDescent="0.25">
      <c r="B1696" s="53"/>
    </row>
    <row r="1697" spans="2:2" x14ac:dyDescent="0.25">
      <c r="B1697" s="53"/>
    </row>
    <row r="1698" spans="2:2" x14ac:dyDescent="0.25">
      <c r="B1698" s="53"/>
    </row>
    <row r="1699" spans="2:2" x14ac:dyDescent="0.25">
      <c r="B1699" s="53"/>
    </row>
    <row r="1700" spans="2:2" x14ac:dyDescent="0.25">
      <c r="B1700" s="53"/>
    </row>
    <row r="1701" spans="2:2" x14ac:dyDescent="0.25">
      <c r="B1701" s="53"/>
    </row>
    <row r="1702" spans="2:2" x14ac:dyDescent="0.25">
      <c r="B1702" s="53"/>
    </row>
    <row r="1703" spans="2:2" x14ac:dyDescent="0.25">
      <c r="B1703" s="53"/>
    </row>
    <row r="1704" spans="2:2" x14ac:dyDescent="0.25">
      <c r="B1704" s="53"/>
    </row>
    <row r="1705" spans="2:2" x14ac:dyDescent="0.25">
      <c r="B1705" s="53"/>
    </row>
    <row r="1706" spans="2:2" x14ac:dyDescent="0.25">
      <c r="B1706" s="53"/>
    </row>
    <row r="1707" spans="2:2" x14ac:dyDescent="0.25">
      <c r="B1707" s="53"/>
    </row>
    <row r="1708" spans="2:2" x14ac:dyDescent="0.25">
      <c r="B1708" s="53"/>
    </row>
    <row r="1709" spans="2:2" x14ac:dyDescent="0.25">
      <c r="B1709" s="53"/>
    </row>
    <row r="1710" spans="2:2" x14ac:dyDescent="0.25">
      <c r="B1710" s="53"/>
    </row>
    <row r="1711" spans="2:2" x14ac:dyDescent="0.25">
      <c r="B1711" s="53"/>
    </row>
    <row r="1712" spans="2:2" x14ac:dyDescent="0.25">
      <c r="B1712" s="53"/>
    </row>
    <row r="1713" spans="2:2" x14ac:dyDescent="0.25">
      <c r="B1713" s="53"/>
    </row>
    <row r="1714" spans="2:2" x14ac:dyDescent="0.25">
      <c r="B1714" s="53"/>
    </row>
    <row r="1715" spans="2:2" x14ac:dyDescent="0.25">
      <c r="B1715" s="53"/>
    </row>
    <row r="1716" spans="2:2" x14ac:dyDescent="0.25">
      <c r="B1716" s="53"/>
    </row>
    <row r="1717" spans="2:2" x14ac:dyDescent="0.25">
      <c r="B1717" s="53"/>
    </row>
    <row r="1718" spans="2:2" x14ac:dyDescent="0.25">
      <c r="B1718" s="53"/>
    </row>
    <row r="1719" spans="2:2" x14ac:dyDescent="0.25">
      <c r="B1719" s="53"/>
    </row>
    <row r="1720" spans="2:2" x14ac:dyDescent="0.25">
      <c r="B1720" s="53"/>
    </row>
    <row r="1721" spans="2:2" x14ac:dyDescent="0.25">
      <c r="B1721" s="53"/>
    </row>
    <row r="1722" spans="2:2" x14ac:dyDescent="0.25">
      <c r="B1722" s="53"/>
    </row>
    <row r="1723" spans="2:2" x14ac:dyDescent="0.25">
      <c r="B1723" s="53"/>
    </row>
    <row r="1724" spans="2:2" x14ac:dyDescent="0.25">
      <c r="B1724" s="53"/>
    </row>
    <row r="1725" spans="2:2" x14ac:dyDescent="0.25">
      <c r="B1725" s="53"/>
    </row>
    <row r="1726" spans="2:2" x14ac:dyDescent="0.25">
      <c r="B1726" s="53"/>
    </row>
    <row r="1727" spans="2:2" x14ac:dyDescent="0.25">
      <c r="B1727" s="53"/>
    </row>
    <row r="1728" spans="2:2" x14ac:dyDescent="0.25">
      <c r="B1728" s="53"/>
    </row>
    <row r="1729" spans="2:2" x14ac:dyDescent="0.25">
      <c r="B1729" s="53"/>
    </row>
    <row r="1730" spans="2:2" x14ac:dyDescent="0.25">
      <c r="B1730" s="53"/>
    </row>
    <row r="1731" spans="2:2" x14ac:dyDescent="0.25">
      <c r="B1731" s="53"/>
    </row>
    <row r="1732" spans="2:2" x14ac:dyDescent="0.25">
      <c r="B1732" s="53"/>
    </row>
    <row r="1733" spans="2:2" x14ac:dyDescent="0.25">
      <c r="B1733" s="53"/>
    </row>
    <row r="1734" spans="2:2" x14ac:dyDescent="0.25">
      <c r="B1734" s="53"/>
    </row>
    <row r="1735" spans="2:2" x14ac:dyDescent="0.25">
      <c r="B1735" s="53"/>
    </row>
    <row r="1736" spans="2:2" x14ac:dyDescent="0.25">
      <c r="B1736" s="53"/>
    </row>
    <row r="1737" spans="2:2" x14ac:dyDescent="0.25">
      <c r="B1737" s="53"/>
    </row>
    <row r="1738" spans="2:2" x14ac:dyDescent="0.25">
      <c r="B1738" s="53"/>
    </row>
    <row r="1739" spans="2:2" x14ac:dyDescent="0.25">
      <c r="B1739" s="53"/>
    </row>
    <row r="1740" spans="2:2" x14ac:dyDescent="0.25">
      <c r="B1740" s="53"/>
    </row>
    <row r="1741" spans="2:2" x14ac:dyDescent="0.25">
      <c r="B1741" s="53"/>
    </row>
    <row r="1742" spans="2:2" x14ac:dyDescent="0.25">
      <c r="B1742" s="53"/>
    </row>
    <row r="1743" spans="2:2" x14ac:dyDescent="0.25">
      <c r="B1743" s="53"/>
    </row>
    <row r="1744" spans="2:2" x14ac:dyDescent="0.25">
      <c r="B1744" s="53"/>
    </row>
    <row r="1745" spans="2:2" x14ac:dyDescent="0.25">
      <c r="B1745" s="53"/>
    </row>
    <row r="1746" spans="2:2" x14ac:dyDescent="0.25">
      <c r="B1746" s="53"/>
    </row>
    <row r="1747" spans="2:2" x14ac:dyDescent="0.25">
      <c r="B1747" s="53"/>
    </row>
    <row r="1748" spans="2:2" x14ac:dyDescent="0.25">
      <c r="B1748" s="53"/>
    </row>
    <row r="1749" spans="2:2" x14ac:dyDescent="0.25">
      <c r="B1749" s="53"/>
    </row>
    <row r="1750" spans="2:2" x14ac:dyDescent="0.25">
      <c r="B1750" s="53"/>
    </row>
    <row r="1751" spans="2:2" x14ac:dyDescent="0.25">
      <c r="B1751" s="53"/>
    </row>
    <row r="1752" spans="2:2" x14ac:dyDescent="0.25">
      <c r="B1752" s="53"/>
    </row>
    <row r="1753" spans="2:2" x14ac:dyDescent="0.25">
      <c r="B1753" s="53"/>
    </row>
    <row r="1754" spans="2:2" x14ac:dyDescent="0.25">
      <c r="B1754" s="53"/>
    </row>
    <row r="1755" spans="2:2" x14ac:dyDescent="0.25">
      <c r="B1755" s="53"/>
    </row>
    <row r="1756" spans="2:2" x14ac:dyDescent="0.25">
      <c r="B1756" s="53"/>
    </row>
    <row r="1757" spans="2:2" x14ac:dyDescent="0.25">
      <c r="B1757" s="53"/>
    </row>
    <row r="1758" spans="2:2" x14ac:dyDescent="0.25">
      <c r="B1758" s="53"/>
    </row>
    <row r="1759" spans="2:2" x14ac:dyDescent="0.25">
      <c r="B1759" s="53"/>
    </row>
    <row r="1760" spans="2:2" x14ac:dyDescent="0.25">
      <c r="B1760" s="53"/>
    </row>
    <row r="1761" spans="2:2" x14ac:dyDescent="0.25">
      <c r="B1761" s="53"/>
    </row>
    <row r="1762" spans="2:2" x14ac:dyDescent="0.25">
      <c r="B1762" s="53"/>
    </row>
    <row r="1763" spans="2:2" x14ac:dyDescent="0.25">
      <c r="B1763" s="53"/>
    </row>
    <row r="1764" spans="2:2" x14ac:dyDescent="0.25">
      <c r="B1764" s="53"/>
    </row>
    <row r="1765" spans="2:2" x14ac:dyDescent="0.25">
      <c r="B1765" s="53"/>
    </row>
    <row r="1766" spans="2:2" x14ac:dyDescent="0.25">
      <c r="B1766" s="53"/>
    </row>
    <row r="1767" spans="2:2" x14ac:dyDescent="0.25">
      <c r="B1767" s="53"/>
    </row>
    <row r="1768" spans="2:2" x14ac:dyDescent="0.25">
      <c r="B1768" s="53"/>
    </row>
    <row r="1769" spans="2:2" x14ac:dyDescent="0.25">
      <c r="B1769" s="53"/>
    </row>
    <row r="1770" spans="2:2" x14ac:dyDescent="0.25">
      <c r="B1770" s="53"/>
    </row>
    <row r="1771" spans="2:2" x14ac:dyDescent="0.25">
      <c r="B1771" s="53"/>
    </row>
    <row r="1772" spans="2:2" x14ac:dyDescent="0.25">
      <c r="B1772" s="53"/>
    </row>
    <row r="1773" spans="2:2" x14ac:dyDescent="0.25">
      <c r="B1773" s="53"/>
    </row>
    <row r="1774" spans="2:2" x14ac:dyDescent="0.25">
      <c r="B1774" s="53"/>
    </row>
    <row r="1775" spans="2:2" x14ac:dyDescent="0.25">
      <c r="B1775" s="53"/>
    </row>
    <row r="1776" spans="2:2" x14ac:dyDescent="0.25">
      <c r="B1776" s="53"/>
    </row>
    <row r="1777" spans="2:2" x14ac:dyDescent="0.25">
      <c r="B1777" s="53"/>
    </row>
    <row r="1778" spans="2:2" x14ac:dyDescent="0.25">
      <c r="B1778" s="53"/>
    </row>
    <row r="1779" spans="2:2" x14ac:dyDescent="0.25">
      <c r="B1779" s="53"/>
    </row>
    <row r="1780" spans="2:2" x14ac:dyDescent="0.25">
      <c r="B1780" s="53"/>
    </row>
    <row r="1781" spans="2:2" x14ac:dyDescent="0.25">
      <c r="B1781" s="53"/>
    </row>
    <row r="1782" spans="2:2" x14ac:dyDescent="0.25">
      <c r="B1782" s="53"/>
    </row>
    <row r="1783" spans="2:2" x14ac:dyDescent="0.25">
      <c r="B1783" s="53"/>
    </row>
    <row r="1784" spans="2:2" x14ac:dyDescent="0.25">
      <c r="B1784" s="53"/>
    </row>
    <row r="1785" spans="2:2" x14ac:dyDescent="0.25">
      <c r="B1785" s="53"/>
    </row>
    <row r="1786" spans="2:2" x14ac:dyDescent="0.25">
      <c r="B1786" s="53"/>
    </row>
    <row r="1787" spans="2:2" x14ac:dyDescent="0.25">
      <c r="B1787" s="53"/>
    </row>
    <row r="1788" spans="2:2" x14ac:dyDescent="0.25">
      <c r="B1788" s="53"/>
    </row>
    <row r="1789" spans="2:2" x14ac:dyDescent="0.25">
      <c r="B1789" s="53"/>
    </row>
    <row r="1790" spans="2:2" x14ac:dyDescent="0.25">
      <c r="B1790" s="53"/>
    </row>
    <row r="1791" spans="2:2" x14ac:dyDescent="0.25">
      <c r="B1791" s="53"/>
    </row>
    <row r="1792" spans="2:2" x14ac:dyDescent="0.25">
      <c r="B1792" s="53"/>
    </row>
    <row r="1793" spans="2:2" x14ac:dyDescent="0.25">
      <c r="B1793" s="53"/>
    </row>
    <row r="1794" spans="2:2" x14ac:dyDescent="0.25">
      <c r="B1794" s="53"/>
    </row>
    <row r="1795" spans="2:2" x14ac:dyDescent="0.25">
      <c r="B1795" s="53"/>
    </row>
    <row r="1796" spans="2:2" x14ac:dyDescent="0.25">
      <c r="B1796" s="53"/>
    </row>
    <row r="1797" spans="2:2" x14ac:dyDescent="0.25">
      <c r="B1797" s="53"/>
    </row>
    <row r="1798" spans="2:2" x14ac:dyDescent="0.25">
      <c r="B1798" s="53"/>
    </row>
    <row r="1799" spans="2:2" x14ac:dyDescent="0.25">
      <c r="B1799" s="53"/>
    </row>
    <row r="1800" spans="2:2" x14ac:dyDescent="0.25">
      <c r="B1800" s="53"/>
    </row>
    <row r="1801" spans="2:2" x14ac:dyDescent="0.25">
      <c r="B1801" s="53"/>
    </row>
    <row r="1802" spans="2:2" x14ac:dyDescent="0.25">
      <c r="B1802" s="53"/>
    </row>
    <row r="1803" spans="2:2" x14ac:dyDescent="0.25">
      <c r="B1803" s="53"/>
    </row>
    <row r="1804" spans="2:2" x14ac:dyDescent="0.25">
      <c r="B1804" s="53"/>
    </row>
    <row r="1805" spans="2:2" x14ac:dyDescent="0.25">
      <c r="B1805" s="53"/>
    </row>
    <row r="1806" spans="2:2" x14ac:dyDescent="0.25">
      <c r="B1806" s="53"/>
    </row>
    <row r="1807" spans="2:2" x14ac:dyDescent="0.25">
      <c r="B1807" s="53"/>
    </row>
    <row r="1808" spans="2:2" x14ac:dyDescent="0.25">
      <c r="B1808" s="53"/>
    </row>
    <row r="1809" spans="2:2" x14ac:dyDescent="0.25">
      <c r="B1809" s="53"/>
    </row>
    <row r="1810" spans="2:2" x14ac:dyDescent="0.25">
      <c r="B1810" s="53"/>
    </row>
    <row r="1811" spans="2:2" x14ac:dyDescent="0.25">
      <c r="B1811" s="53"/>
    </row>
    <row r="1812" spans="2:2" x14ac:dyDescent="0.25">
      <c r="B1812" s="53"/>
    </row>
    <row r="1813" spans="2:2" x14ac:dyDescent="0.25">
      <c r="B1813" s="53"/>
    </row>
    <row r="1814" spans="2:2" x14ac:dyDescent="0.25">
      <c r="B1814" s="53"/>
    </row>
    <row r="1815" spans="2:2" x14ac:dyDescent="0.25">
      <c r="B1815" s="53"/>
    </row>
    <row r="1816" spans="2:2" x14ac:dyDescent="0.25">
      <c r="B1816" s="53"/>
    </row>
    <row r="1817" spans="2:2" x14ac:dyDescent="0.25">
      <c r="B1817" s="53"/>
    </row>
    <row r="1818" spans="2:2" x14ac:dyDescent="0.25">
      <c r="B1818" s="53"/>
    </row>
    <row r="1819" spans="2:2" x14ac:dyDescent="0.25">
      <c r="B1819" s="53"/>
    </row>
    <row r="1820" spans="2:2" x14ac:dyDescent="0.25">
      <c r="B1820" s="53"/>
    </row>
    <row r="1821" spans="2:2" x14ac:dyDescent="0.25">
      <c r="B1821" s="53"/>
    </row>
    <row r="1822" spans="2:2" x14ac:dyDescent="0.25">
      <c r="B1822" s="53"/>
    </row>
    <row r="1823" spans="2:2" x14ac:dyDescent="0.25">
      <c r="B1823" s="53"/>
    </row>
    <row r="1824" spans="2:2" x14ac:dyDescent="0.25">
      <c r="B1824" s="53"/>
    </row>
    <row r="1825" spans="2:2" x14ac:dyDescent="0.25">
      <c r="B1825" s="53"/>
    </row>
    <row r="1826" spans="2:2" x14ac:dyDescent="0.25">
      <c r="B1826" s="53"/>
    </row>
    <row r="1827" spans="2:2" x14ac:dyDescent="0.25">
      <c r="B1827" s="53"/>
    </row>
    <row r="1828" spans="2:2" x14ac:dyDescent="0.25">
      <c r="B1828" s="53"/>
    </row>
    <row r="1829" spans="2:2" x14ac:dyDescent="0.25">
      <c r="B1829" s="53"/>
    </row>
    <row r="1830" spans="2:2" x14ac:dyDescent="0.25">
      <c r="B1830" s="53"/>
    </row>
    <row r="1831" spans="2:2" x14ac:dyDescent="0.25">
      <c r="B1831" s="53"/>
    </row>
    <row r="1832" spans="2:2" x14ac:dyDescent="0.25">
      <c r="B1832" s="53"/>
    </row>
    <row r="1833" spans="2:2" x14ac:dyDescent="0.25">
      <c r="B1833" s="53"/>
    </row>
    <row r="1834" spans="2:2" x14ac:dyDescent="0.25">
      <c r="B1834" s="53"/>
    </row>
    <row r="1835" spans="2:2" x14ac:dyDescent="0.25">
      <c r="B1835" s="53"/>
    </row>
    <row r="1836" spans="2:2" x14ac:dyDescent="0.25">
      <c r="B1836" s="53"/>
    </row>
    <row r="1837" spans="2:2" x14ac:dyDescent="0.25">
      <c r="B1837" s="53"/>
    </row>
    <row r="1838" spans="2:2" x14ac:dyDescent="0.25">
      <c r="B1838" s="53"/>
    </row>
    <row r="1839" spans="2:2" x14ac:dyDescent="0.25">
      <c r="B1839" s="53"/>
    </row>
    <row r="1840" spans="2:2" x14ac:dyDescent="0.25">
      <c r="B1840" s="53"/>
    </row>
    <row r="1841" spans="2:2" x14ac:dyDescent="0.25">
      <c r="B1841" s="53"/>
    </row>
    <row r="1842" spans="2:2" x14ac:dyDescent="0.25">
      <c r="B1842" s="53"/>
    </row>
    <row r="1843" spans="2:2" x14ac:dyDescent="0.25">
      <c r="B1843" s="53"/>
    </row>
    <row r="1844" spans="2:2" x14ac:dyDescent="0.25">
      <c r="B1844" s="53"/>
    </row>
    <row r="1845" spans="2:2" x14ac:dyDescent="0.25">
      <c r="B1845" s="53"/>
    </row>
    <row r="1846" spans="2:2" x14ac:dyDescent="0.25">
      <c r="B1846" s="53"/>
    </row>
    <row r="1847" spans="2:2" x14ac:dyDescent="0.25">
      <c r="B1847" s="53"/>
    </row>
    <row r="1848" spans="2:2" x14ac:dyDescent="0.25">
      <c r="B1848" s="53"/>
    </row>
    <row r="1849" spans="2:2" x14ac:dyDescent="0.25">
      <c r="B1849" s="53"/>
    </row>
    <row r="1850" spans="2:2" x14ac:dyDescent="0.25">
      <c r="B1850" s="53"/>
    </row>
    <row r="1851" spans="2:2" x14ac:dyDescent="0.25">
      <c r="B1851" s="53"/>
    </row>
    <row r="1852" spans="2:2" x14ac:dyDescent="0.25">
      <c r="B1852" s="53"/>
    </row>
    <row r="1853" spans="2:2" x14ac:dyDescent="0.25">
      <c r="B1853" s="53"/>
    </row>
    <row r="1854" spans="2:2" x14ac:dyDescent="0.25">
      <c r="B1854" s="53"/>
    </row>
    <row r="1855" spans="2:2" x14ac:dyDescent="0.25">
      <c r="B1855" s="53"/>
    </row>
    <row r="1856" spans="2:2" x14ac:dyDescent="0.25">
      <c r="B1856" s="53"/>
    </row>
    <row r="1857" spans="2:2" x14ac:dyDescent="0.25">
      <c r="B1857" s="53"/>
    </row>
    <row r="1858" spans="2:2" x14ac:dyDescent="0.25">
      <c r="B1858" s="53"/>
    </row>
    <row r="1859" spans="2:2" x14ac:dyDescent="0.25">
      <c r="B1859" s="53"/>
    </row>
    <row r="1860" spans="2:2" x14ac:dyDescent="0.25">
      <c r="B1860" s="53"/>
    </row>
    <row r="1861" spans="2:2" x14ac:dyDescent="0.25">
      <c r="B1861" s="53"/>
    </row>
    <row r="1862" spans="2:2" x14ac:dyDescent="0.25">
      <c r="B1862" s="53"/>
    </row>
    <row r="1863" spans="2:2" x14ac:dyDescent="0.25">
      <c r="B1863" s="53"/>
    </row>
    <row r="1864" spans="2:2" x14ac:dyDescent="0.25">
      <c r="B1864" s="53"/>
    </row>
    <row r="1865" spans="2:2" x14ac:dyDescent="0.25">
      <c r="B1865" s="53"/>
    </row>
    <row r="1866" spans="2:2" x14ac:dyDescent="0.25">
      <c r="B1866" s="53"/>
    </row>
    <row r="1867" spans="2:2" x14ac:dyDescent="0.25">
      <c r="B1867" s="53"/>
    </row>
    <row r="1868" spans="2:2" x14ac:dyDescent="0.25">
      <c r="B1868" s="53"/>
    </row>
    <row r="1869" spans="2:2" x14ac:dyDescent="0.25">
      <c r="B1869" s="53"/>
    </row>
    <row r="1870" spans="2:2" x14ac:dyDescent="0.25">
      <c r="B1870" s="53"/>
    </row>
    <row r="1871" spans="2:2" x14ac:dyDescent="0.25">
      <c r="B1871" s="53"/>
    </row>
    <row r="1872" spans="2:2" x14ac:dyDescent="0.25">
      <c r="B1872" s="53"/>
    </row>
    <row r="1873" spans="2:2" x14ac:dyDescent="0.25">
      <c r="B1873" s="53"/>
    </row>
    <row r="1874" spans="2:2" x14ac:dyDescent="0.25">
      <c r="B1874" s="53"/>
    </row>
    <row r="1875" spans="2:2" x14ac:dyDescent="0.25">
      <c r="B1875" s="53"/>
    </row>
    <row r="1876" spans="2:2" x14ac:dyDescent="0.25">
      <c r="B1876" s="53"/>
    </row>
    <row r="1877" spans="2:2" x14ac:dyDescent="0.25">
      <c r="B1877" s="53"/>
    </row>
    <row r="1878" spans="2:2" x14ac:dyDescent="0.25">
      <c r="B1878" s="53"/>
    </row>
    <row r="1879" spans="2:2" x14ac:dyDescent="0.25">
      <c r="B1879" s="53"/>
    </row>
    <row r="1880" spans="2:2" x14ac:dyDescent="0.25">
      <c r="B1880" s="53"/>
    </row>
    <row r="1881" spans="2:2" x14ac:dyDescent="0.25">
      <c r="B1881" s="53"/>
    </row>
    <row r="1882" spans="2:2" x14ac:dyDescent="0.25">
      <c r="B1882" s="53"/>
    </row>
    <row r="1883" spans="2:2" x14ac:dyDescent="0.25">
      <c r="B1883" s="53"/>
    </row>
    <row r="1884" spans="2:2" x14ac:dyDescent="0.25">
      <c r="B1884" s="53"/>
    </row>
    <row r="1885" spans="2:2" x14ac:dyDescent="0.25">
      <c r="B1885" s="53"/>
    </row>
    <row r="1886" spans="2:2" x14ac:dyDescent="0.25">
      <c r="B1886" s="53"/>
    </row>
    <row r="1887" spans="2:2" x14ac:dyDescent="0.25">
      <c r="B1887" s="53"/>
    </row>
    <row r="1888" spans="2:2" x14ac:dyDescent="0.25">
      <c r="B1888" s="53"/>
    </row>
    <row r="1889" spans="2:2" x14ac:dyDescent="0.25">
      <c r="B1889" s="53"/>
    </row>
    <row r="1890" spans="2:2" x14ac:dyDescent="0.25">
      <c r="B1890" s="53"/>
    </row>
    <row r="1891" spans="2:2" x14ac:dyDescent="0.25">
      <c r="B1891" s="53"/>
    </row>
    <row r="1892" spans="2:2" x14ac:dyDescent="0.25">
      <c r="B1892" s="53"/>
    </row>
    <row r="1893" spans="2:2" x14ac:dyDescent="0.25">
      <c r="B1893" s="53"/>
    </row>
    <row r="1894" spans="2:2" x14ac:dyDescent="0.25">
      <c r="B1894" s="53"/>
    </row>
    <row r="1895" spans="2:2" x14ac:dyDescent="0.25">
      <c r="B1895" s="53"/>
    </row>
    <row r="1896" spans="2:2" x14ac:dyDescent="0.25">
      <c r="B1896" s="53"/>
    </row>
    <row r="1897" spans="2:2" x14ac:dyDescent="0.25">
      <c r="B1897" s="53"/>
    </row>
    <row r="1898" spans="2:2" x14ac:dyDescent="0.25">
      <c r="B1898" s="53"/>
    </row>
    <row r="1899" spans="2:2" x14ac:dyDescent="0.25">
      <c r="B1899" s="53"/>
    </row>
    <row r="1900" spans="2:2" x14ac:dyDescent="0.25">
      <c r="B1900" s="53"/>
    </row>
    <row r="1901" spans="2:2" x14ac:dyDescent="0.25">
      <c r="B1901" s="53"/>
    </row>
    <row r="1902" spans="2:2" x14ac:dyDescent="0.25">
      <c r="B1902" s="53"/>
    </row>
    <row r="1903" spans="2:2" x14ac:dyDescent="0.25">
      <c r="B1903" s="53"/>
    </row>
    <row r="1904" spans="2:2" x14ac:dyDescent="0.25">
      <c r="B1904" s="53"/>
    </row>
    <row r="1905" spans="2:2" x14ac:dyDescent="0.25">
      <c r="B1905" s="53"/>
    </row>
    <row r="1906" spans="2:2" x14ac:dyDescent="0.25">
      <c r="B1906" s="53"/>
    </row>
    <row r="1907" spans="2:2" x14ac:dyDescent="0.25">
      <c r="B1907" s="53"/>
    </row>
    <row r="1908" spans="2:2" x14ac:dyDescent="0.25">
      <c r="B1908" s="53"/>
    </row>
    <row r="1909" spans="2:2" x14ac:dyDescent="0.25">
      <c r="B1909" s="53"/>
    </row>
    <row r="1910" spans="2:2" x14ac:dyDescent="0.25">
      <c r="B1910" s="53"/>
    </row>
    <row r="1911" spans="2:2" x14ac:dyDescent="0.25">
      <c r="B1911" s="53"/>
    </row>
    <row r="1912" spans="2:2" x14ac:dyDescent="0.25">
      <c r="B1912" s="53"/>
    </row>
    <row r="1913" spans="2:2" x14ac:dyDescent="0.25">
      <c r="B1913" s="53"/>
    </row>
    <row r="1914" spans="2:2" x14ac:dyDescent="0.25">
      <c r="B1914" s="53"/>
    </row>
    <row r="1915" spans="2:2" x14ac:dyDescent="0.25">
      <c r="B1915" s="53"/>
    </row>
    <row r="1916" spans="2:2" x14ac:dyDescent="0.25">
      <c r="B1916" s="53"/>
    </row>
    <row r="1917" spans="2:2" x14ac:dyDescent="0.25">
      <c r="B1917" s="53"/>
    </row>
    <row r="1918" spans="2:2" x14ac:dyDescent="0.25">
      <c r="B1918" s="53"/>
    </row>
    <row r="1919" spans="2:2" x14ac:dyDescent="0.25">
      <c r="B1919" s="53"/>
    </row>
    <row r="1920" spans="2:2" x14ac:dyDescent="0.25">
      <c r="B1920" s="53"/>
    </row>
    <row r="1921" spans="2:2" x14ac:dyDescent="0.25">
      <c r="B1921" s="53"/>
    </row>
    <row r="1922" spans="2:2" x14ac:dyDescent="0.25">
      <c r="B1922" s="53"/>
    </row>
    <row r="1923" spans="2:2" x14ac:dyDescent="0.25">
      <c r="B1923" s="53"/>
    </row>
    <row r="1924" spans="2:2" x14ac:dyDescent="0.25">
      <c r="B1924" s="53"/>
    </row>
    <row r="1925" spans="2:2" x14ac:dyDescent="0.25">
      <c r="B1925" s="53"/>
    </row>
    <row r="1926" spans="2:2" x14ac:dyDescent="0.25">
      <c r="B1926" s="53"/>
    </row>
    <row r="1927" spans="2:2" x14ac:dyDescent="0.25">
      <c r="B1927" s="53"/>
    </row>
    <row r="1928" spans="2:2" x14ac:dyDescent="0.25">
      <c r="B1928" s="53"/>
    </row>
    <row r="1929" spans="2:2" x14ac:dyDescent="0.25">
      <c r="B1929" s="53"/>
    </row>
    <row r="1930" spans="2:2" x14ac:dyDescent="0.25">
      <c r="B1930" s="53"/>
    </row>
    <row r="1931" spans="2:2" x14ac:dyDescent="0.25">
      <c r="B1931" s="53"/>
    </row>
    <row r="1932" spans="2:2" x14ac:dyDescent="0.25">
      <c r="B1932" s="53"/>
    </row>
    <row r="1933" spans="2:2" x14ac:dyDescent="0.25">
      <c r="B1933" s="53"/>
    </row>
    <row r="1934" spans="2:2" x14ac:dyDescent="0.25">
      <c r="B1934" s="53"/>
    </row>
    <row r="1935" spans="2:2" x14ac:dyDescent="0.25">
      <c r="B1935" s="53"/>
    </row>
    <row r="1936" spans="2:2" x14ac:dyDescent="0.25">
      <c r="B1936" s="53"/>
    </row>
    <row r="1937" spans="2:2" x14ac:dyDescent="0.25">
      <c r="B1937" s="53"/>
    </row>
    <row r="1938" spans="2:2" x14ac:dyDescent="0.25">
      <c r="B1938" s="53"/>
    </row>
    <row r="1939" spans="2:2" x14ac:dyDescent="0.25">
      <c r="B1939" s="53"/>
    </row>
    <row r="1940" spans="2:2" x14ac:dyDescent="0.25">
      <c r="B1940" s="53"/>
    </row>
    <row r="1941" spans="2:2" x14ac:dyDescent="0.25">
      <c r="B1941" s="53"/>
    </row>
    <row r="1942" spans="2:2" x14ac:dyDescent="0.25">
      <c r="B1942" s="53"/>
    </row>
    <row r="1943" spans="2:2" x14ac:dyDescent="0.25">
      <c r="B1943" s="53"/>
    </row>
    <row r="1944" spans="2:2" x14ac:dyDescent="0.25">
      <c r="B1944" s="53"/>
    </row>
    <row r="1945" spans="2:2" x14ac:dyDescent="0.25">
      <c r="B1945" s="53"/>
    </row>
    <row r="1946" spans="2:2" x14ac:dyDescent="0.25">
      <c r="B1946" s="53"/>
    </row>
    <row r="1947" spans="2:2" x14ac:dyDescent="0.25">
      <c r="B1947" s="53"/>
    </row>
    <row r="1948" spans="2:2" x14ac:dyDescent="0.25">
      <c r="B1948" s="53"/>
    </row>
    <row r="1949" spans="2:2" x14ac:dyDescent="0.25">
      <c r="B1949" s="53"/>
    </row>
    <row r="1950" spans="2:2" x14ac:dyDescent="0.25">
      <c r="B1950" s="53"/>
    </row>
    <row r="1951" spans="2:2" x14ac:dyDescent="0.25">
      <c r="B1951" s="53"/>
    </row>
    <row r="1952" spans="2:2" x14ac:dyDescent="0.25">
      <c r="B1952" s="53"/>
    </row>
    <row r="1953" spans="2:2" x14ac:dyDescent="0.25">
      <c r="B1953" s="53"/>
    </row>
    <row r="1954" spans="2:2" x14ac:dyDescent="0.25">
      <c r="B1954" s="53"/>
    </row>
    <row r="1955" spans="2:2" x14ac:dyDescent="0.25">
      <c r="B1955" s="53"/>
    </row>
    <row r="1956" spans="2:2" x14ac:dyDescent="0.25">
      <c r="B1956" s="53"/>
    </row>
    <row r="1957" spans="2:2" x14ac:dyDescent="0.25">
      <c r="B1957" s="53"/>
    </row>
    <row r="1958" spans="2:2" x14ac:dyDescent="0.25">
      <c r="B1958" s="53"/>
    </row>
    <row r="1959" spans="2:2" x14ac:dyDescent="0.25">
      <c r="B1959" s="53"/>
    </row>
    <row r="1960" spans="2:2" x14ac:dyDescent="0.25">
      <c r="B1960" s="53"/>
    </row>
    <row r="1961" spans="2:2" x14ac:dyDescent="0.25">
      <c r="B1961" s="53"/>
    </row>
    <row r="1962" spans="2:2" x14ac:dyDescent="0.25">
      <c r="B1962" s="53"/>
    </row>
    <row r="1963" spans="2:2" x14ac:dyDescent="0.25">
      <c r="B1963" s="53"/>
    </row>
    <row r="1964" spans="2:2" x14ac:dyDescent="0.25">
      <c r="B1964" s="53"/>
    </row>
    <row r="1965" spans="2:2" x14ac:dyDescent="0.25">
      <c r="B1965" s="53"/>
    </row>
    <row r="1966" spans="2:2" x14ac:dyDescent="0.25">
      <c r="B1966" s="53"/>
    </row>
    <row r="1967" spans="2:2" x14ac:dyDescent="0.25">
      <c r="B1967" s="53"/>
    </row>
    <row r="1968" spans="2:2" x14ac:dyDescent="0.25">
      <c r="B1968" s="53"/>
    </row>
    <row r="1969" spans="2:2" x14ac:dyDescent="0.25">
      <c r="B1969" s="53"/>
    </row>
    <row r="1970" spans="2:2" x14ac:dyDescent="0.25">
      <c r="B1970" s="53"/>
    </row>
    <row r="1971" spans="2:2" x14ac:dyDescent="0.25">
      <c r="B1971" s="53"/>
    </row>
    <row r="1972" spans="2:2" x14ac:dyDescent="0.25">
      <c r="B1972" s="53"/>
    </row>
    <row r="1973" spans="2:2" x14ac:dyDescent="0.25">
      <c r="B1973" s="53"/>
    </row>
    <row r="1974" spans="2:2" x14ac:dyDescent="0.25">
      <c r="B1974" s="53"/>
    </row>
    <row r="1975" spans="2:2" x14ac:dyDescent="0.25">
      <c r="B1975" s="53"/>
    </row>
    <row r="1976" spans="2:2" x14ac:dyDescent="0.25">
      <c r="B1976" s="53"/>
    </row>
    <row r="1977" spans="2:2" x14ac:dyDescent="0.25">
      <c r="B1977" s="53"/>
    </row>
    <row r="1978" spans="2:2" x14ac:dyDescent="0.25">
      <c r="B1978" s="53"/>
    </row>
    <row r="1979" spans="2:2" x14ac:dyDescent="0.25">
      <c r="B1979" s="53"/>
    </row>
    <row r="1980" spans="2:2" x14ac:dyDescent="0.25">
      <c r="B1980" s="53"/>
    </row>
    <row r="1981" spans="2:2" x14ac:dyDescent="0.25">
      <c r="B1981" s="53"/>
    </row>
    <row r="1982" spans="2:2" x14ac:dyDescent="0.25">
      <c r="B1982" s="53"/>
    </row>
    <row r="1983" spans="2:2" x14ac:dyDescent="0.25">
      <c r="B1983" s="53"/>
    </row>
    <row r="1984" spans="2:2" x14ac:dyDescent="0.25">
      <c r="B1984" s="53"/>
    </row>
    <row r="1985" spans="2:2" x14ac:dyDescent="0.25">
      <c r="B1985" s="53"/>
    </row>
    <row r="1986" spans="2:2" x14ac:dyDescent="0.25">
      <c r="B1986" s="53"/>
    </row>
    <row r="1987" spans="2:2" x14ac:dyDescent="0.25">
      <c r="B1987" s="53"/>
    </row>
    <row r="1988" spans="2:2" x14ac:dyDescent="0.25">
      <c r="B1988" s="53"/>
    </row>
    <row r="1989" spans="2:2" x14ac:dyDescent="0.25">
      <c r="B1989" s="53"/>
    </row>
    <row r="1990" spans="2:2" x14ac:dyDescent="0.25">
      <c r="B1990" s="53"/>
    </row>
    <row r="1991" spans="2:2" x14ac:dyDescent="0.25">
      <c r="B1991" s="53"/>
    </row>
    <row r="1992" spans="2:2" x14ac:dyDescent="0.25">
      <c r="B1992" s="53"/>
    </row>
    <row r="1993" spans="2:2" x14ac:dyDescent="0.25">
      <c r="B1993" s="53"/>
    </row>
    <row r="1994" spans="2:2" x14ac:dyDescent="0.25">
      <c r="B1994" s="53"/>
    </row>
    <row r="1995" spans="2:2" x14ac:dyDescent="0.25">
      <c r="B1995" s="53"/>
    </row>
    <row r="1996" spans="2:2" x14ac:dyDescent="0.25">
      <c r="B1996" s="53"/>
    </row>
    <row r="1997" spans="2:2" x14ac:dyDescent="0.25">
      <c r="B1997" s="53"/>
    </row>
    <row r="1998" spans="2:2" x14ac:dyDescent="0.25">
      <c r="B1998" s="53"/>
    </row>
    <row r="1999" spans="2:2" x14ac:dyDescent="0.25">
      <c r="B1999" s="53"/>
    </row>
    <row r="2000" spans="2:2" x14ac:dyDescent="0.25">
      <c r="B2000" s="53"/>
    </row>
    <row r="2001" spans="2:2" x14ac:dyDescent="0.25">
      <c r="B2001" s="53"/>
    </row>
    <row r="2002" spans="2:2" x14ac:dyDescent="0.25">
      <c r="B2002" s="53"/>
    </row>
    <row r="2003" spans="2:2" x14ac:dyDescent="0.25">
      <c r="B2003" s="53"/>
    </row>
    <row r="2004" spans="2:2" x14ac:dyDescent="0.25">
      <c r="B2004" s="53"/>
    </row>
    <row r="2005" spans="2:2" x14ac:dyDescent="0.25">
      <c r="B2005" s="53"/>
    </row>
    <row r="2006" spans="2:2" x14ac:dyDescent="0.25">
      <c r="B2006" s="53"/>
    </row>
    <row r="2007" spans="2:2" x14ac:dyDescent="0.25">
      <c r="B2007" s="53"/>
    </row>
    <row r="2008" spans="2:2" x14ac:dyDescent="0.25">
      <c r="B2008" s="53"/>
    </row>
    <row r="2009" spans="2:2" x14ac:dyDescent="0.25">
      <c r="B2009" s="53"/>
    </row>
    <row r="2010" spans="2:2" x14ac:dyDescent="0.25">
      <c r="B2010" s="53"/>
    </row>
    <row r="2011" spans="2:2" x14ac:dyDescent="0.25">
      <c r="B2011" s="53"/>
    </row>
    <row r="2012" spans="2:2" x14ac:dyDescent="0.25">
      <c r="B2012" s="53"/>
    </row>
    <row r="2013" spans="2:2" x14ac:dyDescent="0.25">
      <c r="B2013" s="53"/>
    </row>
    <row r="2014" spans="2:2" x14ac:dyDescent="0.25">
      <c r="B2014" s="53"/>
    </row>
    <row r="2015" spans="2:2" x14ac:dyDescent="0.25">
      <c r="B2015" s="53"/>
    </row>
    <row r="2016" spans="2:2" x14ac:dyDescent="0.25">
      <c r="B2016" s="53"/>
    </row>
    <row r="2017" spans="2:2" x14ac:dyDescent="0.25">
      <c r="B2017" s="53"/>
    </row>
    <row r="2018" spans="2:2" x14ac:dyDescent="0.25">
      <c r="B2018" s="53"/>
    </row>
    <row r="2019" spans="2:2" x14ac:dyDescent="0.25">
      <c r="B2019" s="53"/>
    </row>
    <row r="2020" spans="2:2" x14ac:dyDescent="0.25">
      <c r="B2020" s="53"/>
    </row>
    <row r="2021" spans="2:2" x14ac:dyDescent="0.25">
      <c r="B2021" s="53"/>
    </row>
    <row r="2022" spans="2:2" x14ac:dyDescent="0.25">
      <c r="B2022" s="53"/>
    </row>
    <row r="2023" spans="2:2" x14ac:dyDescent="0.25">
      <c r="B2023" s="53"/>
    </row>
    <row r="2024" spans="2:2" x14ac:dyDescent="0.25">
      <c r="B2024" s="53"/>
    </row>
    <row r="2025" spans="2:2" x14ac:dyDescent="0.25">
      <c r="B2025" s="53"/>
    </row>
    <row r="2026" spans="2:2" x14ac:dyDescent="0.25">
      <c r="B2026" s="53"/>
    </row>
    <row r="2027" spans="2:2" x14ac:dyDescent="0.25">
      <c r="B2027" s="53"/>
    </row>
    <row r="2028" spans="2:2" x14ac:dyDescent="0.25">
      <c r="B2028" s="53"/>
    </row>
    <row r="2029" spans="2:2" x14ac:dyDescent="0.25">
      <c r="B2029" s="53"/>
    </row>
    <row r="2030" spans="2:2" x14ac:dyDescent="0.25">
      <c r="B2030" s="53"/>
    </row>
    <row r="2031" spans="2:2" x14ac:dyDescent="0.25">
      <c r="B2031" s="53"/>
    </row>
    <row r="2032" spans="2:2" x14ac:dyDescent="0.25">
      <c r="B2032" s="53"/>
    </row>
    <row r="2033" spans="2:2" x14ac:dyDescent="0.25">
      <c r="B2033" s="53"/>
    </row>
    <row r="2034" spans="2:2" x14ac:dyDescent="0.25">
      <c r="B2034" s="53"/>
    </row>
    <row r="2035" spans="2:2" x14ac:dyDescent="0.25">
      <c r="B2035" s="53"/>
    </row>
    <row r="2036" spans="2:2" x14ac:dyDescent="0.25">
      <c r="B2036" s="53"/>
    </row>
    <row r="2037" spans="2:2" x14ac:dyDescent="0.25">
      <c r="B2037" s="53"/>
    </row>
    <row r="2038" spans="2:2" x14ac:dyDescent="0.25">
      <c r="B2038" s="53"/>
    </row>
    <row r="2039" spans="2:2" x14ac:dyDescent="0.25">
      <c r="B2039" s="53"/>
    </row>
    <row r="2040" spans="2:2" x14ac:dyDescent="0.25">
      <c r="B2040" s="53"/>
    </row>
    <row r="2041" spans="2:2" x14ac:dyDescent="0.25">
      <c r="B2041" s="53"/>
    </row>
    <row r="2042" spans="2:2" x14ac:dyDescent="0.25">
      <c r="B2042" s="53"/>
    </row>
    <row r="2043" spans="2:2" x14ac:dyDescent="0.25">
      <c r="B2043" s="53"/>
    </row>
    <row r="2044" spans="2:2" x14ac:dyDescent="0.25">
      <c r="B2044" s="53"/>
    </row>
    <row r="2045" spans="2:2" x14ac:dyDescent="0.25">
      <c r="B2045" s="53"/>
    </row>
    <row r="2046" spans="2:2" x14ac:dyDescent="0.25">
      <c r="B2046" s="53"/>
    </row>
    <row r="2047" spans="2:2" x14ac:dyDescent="0.25">
      <c r="B2047" s="53"/>
    </row>
    <row r="2048" spans="2:2" x14ac:dyDescent="0.25">
      <c r="B2048" s="53"/>
    </row>
    <row r="2049" spans="2:2" x14ac:dyDescent="0.25">
      <c r="B2049" s="53"/>
    </row>
    <row r="2050" spans="2:2" x14ac:dyDescent="0.25">
      <c r="B2050" s="53"/>
    </row>
    <row r="2051" spans="2:2" x14ac:dyDescent="0.25">
      <c r="B2051" s="53"/>
    </row>
    <row r="2052" spans="2:2" x14ac:dyDescent="0.25">
      <c r="B2052" s="53"/>
    </row>
    <row r="2053" spans="2:2" x14ac:dyDescent="0.25">
      <c r="B2053" s="53"/>
    </row>
    <row r="2054" spans="2:2" x14ac:dyDescent="0.25">
      <c r="B2054" s="53"/>
    </row>
    <row r="2055" spans="2:2" x14ac:dyDescent="0.25">
      <c r="B2055" s="53"/>
    </row>
    <row r="2056" spans="2:2" x14ac:dyDescent="0.25">
      <c r="B2056" s="53"/>
    </row>
    <row r="2057" spans="2:2" x14ac:dyDescent="0.25">
      <c r="B2057" s="53"/>
    </row>
    <row r="2058" spans="2:2" x14ac:dyDescent="0.25">
      <c r="B2058" s="53"/>
    </row>
    <row r="2059" spans="2:2" x14ac:dyDescent="0.25">
      <c r="B2059" s="53"/>
    </row>
    <row r="2060" spans="2:2" x14ac:dyDescent="0.25">
      <c r="B2060" s="53"/>
    </row>
    <row r="2061" spans="2:2" x14ac:dyDescent="0.25">
      <c r="B2061" s="53"/>
    </row>
    <row r="2062" spans="2:2" x14ac:dyDescent="0.25">
      <c r="B2062" s="53"/>
    </row>
    <row r="2063" spans="2:2" x14ac:dyDescent="0.25">
      <c r="B2063" s="53"/>
    </row>
    <row r="2064" spans="2:2" x14ac:dyDescent="0.25">
      <c r="B2064" s="53"/>
    </row>
    <row r="2065" spans="2:2" x14ac:dyDescent="0.25">
      <c r="B2065" s="53"/>
    </row>
    <row r="2066" spans="2:2" x14ac:dyDescent="0.25">
      <c r="B2066" s="53"/>
    </row>
    <row r="2067" spans="2:2" x14ac:dyDescent="0.25">
      <c r="B2067" s="53"/>
    </row>
    <row r="2068" spans="2:2" x14ac:dyDescent="0.25">
      <c r="B2068" s="53"/>
    </row>
    <row r="2069" spans="2:2" x14ac:dyDescent="0.25">
      <c r="B2069" s="53"/>
    </row>
    <row r="2070" spans="2:2" x14ac:dyDescent="0.25">
      <c r="B2070" s="53"/>
    </row>
    <row r="2071" spans="2:2" x14ac:dyDescent="0.25">
      <c r="B2071" s="53"/>
    </row>
    <row r="2072" spans="2:2" x14ac:dyDescent="0.25">
      <c r="B2072" s="53"/>
    </row>
    <row r="2073" spans="2:2" x14ac:dyDescent="0.25">
      <c r="B2073" s="53"/>
    </row>
    <row r="2074" spans="2:2" x14ac:dyDescent="0.25">
      <c r="B2074" s="53"/>
    </row>
    <row r="2075" spans="2:2" x14ac:dyDescent="0.25">
      <c r="B2075" s="53"/>
    </row>
    <row r="2076" spans="2:2" x14ac:dyDescent="0.25">
      <c r="B2076" s="53"/>
    </row>
    <row r="2077" spans="2:2" x14ac:dyDescent="0.25">
      <c r="B2077" s="53"/>
    </row>
    <row r="2078" spans="2:2" x14ac:dyDescent="0.25">
      <c r="B2078" s="53"/>
    </row>
    <row r="2079" spans="2:2" x14ac:dyDescent="0.25">
      <c r="B2079" s="53"/>
    </row>
    <row r="2080" spans="2:2" x14ac:dyDescent="0.25">
      <c r="B2080" s="53"/>
    </row>
    <row r="2081" spans="2:2" x14ac:dyDescent="0.25">
      <c r="B2081" s="53"/>
    </row>
    <row r="2082" spans="2:2" x14ac:dyDescent="0.25">
      <c r="B2082" s="53"/>
    </row>
    <row r="2083" spans="2:2" x14ac:dyDescent="0.25">
      <c r="B2083" s="53"/>
    </row>
    <row r="2084" spans="2:2" x14ac:dyDescent="0.25">
      <c r="B2084" s="53"/>
    </row>
    <row r="2085" spans="2:2" x14ac:dyDescent="0.25">
      <c r="B2085" s="53"/>
    </row>
    <row r="2086" spans="2:2" x14ac:dyDescent="0.25">
      <c r="B2086" s="53"/>
    </row>
    <row r="2087" spans="2:2" x14ac:dyDescent="0.25">
      <c r="B2087" s="53"/>
    </row>
    <row r="2088" spans="2:2" x14ac:dyDescent="0.25">
      <c r="B2088" s="53"/>
    </row>
    <row r="2089" spans="2:2" x14ac:dyDescent="0.25">
      <c r="B2089" s="53"/>
    </row>
    <row r="2090" spans="2:2" x14ac:dyDescent="0.25">
      <c r="B2090" s="53"/>
    </row>
    <row r="2091" spans="2:2" x14ac:dyDescent="0.25">
      <c r="B2091" s="53"/>
    </row>
    <row r="2092" spans="2:2" x14ac:dyDescent="0.25">
      <c r="B2092" s="53"/>
    </row>
    <row r="2093" spans="2:2" x14ac:dyDescent="0.25">
      <c r="B2093" s="53"/>
    </row>
    <row r="2094" spans="2:2" x14ac:dyDescent="0.25">
      <c r="B2094" s="53"/>
    </row>
    <row r="2095" spans="2:2" x14ac:dyDescent="0.25">
      <c r="B2095" s="53"/>
    </row>
    <row r="2096" spans="2:2" x14ac:dyDescent="0.25">
      <c r="B2096" s="53"/>
    </row>
    <row r="2097" spans="2:2" x14ac:dyDescent="0.25">
      <c r="B2097" s="53"/>
    </row>
    <row r="2098" spans="2:2" x14ac:dyDescent="0.25">
      <c r="B2098" s="53"/>
    </row>
    <row r="2099" spans="2:2" x14ac:dyDescent="0.25">
      <c r="B2099" s="53"/>
    </row>
    <row r="2100" spans="2:2" x14ac:dyDescent="0.25">
      <c r="B2100" s="53"/>
    </row>
    <row r="2101" spans="2:2" x14ac:dyDescent="0.25">
      <c r="B2101" s="53"/>
    </row>
    <row r="2102" spans="2:2" x14ac:dyDescent="0.25">
      <c r="B2102" s="53"/>
    </row>
    <row r="2103" spans="2:2" x14ac:dyDescent="0.25">
      <c r="B2103" s="53"/>
    </row>
    <row r="2104" spans="2:2" x14ac:dyDescent="0.25">
      <c r="B2104" s="53"/>
    </row>
    <row r="2105" spans="2:2" x14ac:dyDescent="0.25">
      <c r="B2105" s="53"/>
    </row>
    <row r="2106" spans="2:2" x14ac:dyDescent="0.25">
      <c r="B2106" s="53"/>
    </row>
    <row r="2107" spans="2:2" x14ac:dyDescent="0.25">
      <c r="B2107" s="53"/>
    </row>
    <row r="2108" spans="2:2" x14ac:dyDescent="0.25">
      <c r="B2108" s="53"/>
    </row>
    <row r="2109" spans="2:2" x14ac:dyDescent="0.25">
      <c r="B2109" s="53"/>
    </row>
    <row r="2110" spans="2:2" x14ac:dyDescent="0.25">
      <c r="B2110" s="53"/>
    </row>
    <row r="2111" spans="2:2" x14ac:dyDescent="0.25">
      <c r="B2111" s="53"/>
    </row>
    <row r="2112" spans="2:2" x14ac:dyDescent="0.25">
      <c r="B2112" s="53"/>
    </row>
    <row r="2113" spans="2:2" x14ac:dyDescent="0.25">
      <c r="B2113" s="53"/>
    </row>
    <row r="2114" spans="2:2" x14ac:dyDescent="0.25">
      <c r="B2114" s="53"/>
    </row>
    <row r="2115" spans="2:2" x14ac:dyDescent="0.25">
      <c r="B2115" s="53"/>
    </row>
    <row r="2116" spans="2:2" x14ac:dyDescent="0.25">
      <c r="B2116" s="53"/>
    </row>
    <row r="2117" spans="2:2" x14ac:dyDescent="0.25">
      <c r="B2117" s="53"/>
    </row>
    <row r="2118" spans="2:2" x14ac:dyDescent="0.25">
      <c r="B2118" s="53"/>
    </row>
    <row r="2119" spans="2:2" x14ac:dyDescent="0.25">
      <c r="B2119" s="53"/>
    </row>
    <row r="2120" spans="2:2" x14ac:dyDescent="0.25">
      <c r="B2120" s="53"/>
    </row>
    <row r="2121" spans="2:2" x14ac:dyDescent="0.25">
      <c r="B2121" s="53"/>
    </row>
    <row r="2122" spans="2:2" x14ac:dyDescent="0.25">
      <c r="B2122" s="53"/>
    </row>
    <row r="2123" spans="2:2" x14ac:dyDescent="0.25">
      <c r="B2123" s="53"/>
    </row>
    <row r="2124" spans="2:2" x14ac:dyDescent="0.25">
      <c r="B2124" s="53"/>
    </row>
    <row r="2125" spans="2:2" x14ac:dyDescent="0.25">
      <c r="B2125" s="53"/>
    </row>
    <row r="2126" spans="2:2" x14ac:dyDescent="0.25">
      <c r="B2126" s="53"/>
    </row>
    <row r="2127" spans="2:2" x14ac:dyDescent="0.25">
      <c r="B2127" s="53"/>
    </row>
    <row r="2128" spans="2:2" x14ac:dyDescent="0.25">
      <c r="B2128" s="53"/>
    </row>
    <row r="2129" spans="2:2" x14ac:dyDescent="0.25">
      <c r="B2129" s="53"/>
    </row>
    <row r="2130" spans="2:2" x14ac:dyDescent="0.25">
      <c r="B2130" s="53"/>
    </row>
    <row r="2131" spans="2:2" x14ac:dyDescent="0.25">
      <c r="B2131" s="53"/>
    </row>
    <row r="2132" spans="2:2" x14ac:dyDescent="0.25">
      <c r="B2132" s="53"/>
    </row>
    <row r="2133" spans="2:2" x14ac:dyDescent="0.25">
      <c r="B2133" s="53"/>
    </row>
    <row r="2134" spans="2:2" x14ac:dyDescent="0.25">
      <c r="B2134" s="53"/>
    </row>
    <row r="2135" spans="2:2" x14ac:dyDescent="0.25">
      <c r="B2135" s="53"/>
    </row>
    <row r="2136" spans="2:2" x14ac:dyDescent="0.25">
      <c r="B2136" s="53"/>
    </row>
    <row r="2137" spans="2:2" x14ac:dyDescent="0.25">
      <c r="B2137" s="53"/>
    </row>
    <row r="2138" spans="2:2" x14ac:dyDescent="0.25">
      <c r="B2138" s="53"/>
    </row>
    <row r="2139" spans="2:2" x14ac:dyDescent="0.25">
      <c r="B2139" s="53"/>
    </row>
    <row r="2140" spans="2:2" x14ac:dyDescent="0.25">
      <c r="B2140" s="53"/>
    </row>
    <row r="2141" spans="2:2" x14ac:dyDescent="0.25">
      <c r="B2141" s="53"/>
    </row>
    <row r="2142" spans="2:2" x14ac:dyDescent="0.25">
      <c r="B2142" s="53"/>
    </row>
    <row r="2143" spans="2:2" x14ac:dyDescent="0.25">
      <c r="B2143" s="53"/>
    </row>
    <row r="2144" spans="2:2" x14ac:dyDescent="0.25">
      <c r="B2144" s="53"/>
    </row>
    <row r="2145" spans="2:2" x14ac:dyDescent="0.25">
      <c r="B2145" s="53"/>
    </row>
    <row r="2146" spans="2:2" x14ac:dyDescent="0.25">
      <c r="B2146" s="53"/>
    </row>
    <row r="2147" spans="2:2" x14ac:dyDescent="0.25">
      <c r="B2147" s="53"/>
    </row>
    <row r="2148" spans="2:2" x14ac:dyDescent="0.25">
      <c r="B2148" s="53"/>
    </row>
    <row r="2149" spans="2:2" x14ac:dyDescent="0.25">
      <c r="B2149" s="53"/>
    </row>
    <row r="2150" spans="2:2" x14ac:dyDescent="0.25">
      <c r="B2150" s="53"/>
    </row>
    <row r="2151" spans="2:2" x14ac:dyDescent="0.25">
      <c r="B2151" s="53"/>
    </row>
    <row r="2152" spans="2:2" x14ac:dyDescent="0.25">
      <c r="B2152" s="53"/>
    </row>
    <row r="2153" spans="2:2" x14ac:dyDescent="0.25">
      <c r="B2153" s="53"/>
    </row>
    <row r="2154" spans="2:2" x14ac:dyDescent="0.25">
      <c r="B2154" s="53"/>
    </row>
    <row r="2155" spans="2:2" x14ac:dyDescent="0.25">
      <c r="B2155" s="53"/>
    </row>
    <row r="2156" spans="2:2" x14ac:dyDescent="0.25">
      <c r="B2156" s="53"/>
    </row>
    <row r="2157" spans="2:2" x14ac:dyDescent="0.25">
      <c r="B2157" s="53"/>
    </row>
    <row r="2158" spans="2:2" x14ac:dyDescent="0.25">
      <c r="B2158" s="53"/>
    </row>
    <row r="2159" spans="2:2" x14ac:dyDescent="0.25">
      <c r="B2159" s="53"/>
    </row>
    <row r="2160" spans="2:2" x14ac:dyDescent="0.25">
      <c r="B2160" s="53"/>
    </row>
    <row r="2161" spans="2:2" x14ac:dyDescent="0.25">
      <c r="B2161" s="53"/>
    </row>
    <row r="2162" spans="2:2" x14ac:dyDescent="0.25">
      <c r="B2162" s="53"/>
    </row>
    <row r="2163" spans="2:2" x14ac:dyDescent="0.25">
      <c r="B2163" s="53"/>
    </row>
    <row r="2164" spans="2:2" x14ac:dyDescent="0.25">
      <c r="B2164" s="53"/>
    </row>
    <row r="2165" spans="2:2" x14ac:dyDescent="0.25">
      <c r="B2165" s="53"/>
    </row>
    <row r="2166" spans="2:2" x14ac:dyDescent="0.25">
      <c r="B2166" s="53"/>
    </row>
    <row r="2167" spans="2:2" x14ac:dyDescent="0.25">
      <c r="B2167" s="53"/>
    </row>
    <row r="2168" spans="2:2" x14ac:dyDescent="0.25">
      <c r="B2168" s="53"/>
    </row>
    <row r="2169" spans="2:2" x14ac:dyDescent="0.25">
      <c r="B2169" s="53"/>
    </row>
    <row r="2170" spans="2:2" x14ac:dyDescent="0.25">
      <c r="B2170" s="53"/>
    </row>
    <row r="2171" spans="2:2" x14ac:dyDescent="0.25">
      <c r="B2171" s="53"/>
    </row>
    <row r="2172" spans="2:2" x14ac:dyDescent="0.25">
      <c r="B2172" s="53"/>
    </row>
    <row r="2173" spans="2:2" x14ac:dyDescent="0.25">
      <c r="B2173" s="53"/>
    </row>
    <row r="2174" spans="2:2" x14ac:dyDescent="0.25">
      <c r="B2174" s="53"/>
    </row>
    <row r="2175" spans="2:2" x14ac:dyDescent="0.25">
      <c r="B2175" s="53"/>
    </row>
    <row r="2176" spans="2:2" x14ac:dyDescent="0.25">
      <c r="B2176" s="53"/>
    </row>
    <row r="2177" spans="2:2" x14ac:dyDescent="0.25">
      <c r="B2177" s="53"/>
    </row>
    <row r="2178" spans="2:2" x14ac:dyDescent="0.25">
      <c r="B2178" s="53"/>
    </row>
    <row r="2179" spans="2:2" x14ac:dyDescent="0.25">
      <c r="B2179" s="53"/>
    </row>
    <row r="2180" spans="2:2" x14ac:dyDescent="0.25">
      <c r="B2180" s="53"/>
    </row>
    <row r="2181" spans="2:2" x14ac:dyDescent="0.25">
      <c r="B2181" s="53"/>
    </row>
    <row r="2182" spans="2:2" x14ac:dyDescent="0.25">
      <c r="B2182" s="53"/>
    </row>
    <row r="2183" spans="2:2" x14ac:dyDescent="0.25">
      <c r="B2183" s="53"/>
    </row>
    <row r="2184" spans="2:2" x14ac:dyDescent="0.25">
      <c r="B2184" s="53"/>
    </row>
    <row r="2185" spans="2:2" x14ac:dyDescent="0.25">
      <c r="B2185" s="53"/>
    </row>
    <row r="2186" spans="2:2" x14ac:dyDescent="0.25">
      <c r="B2186" s="53"/>
    </row>
    <row r="2187" spans="2:2" x14ac:dyDescent="0.25">
      <c r="B2187" s="53"/>
    </row>
    <row r="2188" spans="2:2" x14ac:dyDescent="0.25">
      <c r="B2188" s="53"/>
    </row>
    <row r="2189" spans="2:2" x14ac:dyDescent="0.25">
      <c r="B2189" s="53"/>
    </row>
    <row r="2190" spans="2:2" x14ac:dyDescent="0.25">
      <c r="B2190" s="53"/>
    </row>
    <row r="2191" spans="2:2" x14ac:dyDescent="0.25">
      <c r="B2191" s="53"/>
    </row>
    <row r="2192" spans="2:2" x14ac:dyDescent="0.25">
      <c r="B2192" s="53"/>
    </row>
    <row r="2193" spans="2:2" x14ac:dyDescent="0.25">
      <c r="B2193" s="53"/>
    </row>
    <row r="2194" spans="2:2" x14ac:dyDescent="0.25">
      <c r="B2194" s="53"/>
    </row>
    <row r="2195" spans="2:2" x14ac:dyDescent="0.25">
      <c r="B2195" s="53"/>
    </row>
    <row r="2196" spans="2:2" x14ac:dyDescent="0.25">
      <c r="B2196" s="53"/>
    </row>
    <row r="2197" spans="2:2" x14ac:dyDescent="0.25">
      <c r="B2197" s="53"/>
    </row>
    <row r="2198" spans="2:2" x14ac:dyDescent="0.25">
      <c r="B2198" s="53"/>
    </row>
    <row r="2199" spans="2:2" x14ac:dyDescent="0.25">
      <c r="B2199" s="53"/>
    </row>
    <row r="2200" spans="2:2" x14ac:dyDescent="0.25">
      <c r="B2200" s="53"/>
    </row>
    <row r="2201" spans="2:2" x14ac:dyDescent="0.25">
      <c r="B2201" s="53"/>
    </row>
    <row r="2202" spans="2:2" x14ac:dyDescent="0.25">
      <c r="B2202" s="53"/>
    </row>
    <row r="2203" spans="2:2" x14ac:dyDescent="0.25">
      <c r="B2203" s="53"/>
    </row>
    <row r="2204" spans="2:2" x14ac:dyDescent="0.25">
      <c r="B2204" s="53"/>
    </row>
    <row r="2205" spans="2:2" x14ac:dyDescent="0.25">
      <c r="B2205" s="53"/>
    </row>
    <row r="2206" spans="2:2" x14ac:dyDescent="0.25">
      <c r="B2206" s="53"/>
    </row>
    <row r="2207" spans="2:2" x14ac:dyDescent="0.25">
      <c r="B2207" s="53"/>
    </row>
    <row r="2208" spans="2:2" x14ac:dyDescent="0.25">
      <c r="B2208" s="53"/>
    </row>
    <row r="2209" spans="2:2" x14ac:dyDescent="0.25">
      <c r="B2209" s="53"/>
    </row>
    <row r="2210" spans="2:2" x14ac:dyDescent="0.25">
      <c r="B2210" s="53"/>
    </row>
    <row r="2211" spans="2:2" x14ac:dyDescent="0.25">
      <c r="B2211" s="53"/>
    </row>
    <row r="2212" spans="2:2" x14ac:dyDescent="0.25">
      <c r="B2212" s="53"/>
    </row>
    <row r="2213" spans="2:2" x14ac:dyDescent="0.25">
      <c r="B2213" s="53"/>
    </row>
    <row r="2214" spans="2:2" x14ac:dyDescent="0.25">
      <c r="B2214" s="53"/>
    </row>
    <row r="2215" spans="2:2" x14ac:dyDescent="0.25">
      <c r="B2215" s="53"/>
    </row>
    <row r="2216" spans="2:2" x14ac:dyDescent="0.25">
      <c r="B2216" s="53"/>
    </row>
    <row r="2217" spans="2:2" x14ac:dyDescent="0.25">
      <c r="B2217" s="53"/>
    </row>
    <row r="2218" spans="2:2" x14ac:dyDescent="0.25">
      <c r="B2218" s="53"/>
    </row>
    <row r="2219" spans="2:2" x14ac:dyDescent="0.25">
      <c r="B2219" s="53"/>
    </row>
    <row r="2220" spans="2:2" x14ac:dyDescent="0.25">
      <c r="B2220" s="53"/>
    </row>
    <row r="2221" spans="2:2" x14ac:dyDescent="0.25">
      <c r="B2221" s="53"/>
    </row>
    <row r="2222" spans="2:2" x14ac:dyDescent="0.25">
      <c r="B2222" s="53"/>
    </row>
    <row r="2223" spans="2:2" x14ac:dyDescent="0.25">
      <c r="B2223" s="53"/>
    </row>
    <row r="2224" spans="2:2" x14ac:dyDescent="0.25">
      <c r="B2224" s="53"/>
    </row>
    <row r="2225" spans="2:2" x14ac:dyDescent="0.25">
      <c r="B2225" s="53"/>
    </row>
    <row r="2226" spans="2:2" x14ac:dyDescent="0.25">
      <c r="B2226" s="53"/>
    </row>
    <row r="2227" spans="2:2" x14ac:dyDescent="0.25">
      <c r="B2227" s="53"/>
    </row>
    <row r="2228" spans="2:2" x14ac:dyDescent="0.25">
      <c r="B2228" s="53"/>
    </row>
    <row r="2229" spans="2:2" x14ac:dyDescent="0.25">
      <c r="B2229" s="53"/>
    </row>
    <row r="2230" spans="2:2" x14ac:dyDescent="0.25">
      <c r="B2230" s="53"/>
    </row>
    <row r="2231" spans="2:2" x14ac:dyDescent="0.25">
      <c r="B2231" s="53"/>
    </row>
    <row r="2232" spans="2:2" x14ac:dyDescent="0.25">
      <c r="B2232" s="53"/>
    </row>
    <row r="2233" spans="2:2" x14ac:dyDescent="0.25">
      <c r="B2233" s="53"/>
    </row>
    <row r="2234" spans="2:2" x14ac:dyDescent="0.25">
      <c r="B2234" s="53"/>
    </row>
    <row r="2235" spans="2:2" x14ac:dyDescent="0.25">
      <c r="B2235" s="53"/>
    </row>
    <row r="2236" spans="2:2" x14ac:dyDescent="0.25">
      <c r="B2236" s="53"/>
    </row>
    <row r="2237" spans="2:2" x14ac:dyDescent="0.25">
      <c r="B2237" s="53"/>
    </row>
    <row r="2238" spans="2:2" x14ac:dyDescent="0.25">
      <c r="B2238" s="53"/>
    </row>
    <row r="2239" spans="2:2" x14ac:dyDescent="0.25">
      <c r="B2239" s="53"/>
    </row>
    <row r="2240" spans="2:2" x14ac:dyDescent="0.25">
      <c r="B2240" s="53"/>
    </row>
    <row r="2241" spans="2:2" x14ac:dyDescent="0.25">
      <c r="B2241" s="53"/>
    </row>
    <row r="2242" spans="2:2" x14ac:dyDescent="0.25">
      <c r="B2242" s="53"/>
    </row>
    <row r="2243" spans="2:2" x14ac:dyDescent="0.25">
      <c r="B2243" s="53"/>
    </row>
    <row r="2244" spans="2:2" x14ac:dyDescent="0.25">
      <c r="B2244" s="53"/>
    </row>
    <row r="2245" spans="2:2" x14ac:dyDescent="0.25">
      <c r="B2245" s="53"/>
    </row>
    <row r="2246" spans="2:2" x14ac:dyDescent="0.25">
      <c r="B2246" s="53"/>
    </row>
    <row r="2247" spans="2:2" x14ac:dyDescent="0.25">
      <c r="B2247" s="53"/>
    </row>
    <row r="2248" spans="2:2" x14ac:dyDescent="0.25">
      <c r="B2248" s="53"/>
    </row>
    <row r="2249" spans="2:2" x14ac:dyDescent="0.25">
      <c r="B2249" s="53"/>
    </row>
    <row r="2250" spans="2:2" x14ac:dyDescent="0.25">
      <c r="B2250" s="53"/>
    </row>
    <row r="2251" spans="2:2" x14ac:dyDescent="0.25">
      <c r="B2251" s="53"/>
    </row>
    <row r="2252" spans="2:2" x14ac:dyDescent="0.25">
      <c r="B2252" s="53"/>
    </row>
    <row r="2253" spans="2:2" x14ac:dyDescent="0.25">
      <c r="B2253" s="53"/>
    </row>
    <row r="2254" spans="2:2" x14ac:dyDescent="0.25">
      <c r="B2254" s="53"/>
    </row>
    <row r="2255" spans="2:2" x14ac:dyDescent="0.25">
      <c r="B2255" s="53"/>
    </row>
    <row r="2256" spans="2:2" x14ac:dyDescent="0.25">
      <c r="B2256" s="53"/>
    </row>
    <row r="2257" spans="2:2" x14ac:dyDescent="0.25">
      <c r="B2257" s="53"/>
    </row>
    <row r="2258" spans="2:2" x14ac:dyDescent="0.25">
      <c r="B2258" s="53"/>
    </row>
    <row r="2259" spans="2:2" x14ac:dyDescent="0.25">
      <c r="B2259" s="53"/>
    </row>
    <row r="2260" spans="2:2" x14ac:dyDescent="0.25">
      <c r="B2260" s="53"/>
    </row>
    <row r="2261" spans="2:2" x14ac:dyDescent="0.25">
      <c r="B2261" s="53"/>
    </row>
    <row r="2262" spans="2:2" x14ac:dyDescent="0.25">
      <c r="B2262" s="53"/>
    </row>
    <row r="2263" spans="2:2" x14ac:dyDescent="0.25">
      <c r="B2263" s="53"/>
    </row>
    <row r="2264" spans="2:2" x14ac:dyDescent="0.25">
      <c r="B2264" s="53"/>
    </row>
    <row r="2265" spans="2:2" x14ac:dyDescent="0.25">
      <c r="B2265" s="53"/>
    </row>
    <row r="2266" spans="2:2" x14ac:dyDescent="0.25">
      <c r="B2266" s="53"/>
    </row>
    <row r="2267" spans="2:2" x14ac:dyDescent="0.25">
      <c r="B2267" s="53"/>
    </row>
    <row r="2268" spans="2:2" x14ac:dyDescent="0.25">
      <c r="B2268" s="53"/>
    </row>
    <row r="2269" spans="2:2" x14ac:dyDescent="0.25">
      <c r="B2269" s="53"/>
    </row>
    <row r="2270" spans="2:2" x14ac:dyDescent="0.25">
      <c r="B2270" s="53"/>
    </row>
    <row r="2271" spans="2:2" x14ac:dyDescent="0.25">
      <c r="B2271" s="53"/>
    </row>
    <row r="2272" spans="2:2" x14ac:dyDescent="0.25">
      <c r="B2272" s="53"/>
    </row>
    <row r="2273" spans="2:2" x14ac:dyDescent="0.25">
      <c r="B2273" s="53"/>
    </row>
    <row r="2274" spans="2:2" x14ac:dyDescent="0.25">
      <c r="B2274" s="53"/>
    </row>
    <row r="2275" spans="2:2" x14ac:dyDescent="0.25">
      <c r="B2275" s="53"/>
    </row>
    <row r="2276" spans="2:2" x14ac:dyDescent="0.25">
      <c r="B2276" s="53"/>
    </row>
    <row r="2277" spans="2:2" x14ac:dyDescent="0.25">
      <c r="B2277" s="53"/>
    </row>
    <row r="2278" spans="2:2" x14ac:dyDescent="0.25">
      <c r="B2278" s="53"/>
    </row>
    <row r="2279" spans="2:2" x14ac:dyDescent="0.25">
      <c r="B2279" s="53"/>
    </row>
    <row r="2280" spans="2:2" x14ac:dyDescent="0.25">
      <c r="B2280" s="53"/>
    </row>
    <row r="2281" spans="2:2" x14ac:dyDescent="0.25">
      <c r="B2281" s="53"/>
    </row>
    <row r="2282" spans="2:2" x14ac:dyDescent="0.25">
      <c r="B2282" s="53"/>
    </row>
    <row r="2283" spans="2:2" x14ac:dyDescent="0.25">
      <c r="B2283" s="53"/>
    </row>
    <row r="2284" spans="2:2" x14ac:dyDescent="0.25">
      <c r="B2284" s="53"/>
    </row>
    <row r="2285" spans="2:2" x14ac:dyDescent="0.25">
      <c r="B2285" s="53"/>
    </row>
    <row r="2286" spans="2:2" x14ac:dyDescent="0.25">
      <c r="B2286" s="53"/>
    </row>
    <row r="2287" spans="2:2" x14ac:dyDescent="0.25">
      <c r="B2287" s="53"/>
    </row>
    <row r="2288" spans="2:2" x14ac:dyDescent="0.25">
      <c r="B2288" s="53"/>
    </row>
    <row r="2289" spans="2:2" x14ac:dyDescent="0.25">
      <c r="B2289" s="53"/>
    </row>
    <row r="2290" spans="2:2" x14ac:dyDescent="0.25">
      <c r="B2290" s="53"/>
    </row>
    <row r="2291" spans="2:2" x14ac:dyDescent="0.25">
      <c r="B2291" s="53"/>
    </row>
    <row r="2292" spans="2:2" x14ac:dyDescent="0.25">
      <c r="B2292" s="53"/>
    </row>
    <row r="2293" spans="2:2" x14ac:dyDescent="0.25">
      <c r="B2293" s="53"/>
    </row>
    <row r="2294" spans="2:2" x14ac:dyDescent="0.25">
      <c r="B2294" s="53"/>
    </row>
    <row r="2295" spans="2:2" x14ac:dyDescent="0.25">
      <c r="B2295" s="53"/>
    </row>
    <row r="2296" spans="2:2" x14ac:dyDescent="0.25">
      <c r="B2296" s="53"/>
    </row>
    <row r="2297" spans="2:2" x14ac:dyDescent="0.25">
      <c r="B2297" s="53"/>
    </row>
    <row r="2298" spans="2:2" x14ac:dyDescent="0.25">
      <c r="B2298" s="53"/>
    </row>
    <row r="2299" spans="2:2" x14ac:dyDescent="0.25">
      <c r="B2299" s="53"/>
    </row>
    <row r="2300" spans="2:2" x14ac:dyDescent="0.25">
      <c r="B2300" s="53"/>
    </row>
    <row r="2301" spans="2:2" x14ac:dyDescent="0.25">
      <c r="B2301" s="53"/>
    </row>
    <row r="2302" spans="2:2" x14ac:dyDescent="0.25">
      <c r="B2302" s="53"/>
    </row>
    <row r="2303" spans="2:2" x14ac:dyDescent="0.25">
      <c r="B2303" s="53"/>
    </row>
    <row r="2304" spans="2:2" x14ac:dyDescent="0.25">
      <c r="B2304" s="53"/>
    </row>
    <row r="2305" spans="2:2" x14ac:dyDescent="0.25">
      <c r="B2305" s="53"/>
    </row>
    <row r="2306" spans="2:2" x14ac:dyDescent="0.25">
      <c r="B2306" s="53"/>
    </row>
    <row r="2307" spans="2:2" x14ac:dyDescent="0.25">
      <c r="B2307" s="53"/>
    </row>
    <row r="2308" spans="2:2" x14ac:dyDescent="0.25">
      <c r="B2308" s="53"/>
    </row>
    <row r="2309" spans="2:2" x14ac:dyDescent="0.25">
      <c r="B2309" s="53"/>
    </row>
    <row r="2310" spans="2:2" x14ac:dyDescent="0.25">
      <c r="B2310" s="53"/>
    </row>
    <row r="2311" spans="2:2" x14ac:dyDescent="0.25">
      <c r="B2311" s="53"/>
    </row>
    <row r="2312" spans="2:2" x14ac:dyDescent="0.25">
      <c r="B2312" s="53"/>
    </row>
    <row r="2313" spans="2:2" x14ac:dyDescent="0.25">
      <c r="B2313" s="53"/>
    </row>
    <row r="2314" spans="2:2" x14ac:dyDescent="0.25">
      <c r="B2314" s="53"/>
    </row>
    <row r="2315" spans="2:2" x14ac:dyDescent="0.25">
      <c r="B2315" s="53"/>
    </row>
    <row r="2316" spans="2:2" x14ac:dyDescent="0.25">
      <c r="B2316" s="53"/>
    </row>
    <row r="2317" spans="2:2" x14ac:dyDescent="0.25">
      <c r="B2317" s="53"/>
    </row>
    <row r="2318" spans="2:2" x14ac:dyDescent="0.25">
      <c r="B2318" s="53"/>
    </row>
    <row r="2319" spans="2:2" x14ac:dyDescent="0.25">
      <c r="B2319" s="53"/>
    </row>
    <row r="2320" spans="2:2" x14ac:dyDescent="0.25">
      <c r="B2320" s="53"/>
    </row>
    <row r="2321" spans="2:2" x14ac:dyDescent="0.25">
      <c r="B2321" s="53"/>
    </row>
    <row r="2322" spans="2:2" x14ac:dyDescent="0.25">
      <c r="B2322" s="53"/>
    </row>
    <row r="2323" spans="2:2" x14ac:dyDescent="0.25">
      <c r="B2323" s="53"/>
    </row>
    <row r="2324" spans="2:2" x14ac:dyDescent="0.25">
      <c r="B2324" s="53"/>
    </row>
    <row r="2325" spans="2:2" x14ac:dyDescent="0.25">
      <c r="B2325" s="53"/>
    </row>
    <row r="2326" spans="2:2" x14ac:dyDescent="0.25">
      <c r="B2326" s="53"/>
    </row>
    <row r="2327" spans="2:2" x14ac:dyDescent="0.25">
      <c r="B2327" s="53"/>
    </row>
    <row r="2328" spans="2:2" x14ac:dyDescent="0.25">
      <c r="B2328" s="53"/>
    </row>
    <row r="2329" spans="2:2" x14ac:dyDescent="0.25">
      <c r="B2329" s="53"/>
    </row>
    <row r="2330" spans="2:2" x14ac:dyDescent="0.25">
      <c r="B2330" s="53"/>
    </row>
    <row r="2331" spans="2:2" x14ac:dyDescent="0.25">
      <c r="B2331" s="53"/>
    </row>
    <row r="2332" spans="2:2" x14ac:dyDescent="0.25">
      <c r="B2332" s="53"/>
    </row>
    <row r="2333" spans="2:2" x14ac:dyDescent="0.25">
      <c r="B2333" s="53"/>
    </row>
    <row r="2334" spans="2:2" x14ac:dyDescent="0.25">
      <c r="B2334" s="53"/>
    </row>
    <row r="2335" spans="2:2" x14ac:dyDescent="0.25">
      <c r="B2335" s="53"/>
    </row>
    <row r="2336" spans="2:2" x14ac:dyDescent="0.25">
      <c r="B2336" s="53"/>
    </row>
    <row r="2337" spans="2:2" x14ac:dyDescent="0.25">
      <c r="B2337" s="53"/>
    </row>
    <row r="2338" spans="2:2" x14ac:dyDescent="0.25">
      <c r="B2338" s="53"/>
    </row>
    <row r="2339" spans="2:2" x14ac:dyDescent="0.25">
      <c r="B2339" s="53"/>
    </row>
    <row r="2340" spans="2:2" x14ac:dyDescent="0.25">
      <c r="B2340" s="53"/>
    </row>
    <row r="2341" spans="2:2" x14ac:dyDescent="0.25">
      <c r="B2341" s="53"/>
    </row>
    <row r="2342" spans="2:2" x14ac:dyDescent="0.25">
      <c r="B2342" s="53"/>
    </row>
    <row r="2343" spans="2:2" x14ac:dyDescent="0.25">
      <c r="B2343" s="53"/>
    </row>
    <row r="2344" spans="2:2" x14ac:dyDescent="0.25">
      <c r="B2344" s="53"/>
    </row>
    <row r="2345" spans="2:2" x14ac:dyDescent="0.25">
      <c r="B2345" s="53"/>
    </row>
    <row r="2346" spans="2:2" x14ac:dyDescent="0.25">
      <c r="B2346" s="53"/>
    </row>
    <row r="2347" spans="2:2" x14ac:dyDescent="0.25">
      <c r="B2347" s="53"/>
    </row>
    <row r="2348" spans="2:2" x14ac:dyDescent="0.25">
      <c r="B2348" s="53"/>
    </row>
    <row r="2349" spans="2:2" x14ac:dyDescent="0.25">
      <c r="B2349" s="53"/>
    </row>
    <row r="2350" spans="2:2" x14ac:dyDescent="0.25">
      <c r="B2350" s="53"/>
    </row>
    <row r="2351" spans="2:2" x14ac:dyDescent="0.25">
      <c r="B2351" s="53"/>
    </row>
    <row r="2352" spans="2:2" x14ac:dyDescent="0.25">
      <c r="B2352" s="53"/>
    </row>
    <row r="2353" spans="2:2" x14ac:dyDescent="0.25">
      <c r="B2353" s="53"/>
    </row>
    <row r="2354" spans="2:2" x14ac:dyDescent="0.25">
      <c r="B2354" s="53"/>
    </row>
    <row r="2355" spans="2:2" x14ac:dyDescent="0.25">
      <c r="B2355" s="53"/>
    </row>
    <row r="2356" spans="2:2" x14ac:dyDescent="0.25">
      <c r="B2356" s="53"/>
    </row>
    <row r="2357" spans="2:2" x14ac:dyDescent="0.25">
      <c r="B2357" s="53"/>
    </row>
    <row r="2358" spans="2:2" x14ac:dyDescent="0.25">
      <c r="B2358" s="53"/>
    </row>
    <row r="2359" spans="2:2" x14ac:dyDescent="0.25">
      <c r="B2359" s="53"/>
    </row>
    <row r="2360" spans="2:2" x14ac:dyDescent="0.25">
      <c r="B2360" s="53"/>
    </row>
    <row r="2361" spans="2:2" x14ac:dyDescent="0.25">
      <c r="B2361" s="53"/>
    </row>
    <row r="2362" spans="2:2" x14ac:dyDescent="0.25">
      <c r="B2362" s="53"/>
    </row>
    <row r="2363" spans="2:2" x14ac:dyDescent="0.25">
      <c r="B2363" s="53"/>
    </row>
    <row r="2364" spans="2:2" x14ac:dyDescent="0.25">
      <c r="B2364" s="53"/>
    </row>
    <row r="2365" spans="2:2" x14ac:dyDescent="0.25">
      <c r="B2365" s="53"/>
    </row>
    <row r="2366" spans="2:2" x14ac:dyDescent="0.25">
      <c r="B2366" s="53"/>
    </row>
    <row r="2367" spans="2:2" x14ac:dyDescent="0.25">
      <c r="B2367" s="53"/>
    </row>
    <row r="2368" spans="2:2" x14ac:dyDescent="0.25">
      <c r="B2368" s="53"/>
    </row>
    <row r="2369" spans="2:2" x14ac:dyDescent="0.25">
      <c r="B2369" s="53"/>
    </row>
    <row r="2370" spans="2:2" x14ac:dyDescent="0.25">
      <c r="B2370" s="53"/>
    </row>
    <row r="2371" spans="2:2" x14ac:dyDescent="0.25">
      <c r="B2371" s="53"/>
    </row>
    <row r="2372" spans="2:2" x14ac:dyDescent="0.25">
      <c r="B2372" s="53"/>
    </row>
    <row r="2373" spans="2:2" x14ac:dyDescent="0.25">
      <c r="B2373" s="53"/>
    </row>
    <row r="2374" spans="2:2" x14ac:dyDescent="0.25">
      <c r="B2374" s="53"/>
    </row>
    <row r="2375" spans="2:2" x14ac:dyDescent="0.25">
      <c r="B2375" s="53"/>
    </row>
    <row r="2376" spans="2:2" x14ac:dyDescent="0.25">
      <c r="B2376" s="53"/>
    </row>
    <row r="2377" spans="2:2" x14ac:dyDescent="0.25">
      <c r="B2377" s="53"/>
    </row>
    <row r="2378" spans="2:2" x14ac:dyDescent="0.25">
      <c r="B2378" s="53"/>
    </row>
    <row r="2379" spans="2:2" x14ac:dyDescent="0.25">
      <c r="B2379" s="53"/>
    </row>
    <row r="2380" spans="2:2" x14ac:dyDescent="0.25">
      <c r="B2380" s="53"/>
    </row>
    <row r="2381" spans="2:2" x14ac:dyDescent="0.25">
      <c r="B2381" s="53"/>
    </row>
    <row r="2382" spans="2:2" x14ac:dyDescent="0.25">
      <c r="B2382" s="53"/>
    </row>
    <row r="2383" spans="2:2" x14ac:dyDescent="0.25">
      <c r="B2383" s="53"/>
    </row>
    <row r="2384" spans="2:2" x14ac:dyDescent="0.25">
      <c r="B2384" s="53"/>
    </row>
    <row r="2385" spans="2:2" x14ac:dyDescent="0.25">
      <c r="B2385" s="53"/>
    </row>
    <row r="2386" spans="2:2" x14ac:dyDescent="0.25">
      <c r="B2386" s="53"/>
    </row>
    <row r="2387" spans="2:2" x14ac:dyDescent="0.25">
      <c r="B2387" s="53"/>
    </row>
    <row r="2388" spans="2:2" x14ac:dyDescent="0.25">
      <c r="B2388" s="53"/>
    </row>
    <row r="2389" spans="2:2" x14ac:dyDescent="0.25">
      <c r="B2389" s="53"/>
    </row>
    <row r="2390" spans="2:2" x14ac:dyDescent="0.25">
      <c r="B2390" s="53"/>
    </row>
    <row r="2391" spans="2:2" x14ac:dyDescent="0.25">
      <c r="B2391" s="53"/>
    </row>
    <row r="2392" spans="2:2" x14ac:dyDescent="0.25">
      <c r="B2392" s="53"/>
    </row>
    <row r="2393" spans="2:2" x14ac:dyDescent="0.25">
      <c r="B2393" s="53"/>
    </row>
    <row r="2394" spans="2:2" x14ac:dyDescent="0.25">
      <c r="B2394" s="53"/>
    </row>
    <row r="2395" spans="2:2" x14ac:dyDescent="0.25">
      <c r="B2395" s="53"/>
    </row>
    <row r="2396" spans="2:2" x14ac:dyDescent="0.25">
      <c r="B2396" s="53"/>
    </row>
    <row r="2397" spans="2:2" x14ac:dyDescent="0.25">
      <c r="B2397" s="53"/>
    </row>
    <row r="2398" spans="2:2" x14ac:dyDescent="0.25">
      <c r="B2398" s="53"/>
    </row>
    <row r="2399" spans="2:2" x14ac:dyDescent="0.25">
      <c r="B2399" s="53"/>
    </row>
    <row r="2400" spans="2:2" x14ac:dyDescent="0.25">
      <c r="B2400" s="53"/>
    </row>
    <row r="2401" spans="2:2" x14ac:dyDescent="0.25">
      <c r="B2401" s="53"/>
    </row>
    <row r="2402" spans="2:2" x14ac:dyDescent="0.25">
      <c r="B2402" s="53"/>
    </row>
    <row r="2403" spans="2:2" x14ac:dyDescent="0.25">
      <c r="B2403" s="53"/>
    </row>
    <row r="2404" spans="2:2" x14ac:dyDescent="0.25">
      <c r="B2404" s="53"/>
    </row>
    <row r="2405" spans="2:2" x14ac:dyDescent="0.25">
      <c r="B2405" s="53"/>
    </row>
    <row r="2406" spans="2:2" x14ac:dyDescent="0.25">
      <c r="B2406" s="53"/>
    </row>
    <row r="2407" spans="2:2" x14ac:dyDescent="0.25">
      <c r="B2407" s="53"/>
    </row>
    <row r="2408" spans="2:2" x14ac:dyDescent="0.25">
      <c r="B2408" s="53"/>
    </row>
    <row r="2409" spans="2:2" x14ac:dyDescent="0.25">
      <c r="B2409" s="53"/>
    </row>
    <row r="2410" spans="2:2" x14ac:dyDescent="0.25">
      <c r="B2410" s="53"/>
    </row>
    <row r="2411" spans="2:2" x14ac:dyDescent="0.25">
      <c r="B2411" s="53"/>
    </row>
    <row r="2412" spans="2:2" x14ac:dyDescent="0.25">
      <c r="B2412" s="53"/>
    </row>
    <row r="2413" spans="2:2" x14ac:dyDescent="0.25">
      <c r="B2413" s="53"/>
    </row>
    <row r="2414" spans="2:2" x14ac:dyDescent="0.25">
      <c r="B2414" s="53"/>
    </row>
    <row r="2415" spans="2:2" x14ac:dyDescent="0.25">
      <c r="B2415" s="53"/>
    </row>
    <row r="2416" spans="2:2" x14ac:dyDescent="0.25">
      <c r="B2416" s="53"/>
    </row>
    <row r="2417" spans="2:2" x14ac:dyDescent="0.25">
      <c r="B2417" s="53"/>
    </row>
    <row r="2418" spans="2:2" x14ac:dyDescent="0.25">
      <c r="B2418" s="53"/>
    </row>
    <row r="2419" spans="2:2" x14ac:dyDescent="0.25">
      <c r="B2419" s="53"/>
    </row>
    <row r="2420" spans="2:2" x14ac:dyDescent="0.25">
      <c r="B2420" s="53"/>
    </row>
    <row r="2421" spans="2:2" x14ac:dyDescent="0.25">
      <c r="B2421" s="53"/>
    </row>
    <row r="2422" spans="2:2" x14ac:dyDescent="0.25">
      <c r="B2422" s="53"/>
    </row>
    <row r="2423" spans="2:2" x14ac:dyDescent="0.25">
      <c r="B2423" s="53"/>
    </row>
    <row r="2424" spans="2:2" x14ac:dyDescent="0.25">
      <c r="B2424" s="53"/>
    </row>
    <row r="2425" spans="2:2" x14ac:dyDescent="0.25">
      <c r="B2425" s="53"/>
    </row>
    <row r="2426" spans="2:2" x14ac:dyDescent="0.25">
      <c r="B2426" s="53"/>
    </row>
    <row r="2427" spans="2:2" x14ac:dyDescent="0.25">
      <c r="B2427" s="53"/>
    </row>
    <row r="2428" spans="2:2" x14ac:dyDescent="0.25">
      <c r="B2428" s="53"/>
    </row>
    <row r="2429" spans="2:2" x14ac:dyDescent="0.25">
      <c r="B2429" s="53"/>
    </row>
    <row r="2430" spans="2:2" x14ac:dyDescent="0.25">
      <c r="B2430" s="53"/>
    </row>
    <row r="2431" spans="2:2" x14ac:dyDescent="0.25">
      <c r="B2431" s="53"/>
    </row>
    <row r="2432" spans="2:2" x14ac:dyDescent="0.25">
      <c r="B2432" s="53"/>
    </row>
    <row r="2433" spans="2:2" x14ac:dyDescent="0.25">
      <c r="B2433" s="53"/>
    </row>
    <row r="2434" spans="2:2" x14ac:dyDescent="0.25">
      <c r="B2434" s="53"/>
    </row>
    <row r="2435" spans="2:2" x14ac:dyDescent="0.25">
      <c r="B2435" s="53"/>
    </row>
    <row r="2436" spans="2:2" x14ac:dyDescent="0.25">
      <c r="B2436" s="53"/>
    </row>
    <row r="2437" spans="2:2" x14ac:dyDescent="0.25">
      <c r="B2437" s="53"/>
    </row>
    <row r="2438" spans="2:2" x14ac:dyDescent="0.25">
      <c r="B2438" s="53"/>
    </row>
    <row r="2439" spans="2:2" x14ac:dyDescent="0.25">
      <c r="B2439" s="53"/>
    </row>
    <row r="2440" spans="2:2" x14ac:dyDescent="0.25">
      <c r="B2440" s="53"/>
    </row>
    <row r="2441" spans="2:2" x14ac:dyDescent="0.25">
      <c r="B2441" s="53"/>
    </row>
    <row r="2442" spans="2:2" x14ac:dyDescent="0.25">
      <c r="B2442" s="53"/>
    </row>
    <row r="2443" spans="2:2" x14ac:dyDescent="0.25">
      <c r="B2443" s="53"/>
    </row>
    <row r="2444" spans="2:2" x14ac:dyDescent="0.25">
      <c r="B2444" s="53"/>
    </row>
    <row r="2445" spans="2:2" x14ac:dyDescent="0.25">
      <c r="B2445" s="53"/>
    </row>
    <row r="2446" spans="2:2" x14ac:dyDescent="0.25">
      <c r="B2446" s="53"/>
    </row>
    <row r="2447" spans="2:2" x14ac:dyDescent="0.25">
      <c r="B2447" s="53"/>
    </row>
    <row r="2448" spans="2:2" x14ac:dyDescent="0.25">
      <c r="B2448" s="53"/>
    </row>
    <row r="2449" spans="2:2" x14ac:dyDescent="0.25">
      <c r="B2449" s="53"/>
    </row>
    <row r="2450" spans="2:2" x14ac:dyDescent="0.25">
      <c r="B2450" s="53"/>
    </row>
    <row r="2451" spans="2:2" x14ac:dyDescent="0.25">
      <c r="B2451" s="53"/>
    </row>
    <row r="2452" spans="2:2" x14ac:dyDescent="0.25">
      <c r="B2452" s="53"/>
    </row>
    <row r="2453" spans="2:2" x14ac:dyDescent="0.25">
      <c r="B2453" s="53"/>
    </row>
    <row r="2454" spans="2:2" x14ac:dyDescent="0.25">
      <c r="B2454" s="53"/>
    </row>
    <row r="2455" spans="2:2" x14ac:dyDescent="0.25">
      <c r="B2455" s="53"/>
    </row>
    <row r="2456" spans="2:2" x14ac:dyDescent="0.25">
      <c r="B2456" s="53"/>
    </row>
    <row r="2457" spans="2:2" x14ac:dyDescent="0.25">
      <c r="B2457" s="53"/>
    </row>
    <row r="2458" spans="2:2" x14ac:dyDescent="0.25">
      <c r="B2458" s="53"/>
    </row>
    <row r="2459" spans="2:2" x14ac:dyDescent="0.25">
      <c r="B2459" s="53"/>
    </row>
    <row r="2460" spans="2:2" x14ac:dyDescent="0.25">
      <c r="B2460" s="53"/>
    </row>
    <row r="2461" spans="2:2" x14ac:dyDescent="0.25">
      <c r="B2461" s="53"/>
    </row>
    <row r="2462" spans="2:2" x14ac:dyDescent="0.25">
      <c r="B2462" s="53"/>
    </row>
    <row r="2463" spans="2:2" x14ac:dyDescent="0.25">
      <c r="B2463" s="53"/>
    </row>
    <row r="2464" spans="2:2" x14ac:dyDescent="0.25">
      <c r="B2464" s="53"/>
    </row>
    <row r="2465" spans="2:2" x14ac:dyDescent="0.25">
      <c r="B2465" s="53"/>
    </row>
    <row r="2466" spans="2:2" x14ac:dyDescent="0.25">
      <c r="B2466" s="53"/>
    </row>
    <row r="2467" spans="2:2" x14ac:dyDescent="0.25">
      <c r="B2467" s="53"/>
    </row>
    <row r="2468" spans="2:2" x14ac:dyDescent="0.25">
      <c r="B2468" s="53"/>
    </row>
    <row r="2469" spans="2:2" x14ac:dyDescent="0.25">
      <c r="B2469" s="53"/>
    </row>
    <row r="2470" spans="2:2" x14ac:dyDescent="0.25">
      <c r="B2470" s="53"/>
    </row>
    <row r="2471" spans="2:2" x14ac:dyDescent="0.25">
      <c r="B2471" s="53"/>
    </row>
    <row r="2472" spans="2:2" x14ac:dyDescent="0.25">
      <c r="B2472" s="53"/>
    </row>
    <row r="2473" spans="2:2" x14ac:dyDescent="0.25">
      <c r="B2473" s="53"/>
    </row>
    <row r="2474" spans="2:2" x14ac:dyDescent="0.25">
      <c r="B2474" s="53"/>
    </row>
    <row r="2475" spans="2:2" x14ac:dyDescent="0.25">
      <c r="B2475" s="53"/>
    </row>
    <row r="2476" spans="2:2" x14ac:dyDescent="0.25">
      <c r="B2476" s="53"/>
    </row>
    <row r="2477" spans="2:2" x14ac:dyDescent="0.25">
      <c r="B2477" s="53"/>
    </row>
    <row r="2478" spans="2:2" x14ac:dyDescent="0.25">
      <c r="B2478" s="53"/>
    </row>
    <row r="2479" spans="2:2" x14ac:dyDescent="0.25">
      <c r="B2479" s="53"/>
    </row>
    <row r="2480" spans="2:2" x14ac:dyDescent="0.25">
      <c r="B2480" s="53"/>
    </row>
    <row r="2481" spans="2:2" x14ac:dyDescent="0.25">
      <c r="B2481" s="53"/>
    </row>
    <row r="2482" spans="2:2" x14ac:dyDescent="0.25">
      <c r="B2482" s="53"/>
    </row>
    <row r="2483" spans="2:2" x14ac:dyDescent="0.25">
      <c r="B2483" s="53"/>
    </row>
    <row r="2484" spans="2:2" x14ac:dyDescent="0.25">
      <c r="B2484" s="53"/>
    </row>
    <row r="2485" spans="2:2" x14ac:dyDescent="0.25">
      <c r="B2485" s="53"/>
    </row>
    <row r="2486" spans="2:2" x14ac:dyDescent="0.25">
      <c r="B2486" s="53"/>
    </row>
    <row r="2487" spans="2:2" x14ac:dyDescent="0.25">
      <c r="B2487" s="53"/>
    </row>
    <row r="2488" spans="2:2" x14ac:dyDescent="0.25">
      <c r="B2488" s="53"/>
    </row>
    <row r="2489" spans="2:2" x14ac:dyDescent="0.25">
      <c r="B2489" s="53"/>
    </row>
    <row r="2490" spans="2:2" x14ac:dyDescent="0.25">
      <c r="B2490" s="53"/>
    </row>
    <row r="2491" spans="2:2" x14ac:dyDescent="0.25">
      <c r="B2491" s="53"/>
    </row>
    <row r="2492" spans="2:2" x14ac:dyDescent="0.25">
      <c r="B2492" s="53"/>
    </row>
    <row r="2493" spans="2:2" x14ac:dyDescent="0.25">
      <c r="B2493" s="53"/>
    </row>
    <row r="2494" spans="2:2" x14ac:dyDescent="0.25">
      <c r="B2494" s="53"/>
    </row>
    <row r="2495" spans="2:2" x14ac:dyDescent="0.25">
      <c r="B2495" s="53"/>
    </row>
    <row r="2496" spans="2:2" x14ac:dyDescent="0.25">
      <c r="B2496" s="53"/>
    </row>
    <row r="2497" spans="2:2" x14ac:dyDescent="0.25">
      <c r="B2497" s="53"/>
    </row>
    <row r="2498" spans="2:2" x14ac:dyDescent="0.25">
      <c r="B2498" s="53"/>
    </row>
    <row r="2499" spans="2:2" x14ac:dyDescent="0.25">
      <c r="B2499" s="53"/>
    </row>
    <row r="2500" spans="2:2" x14ac:dyDescent="0.25">
      <c r="B2500" s="53"/>
    </row>
    <row r="2501" spans="2:2" x14ac:dyDescent="0.25">
      <c r="B2501" s="53"/>
    </row>
    <row r="2502" spans="2:2" x14ac:dyDescent="0.25">
      <c r="B2502" s="53"/>
    </row>
    <row r="2503" spans="2:2" x14ac:dyDescent="0.25">
      <c r="B2503" s="53"/>
    </row>
    <row r="2504" spans="2:2" x14ac:dyDescent="0.25">
      <c r="B2504" s="53"/>
    </row>
    <row r="2505" spans="2:2" x14ac:dyDescent="0.25">
      <c r="B2505" s="53"/>
    </row>
    <row r="2506" spans="2:2" x14ac:dyDescent="0.25">
      <c r="B2506" s="53"/>
    </row>
    <row r="2507" spans="2:2" x14ac:dyDescent="0.25">
      <c r="B2507" s="53"/>
    </row>
    <row r="2508" spans="2:2" x14ac:dyDescent="0.25">
      <c r="B2508" s="53"/>
    </row>
    <row r="2509" spans="2:2" x14ac:dyDescent="0.25">
      <c r="B2509" s="53"/>
    </row>
    <row r="2510" spans="2:2" x14ac:dyDescent="0.25">
      <c r="B2510" s="53"/>
    </row>
    <row r="2511" spans="2:2" x14ac:dyDescent="0.25">
      <c r="B2511" s="53"/>
    </row>
    <row r="2512" spans="2:2" x14ac:dyDescent="0.25">
      <c r="B2512" s="53"/>
    </row>
    <row r="2513" spans="2:2" x14ac:dyDescent="0.25">
      <c r="B2513" s="53"/>
    </row>
    <row r="2514" spans="2:2" x14ac:dyDescent="0.25">
      <c r="B2514" s="53"/>
    </row>
    <row r="2515" spans="2:2" x14ac:dyDescent="0.25">
      <c r="B2515" s="53"/>
    </row>
    <row r="2516" spans="2:2" x14ac:dyDescent="0.25">
      <c r="B2516" s="53"/>
    </row>
    <row r="2517" spans="2:2" x14ac:dyDescent="0.25">
      <c r="B2517" s="53"/>
    </row>
    <row r="2518" spans="2:2" x14ac:dyDescent="0.25">
      <c r="B2518" s="53"/>
    </row>
    <row r="2519" spans="2:2" x14ac:dyDescent="0.25">
      <c r="B2519" s="53"/>
    </row>
    <row r="2520" spans="2:2" x14ac:dyDescent="0.25">
      <c r="B2520" s="53"/>
    </row>
    <row r="2521" spans="2:2" x14ac:dyDescent="0.25">
      <c r="B2521" s="53"/>
    </row>
    <row r="2522" spans="2:2" x14ac:dyDescent="0.25">
      <c r="B2522" s="53"/>
    </row>
    <row r="2523" spans="2:2" x14ac:dyDescent="0.25">
      <c r="B2523" s="53"/>
    </row>
    <row r="2524" spans="2:2" x14ac:dyDescent="0.25">
      <c r="B2524" s="53"/>
    </row>
    <row r="2525" spans="2:2" x14ac:dyDescent="0.25">
      <c r="B2525" s="53"/>
    </row>
    <row r="2526" spans="2:2" x14ac:dyDescent="0.25">
      <c r="B2526" s="53"/>
    </row>
    <row r="2527" spans="2:2" x14ac:dyDescent="0.25">
      <c r="B2527" s="53"/>
    </row>
    <row r="2528" spans="2:2" x14ac:dyDescent="0.25">
      <c r="B2528" s="53"/>
    </row>
    <row r="2529" spans="2:2" x14ac:dyDescent="0.25">
      <c r="B2529" s="53"/>
    </row>
    <row r="2530" spans="2:2" x14ac:dyDescent="0.25">
      <c r="B2530" s="53"/>
    </row>
    <row r="2531" spans="2:2" x14ac:dyDescent="0.25">
      <c r="B2531" s="53"/>
    </row>
    <row r="2532" spans="2:2" x14ac:dyDescent="0.25">
      <c r="B2532" s="53"/>
    </row>
    <row r="2533" spans="2:2" x14ac:dyDescent="0.25">
      <c r="B2533" s="53"/>
    </row>
    <row r="2534" spans="2:2" x14ac:dyDescent="0.25">
      <c r="B2534" s="53"/>
    </row>
    <row r="2535" spans="2:2" x14ac:dyDescent="0.25">
      <c r="B2535" s="53"/>
    </row>
    <row r="2536" spans="2:2" x14ac:dyDescent="0.25">
      <c r="B2536" s="53"/>
    </row>
    <row r="2537" spans="2:2" x14ac:dyDescent="0.25">
      <c r="B2537" s="53"/>
    </row>
    <row r="2538" spans="2:2" x14ac:dyDescent="0.25">
      <c r="B2538" s="53"/>
    </row>
    <row r="2539" spans="2:2" x14ac:dyDescent="0.25">
      <c r="B2539" s="53"/>
    </row>
    <row r="2540" spans="2:2" x14ac:dyDescent="0.25">
      <c r="B2540" s="53"/>
    </row>
    <row r="2541" spans="2:2" x14ac:dyDescent="0.25">
      <c r="B2541" s="53"/>
    </row>
    <row r="2542" spans="2:2" x14ac:dyDescent="0.25">
      <c r="B2542" s="53"/>
    </row>
    <row r="2543" spans="2:2" x14ac:dyDescent="0.25">
      <c r="B2543" s="53"/>
    </row>
    <row r="2544" spans="2:2" x14ac:dyDescent="0.25">
      <c r="B2544" s="53"/>
    </row>
    <row r="2545" spans="2:2" x14ac:dyDescent="0.25">
      <c r="B2545" s="53"/>
    </row>
    <row r="2546" spans="2:2" x14ac:dyDescent="0.25">
      <c r="B2546" s="53"/>
    </row>
    <row r="2547" spans="2:2" x14ac:dyDescent="0.25">
      <c r="B2547" s="53"/>
    </row>
    <row r="2548" spans="2:2" x14ac:dyDescent="0.25">
      <c r="B2548" s="53"/>
    </row>
    <row r="2549" spans="2:2" x14ac:dyDescent="0.25">
      <c r="B2549" s="53"/>
    </row>
    <row r="2550" spans="2:2" x14ac:dyDescent="0.25">
      <c r="B2550" s="53"/>
    </row>
    <row r="2551" spans="2:2" x14ac:dyDescent="0.25">
      <c r="B2551" s="53"/>
    </row>
    <row r="2552" spans="2:2" x14ac:dyDescent="0.25">
      <c r="B2552" s="53"/>
    </row>
    <row r="2553" spans="2:2" x14ac:dyDescent="0.25">
      <c r="B2553" s="53"/>
    </row>
    <row r="2554" spans="2:2" x14ac:dyDescent="0.25">
      <c r="B2554" s="53"/>
    </row>
    <row r="2555" spans="2:2" x14ac:dyDescent="0.25">
      <c r="B2555" s="53"/>
    </row>
    <row r="2556" spans="2:2" x14ac:dyDescent="0.25">
      <c r="B2556" s="53"/>
    </row>
    <row r="2557" spans="2:2" x14ac:dyDescent="0.25">
      <c r="B2557" s="53"/>
    </row>
    <row r="2558" spans="2:2" x14ac:dyDescent="0.25">
      <c r="B2558" s="53"/>
    </row>
    <row r="2559" spans="2:2" x14ac:dyDescent="0.25">
      <c r="B2559" s="53"/>
    </row>
    <row r="2560" spans="2:2" x14ac:dyDescent="0.25">
      <c r="B2560" s="53"/>
    </row>
    <row r="2561" spans="2:2" x14ac:dyDescent="0.25">
      <c r="B2561" s="53"/>
    </row>
    <row r="2562" spans="2:2" x14ac:dyDescent="0.25">
      <c r="B2562" s="53"/>
    </row>
    <row r="2563" spans="2:2" x14ac:dyDescent="0.25">
      <c r="B2563" s="53"/>
    </row>
    <row r="2564" spans="2:2" x14ac:dyDescent="0.25">
      <c r="B2564" s="53"/>
    </row>
    <row r="2565" spans="2:2" x14ac:dyDescent="0.25">
      <c r="B2565" s="53"/>
    </row>
    <row r="2566" spans="2:2" x14ac:dyDescent="0.25">
      <c r="B2566" s="53"/>
    </row>
    <row r="2567" spans="2:2" x14ac:dyDescent="0.25">
      <c r="B2567" s="53"/>
    </row>
    <row r="2568" spans="2:2" x14ac:dyDescent="0.25">
      <c r="B2568" s="53"/>
    </row>
    <row r="2569" spans="2:2" x14ac:dyDescent="0.25">
      <c r="B2569" s="53"/>
    </row>
    <row r="2570" spans="2:2" x14ac:dyDescent="0.25">
      <c r="B2570" s="53"/>
    </row>
    <row r="2571" spans="2:2" x14ac:dyDescent="0.25">
      <c r="B2571" s="53"/>
    </row>
    <row r="2572" spans="2:2" x14ac:dyDescent="0.25">
      <c r="B2572" s="53"/>
    </row>
    <row r="2573" spans="2:2" x14ac:dyDescent="0.25">
      <c r="B2573" s="53"/>
    </row>
    <row r="2574" spans="2:2" x14ac:dyDescent="0.25">
      <c r="B2574" s="53"/>
    </row>
    <row r="2575" spans="2:2" x14ac:dyDescent="0.25">
      <c r="B2575" s="53"/>
    </row>
    <row r="2576" spans="2:2" x14ac:dyDescent="0.25">
      <c r="B2576" s="53"/>
    </row>
    <row r="2577" spans="2:2" x14ac:dyDescent="0.25">
      <c r="B2577" s="53"/>
    </row>
    <row r="2578" spans="2:2" x14ac:dyDescent="0.25">
      <c r="B2578" s="53"/>
    </row>
    <row r="2579" spans="2:2" x14ac:dyDescent="0.25">
      <c r="B2579" s="53"/>
    </row>
    <row r="2580" spans="2:2" x14ac:dyDescent="0.25">
      <c r="B2580" s="53"/>
    </row>
    <row r="2581" spans="2:2" x14ac:dyDescent="0.25">
      <c r="B2581" s="53"/>
    </row>
    <row r="2582" spans="2:2" x14ac:dyDescent="0.25">
      <c r="B2582" s="53"/>
    </row>
    <row r="2583" spans="2:2" x14ac:dyDescent="0.25">
      <c r="B2583" s="53"/>
    </row>
    <row r="2584" spans="2:2" x14ac:dyDescent="0.25">
      <c r="B2584" s="53"/>
    </row>
    <row r="2585" spans="2:2" x14ac:dyDescent="0.25">
      <c r="B2585" s="53"/>
    </row>
    <row r="2586" spans="2:2" x14ac:dyDescent="0.25">
      <c r="B2586" s="53"/>
    </row>
    <row r="2587" spans="2:2" x14ac:dyDescent="0.25">
      <c r="B2587" s="53"/>
    </row>
    <row r="2588" spans="2:2" x14ac:dyDescent="0.25">
      <c r="B2588" s="53"/>
    </row>
    <row r="2589" spans="2:2" x14ac:dyDescent="0.25">
      <c r="B2589" s="53"/>
    </row>
    <row r="2590" spans="2:2" x14ac:dyDescent="0.25">
      <c r="B2590" s="53"/>
    </row>
    <row r="2591" spans="2:2" x14ac:dyDescent="0.25">
      <c r="B2591" s="53"/>
    </row>
    <row r="2592" spans="2:2" x14ac:dyDescent="0.25">
      <c r="B2592" s="53"/>
    </row>
    <row r="2593" spans="2:2" x14ac:dyDescent="0.25">
      <c r="B2593" s="53"/>
    </row>
    <row r="2594" spans="2:2" x14ac:dyDescent="0.25">
      <c r="B2594" s="53"/>
    </row>
    <row r="2595" spans="2:2" x14ac:dyDescent="0.25">
      <c r="B2595" s="53"/>
    </row>
    <row r="2596" spans="2:2" x14ac:dyDescent="0.25">
      <c r="B2596" s="53"/>
    </row>
    <row r="2597" spans="2:2" x14ac:dyDescent="0.25">
      <c r="B2597" s="53"/>
    </row>
    <row r="2598" spans="2:2" x14ac:dyDescent="0.25">
      <c r="B2598" s="53"/>
    </row>
    <row r="2599" spans="2:2" x14ac:dyDescent="0.25">
      <c r="B2599" s="53"/>
    </row>
    <row r="2600" spans="2:2" x14ac:dyDescent="0.25">
      <c r="B2600" s="53"/>
    </row>
    <row r="2601" spans="2:2" x14ac:dyDescent="0.25">
      <c r="B2601" s="53"/>
    </row>
    <row r="2602" spans="2:2" x14ac:dyDescent="0.25">
      <c r="B2602" s="53"/>
    </row>
    <row r="2603" spans="2:2" x14ac:dyDescent="0.25">
      <c r="B2603" s="53"/>
    </row>
    <row r="2604" spans="2:2" x14ac:dyDescent="0.25">
      <c r="B2604" s="53"/>
    </row>
    <row r="2605" spans="2:2" x14ac:dyDescent="0.25">
      <c r="B2605" s="53"/>
    </row>
    <row r="2606" spans="2:2" x14ac:dyDescent="0.25">
      <c r="B2606" s="53"/>
    </row>
    <row r="2607" spans="2:2" x14ac:dyDescent="0.25">
      <c r="B2607" s="53"/>
    </row>
    <row r="2608" spans="2:2" x14ac:dyDescent="0.25">
      <c r="B2608" s="53"/>
    </row>
    <row r="2609" spans="2:2" x14ac:dyDescent="0.25">
      <c r="B2609" s="53"/>
    </row>
    <row r="2610" spans="2:2" x14ac:dyDescent="0.25">
      <c r="B2610" s="53"/>
    </row>
    <row r="2611" spans="2:2" x14ac:dyDescent="0.25">
      <c r="B2611" s="53"/>
    </row>
    <row r="2612" spans="2:2" x14ac:dyDescent="0.25">
      <c r="B2612" s="53"/>
    </row>
    <row r="2613" spans="2:2" x14ac:dyDescent="0.25">
      <c r="B2613" s="53"/>
    </row>
    <row r="2614" spans="2:2" x14ac:dyDescent="0.25">
      <c r="B2614" s="53"/>
    </row>
    <row r="2615" spans="2:2" x14ac:dyDescent="0.25">
      <c r="B2615" s="53"/>
    </row>
    <row r="2616" spans="2:2" x14ac:dyDescent="0.25">
      <c r="B2616" s="53"/>
    </row>
    <row r="2617" spans="2:2" x14ac:dyDescent="0.25">
      <c r="B2617" s="53"/>
    </row>
    <row r="2618" spans="2:2" x14ac:dyDescent="0.25">
      <c r="B2618" s="53"/>
    </row>
    <row r="2619" spans="2:2" x14ac:dyDescent="0.25">
      <c r="B2619" s="53"/>
    </row>
    <row r="2620" spans="2:2" x14ac:dyDescent="0.25">
      <c r="B2620" s="53"/>
    </row>
    <row r="2621" spans="2:2" x14ac:dyDescent="0.25">
      <c r="B2621" s="53"/>
    </row>
    <row r="2622" spans="2:2" x14ac:dyDescent="0.25">
      <c r="B2622" s="53"/>
    </row>
    <row r="2623" spans="2:2" x14ac:dyDescent="0.25">
      <c r="B2623" s="53"/>
    </row>
    <row r="2624" spans="2:2" x14ac:dyDescent="0.25">
      <c r="B2624" s="53"/>
    </row>
    <row r="2625" spans="2:2" x14ac:dyDescent="0.25">
      <c r="B2625" s="53"/>
    </row>
    <row r="2626" spans="2:2" x14ac:dyDescent="0.25">
      <c r="B2626" s="53"/>
    </row>
    <row r="2627" spans="2:2" x14ac:dyDescent="0.25">
      <c r="B2627" s="53"/>
    </row>
    <row r="2628" spans="2:2" x14ac:dyDescent="0.25">
      <c r="B2628" s="53"/>
    </row>
    <row r="2629" spans="2:2" x14ac:dyDescent="0.25">
      <c r="B2629" s="53"/>
    </row>
    <row r="2630" spans="2:2" x14ac:dyDescent="0.25">
      <c r="B2630" s="53"/>
    </row>
    <row r="2631" spans="2:2" x14ac:dyDescent="0.25">
      <c r="B2631" s="53"/>
    </row>
    <row r="2632" spans="2:2" x14ac:dyDescent="0.25">
      <c r="B2632" s="53"/>
    </row>
    <row r="2633" spans="2:2" x14ac:dyDescent="0.25">
      <c r="B2633" s="53"/>
    </row>
    <row r="2634" spans="2:2" x14ac:dyDescent="0.25">
      <c r="B2634" s="53"/>
    </row>
    <row r="2635" spans="2:2" x14ac:dyDescent="0.25">
      <c r="B2635" s="53"/>
    </row>
    <row r="2636" spans="2:2" x14ac:dyDescent="0.25">
      <c r="B2636" s="53"/>
    </row>
    <row r="2637" spans="2:2" x14ac:dyDescent="0.25">
      <c r="B2637" s="53"/>
    </row>
    <row r="2638" spans="2:2" x14ac:dyDescent="0.25">
      <c r="B2638" s="53"/>
    </row>
    <row r="2639" spans="2:2" x14ac:dyDescent="0.25">
      <c r="B2639" s="53"/>
    </row>
    <row r="2640" spans="2:2" x14ac:dyDescent="0.25">
      <c r="B2640" s="53"/>
    </row>
    <row r="2641" spans="2:2" x14ac:dyDescent="0.25">
      <c r="B2641" s="53"/>
    </row>
    <row r="2642" spans="2:2" x14ac:dyDescent="0.25">
      <c r="B2642" s="53"/>
    </row>
    <row r="2643" spans="2:2" x14ac:dyDescent="0.25">
      <c r="B2643" s="53"/>
    </row>
    <row r="2644" spans="2:2" x14ac:dyDescent="0.25">
      <c r="B2644" s="53"/>
    </row>
    <row r="2645" spans="2:2" x14ac:dyDescent="0.25">
      <c r="B2645" s="53"/>
    </row>
    <row r="2646" spans="2:2" x14ac:dyDescent="0.25">
      <c r="B2646" s="53"/>
    </row>
    <row r="2647" spans="2:2" x14ac:dyDescent="0.25">
      <c r="B2647" s="53"/>
    </row>
    <row r="2648" spans="2:2" x14ac:dyDescent="0.25">
      <c r="B2648" s="53"/>
    </row>
    <row r="2649" spans="2:2" x14ac:dyDescent="0.25">
      <c r="B2649" s="53"/>
    </row>
    <row r="2650" spans="2:2" x14ac:dyDescent="0.25">
      <c r="B2650" s="53"/>
    </row>
    <row r="2651" spans="2:2" x14ac:dyDescent="0.25">
      <c r="B2651" s="53"/>
    </row>
    <row r="2652" spans="2:2" x14ac:dyDescent="0.25">
      <c r="B2652" s="53"/>
    </row>
    <row r="2653" spans="2:2" x14ac:dyDescent="0.25">
      <c r="B2653" s="53"/>
    </row>
    <row r="2654" spans="2:2" x14ac:dyDescent="0.25">
      <c r="B2654" s="53"/>
    </row>
    <row r="2655" spans="2:2" x14ac:dyDescent="0.25">
      <c r="B2655" s="53"/>
    </row>
    <row r="2656" spans="2:2" x14ac:dyDescent="0.25">
      <c r="B2656" s="53"/>
    </row>
    <row r="2657" spans="2:2" x14ac:dyDescent="0.25">
      <c r="B2657" s="53"/>
    </row>
    <row r="2658" spans="2:2" x14ac:dyDescent="0.25">
      <c r="B2658" s="53"/>
    </row>
    <row r="2659" spans="2:2" x14ac:dyDescent="0.25">
      <c r="B2659" s="53"/>
    </row>
    <row r="2660" spans="2:2" x14ac:dyDescent="0.25">
      <c r="B2660" s="53"/>
    </row>
    <row r="2661" spans="2:2" x14ac:dyDescent="0.25">
      <c r="B2661" s="53"/>
    </row>
    <row r="2662" spans="2:2" x14ac:dyDescent="0.25">
      <c r="B2662" s="53"/>
    </row>
    <row r="2663" spans="2:2" x14ac:dyDescent="0.25">
      <c r="B2663" s="53"/>
    </row>
    <row r="2664" spans="2:2" x14ac:dyDescent="0.25">
      <c r="B2664" s="53"/>
    </row>
    <row r="2665" spans="2:2" x14ac:dyDescent="0.25">
      <c r="B2665" s="53"/>
    </row>
    <row r="2666" spans="2:2" x14ac:dyDescent="0.25">
      <c r="B2666" s="53"/>
    </row>
    <row r="2667" spans="2:2" x14ac:dyDescent="0.25">
      <c r="B2667" s="53"/>
    </row>
    <row r="2668" spans="2:2" x14ac:dyDescent="0.25">
      <c r="B2668" s="53"/>
    </row>
    <row r="2669" spans="2:2" x14ac:dyDescent="0.25">
      <c r="B2669" s="53"/>
    </row>
    <row r="2670" spans="2:2" x14ac:dyDescent="0.25">
      <c r="B2670" s="53"/>
    </row>
    <row r="2671" spans="2:2" x14ac:dyDescent="0.25">
      <c r="B2671" s="53"/>
    </row>
    <row r="2672" spans="2:2" x14ac:dyDescent="0.25">
      <c r="B2672" s="53"/>
    </row>
    <row r="2673" spans="2:2" x14ac:dyDescent="0.25">
      <c r="B2673" s="53"/>
    </row>
    <row r="2674" spans="2:2" x14ac:dyDescent="0.25">
      <c r="B2674" s="53"/>
    </row>
    <row r="2675" spans="2:2" x14ac:dyDescent="0.25">
      <c r="B2675" s="53"/>
    </row>
    <row r="2676" spans="2:2" x14ac:dyDescent="0.25">
      <c r="B2676" s="53"/>
    </row>
    <row r="2677" spans="2:2" x14ac:dyDescent="0.25">
      <c r="B2677" s="53"/>
    </row>
    <row r="2678" spans="2:2" x14ac:dyDescent="0.25">
      <c r="B2678" s="53"/>
    </row>
    <row r="2679" spans="2:2" x14ac:dyDescent="0.25">
      <c r="B2679" s="53"/>
    </row>
    <row r="2680" spans="2:2" x14ac:dyDescent="0.25">
      <c r="B2680" s="53"/>
    </row>
    <row r="2681" spans="2:2" x14ac:dyDescent="0.25">
      <c r="B2681" s="53"/>
    </row>
    <row r="2682" spans="2:2" x14ac:dyDescent="0.25">
      <c r="B2682" s="53"/>
    </row>
    <row r="2683" spans="2:2" x14ac:dyDescent="0.25">
      <c r="B2683" s="53"/>
    </row>
    <row r="2684" spans="2:2" x14ac:dyDescent="0.25">
      <c r="B2684" s="53"/>
    </row>
    <row r="2685" spans="2:2" x14ac:dyDescent="0.25">
      <c r="B2685" s="53"/>
    </row>
    <row r="2686" spans="2:2" x14ac:dyDescent="0.25">
      <c r="B2686" s="53"/>
    </row>
    <row r="2687" spans="2:2" x14ac:dyDescent="0.25">
      <c r="B2687" s="53"/>
    </row>
    <row r="2688" spans="2:2" x14ac:dyDescent="0.25">
      <c r="B2688" s="53"/>
    </row>
    <row r="2689" spans="2:2" x14ac:dyDescent="0.25">
      <c r="B2689" s="53"/>
    </row>
    <row r="2690" spans="2:2" x14ac:dyDescent="0.25">
      <c r="B2690" s="53"/>
    </row>
    <row r="2691" spans="2:2" x14ac:dyDescent="0.25">
      <c r="B2691" s="53"/>
    </row>
    <row r="2692" spans="2:2" x14ac:dyDescent="0.25">
      <c r="B2692" s="53"/>
    </row>
    <row r="2693" spans="2:2" x14ac:dyDescent="0.25">
      <c r="B2693" s="53"/>
    </row>
    <row r="2694" spans="2:2" x14ac:dyDescent="0.25">
      <c r="B2694" s="53"/>
    </row>
    <row r="2695" spans="2:2" x14ac:dyDescent="0.25">
      <c r="B2695" s="53"/>
    </row>
    <row r="2696" spans="2:2" x14ac:dyDescent="0.25">
      <c r="B2696" s="53"/>
    </row>
    <row r="2697" spans="2:2" x14ac:dyDescent="0.25">
      <c r="B2697" s="53"/>
    </row>
    <row r="2698" spans="2:2" x14ac:dyDescent="0.25">
      <c r="B2698" s="53"/>
    </row>
    <row r="2699" spans="2:2" x14ac:dyDescent="0.25">
      <c r="B2699" s="53"/>
    </row>
    <row r="2700" spans="2:2" x14ac:dyDescent="0.25">
      <c r="B2700" s="53"/>
    </row>
    <row r="2701" spans="2:2" x14ac:dyDescent="0.25">
      <c r="B2701" s="53"/>
    </row>
    <row r="2702" spans="2:2" x14ac:dyDescent="0.25">
      <c r="B2702" s="53"/>
    </row>
    <row r="2703" spans="2:2" x14ac:dyDescent="0.25">
      <c r="B2703" s="53"/>
    </row>
    <row r="2704" spans="2:2" x14ac:dyDescent="0.25">
      <c r="B2704" s="53"/>
    </row>
    <row r="2705" spans="2:2" x14ac:dyDescent="0.25">
      <c r="B2705" s="53"/>
    </row>
    <row r="2706" spans="2:2" x14ac:dyDescent="0.25">
      <c r="B2706" s="53"/>
    </row>
    <row r="2707" spans="2:2" x14ac:dyDescent="0.25">
      <c r="B2707" s="53"/>
    </row>
    <row r="2708" spans="2:2" x14ac:dyDescent="0.25">
      <c r="B2708" s="53"/>
    </row>
    <row r="2709" spans="2:2" x14ac:dyDescent="0.25">
      <c r="B2709" s="53"/>
    </row>
    <row r="2710" spans="2:2" x14ac:dyDescent="0.25">
      <c r="B2710" s="53"/>
    </row>
    <row r="2711" spans="2:2" x14ac:dyDescent="0.25">
      <c r="B2711" s="53"/>
    </row>
    <row r="2712" spans="2:2" x14ac:dyDescent="0.25">
      <c r="B2712" s="53"/>
    </row>
    <row r="2713" spans="2:2" x14ac:dyDescent="0.25">
      <c r="B2713" s="53"/>
    </row>
    <row r="2714" spans="2:2" x14ac:dyDescent="0.25">
      <c r="B2714" s="53"/>
    </row>
    <row r="2715" spans="2:2" x14ac:dyDescent="0.25">
      <c r="B2715" s="53"/>
    </row>
    <row r="2716" spans="2:2" x14ac:dyDescent="0.25">
      <c r="B2716" s="53"/>
    </row>
    <row r="2717" spans="2:2" x14ac:dyDescent="0.25">
      <c r="B2717" s="53"/>
    </row>
    <row r="2718" spans="2:2" x14ac:dyDescent="0.25">
      <c r="B2718" s="53"/>
    </row>
    <row r="2719" spans="2:2" x14ac:dyDescent="0.25">
      <c r="B2719" s="53"/>
    </row>
    <row r="2720" spans="2:2" x14ac:dyDescent="0.25">
      <c r="B2720" s="53"/>
    </row>
    <row r="2721" spans="2:2" x14ac:dyDescent="0.25">
      <c r="B2721" s="53"/>
    </row>
    <row r="2722" spans="2:2" x14ac:dyDescent="0.25">
      <c r="B2722" s="53"/>
    </row>
    <row r="2723" spans="2:2" x14ac:dyDescent="0.25">
      <c r="B2723" s="53"/>
    </row>
    <row r="2724" spans="2:2" x14ac:dyDescent="0.25">
      <c r="B2724" s="53"/>
    </row>
    <row r="2725" spans="2:2" x14ac:dyDescent="0.25">
      <c r="B2725" s="53"/>
    </row>
    <row r="2726" spans="2:2" x14ac:dyDescent="0.25">
      <c r="B2726" s="53"/>
    </row>
    <row r="2727" spans="2:2" x14ac:dyDescent="0.25">
      <c r="B2727" s="53"/>
    </row>
    <row r="2728" spans="2:2" x14ac:dyDescent="0.25">
      <c r="B2728" s="53"/>
    </row>
    <row r="2729" spans="2:2" x14ac:dyDescent="0.25">
      <c r="B2729" s="53"/>
    </row>
    <row r="2730" spans="2:2" x14ac:dyDescent="0.25">
      <c r="B2730" s="53"/>
    </row>
    <row r="2731" spans="2:2" x14ac:dyDescent="0.25">
      <c r="B2731" s="53"/>
    </row>
    <row r="2732" spans="2:2" x14ac:dyDescent="0.25">
      <c r="B2732" s="53"/>
    </row>
    <row r="2733" spans="2:2" x14ac:dyDescent="0.25">
      <c r="B2733" s="53"/>
    </row>
    <row r="2734" spans="2:2" x14ac:dyDescent="0.25">
      <c r="B2734" s="53"/>
    </row>
    <row r="2735" spans="2:2" x14ac:dyDescent="0.25">
      <c r="B2735" s="53"/>
    </row>
    <row r="2736" spans="2:2" x14ac:dyDescent="0.25">
      <c r="B2736" s="53"/>
    </row>
    <row r="2737" spans="2:2" x14ac:dyDescent="0.25">
      <c r="B2737" s="53"/>
    </row>
    <row r="2738" spans="2:2" x14ac:dyDescent="0.25">
      <c r="B2738" s="53"/>
    </row>
    <row r="2739" spans="2:2" x14ac:dyDescent="0.25">
      <c r="B2739" s="53"/>
    </row>
    <row r="2740" spans="2:2" x14ac:dyDescent="0.25">
      <c r="B2740" s="53"/>
    </row>
    <row r="2741" spans="2:2" x14ac:dyDescent="0.25">
      <c r="B2741" s="53"/>
    </row>
    <row r="2742" spans="2:2" x14ac:dyDescent="0.25">
      <c r="B2742" s="53"/>
    </row>
    <row r="2743" spans="2:2" x14ac:dyDescent="0.25">
      <c r="B2743" s="53"/>
    </row>
    <row r="2744" spans="2:2" x14ac:dyDescent="0.25">
      <c r="B2744" s="53"/>
    </row>
    <row r="2745" spans="2:2" x14ac:dyDescent="0.25">
      <c r="B2745" s="53"/>
    </row>
    <row r="2746" spans="2:2" x14ac:dyDescent="0.25">
      <c r="B2746" s="53"/>
    </row>
    <row r="2747" spans="2:2" x14ac:dyDescent="0.25">
      <c r="B2747" s="53"/>
    </row>
    <row r="2748" spans="2:2" x14ac:dyDescent="0.25">
      <c r="B2748" s="53"/>
    </row>
    <row r="2749" spans="2:2" x14ac:dyDescent="0.25">
      <c r="B2749" s="53"/>
    </row>
    <row r="2750" spans="2:2" x14ac:dyDescent="0.25">
      <c r="B2750" s="53"/>
    </row>
    <row r="2751" spans="2:2" x14ac:dyDescent="0.25">
      <c r="B2751" s="53"/>
    </row>
    <row r="2752" spans="2:2" x14ac:dyDescent="0.25">
      <c r="B2752" s="53"/>
    </row>
    <row r="2753" spans="2:2" x14ac:dyDescent="0.25">
      <c r="B2753" s="53"/>
    </row>
    <row r="2754" spans="2:2" x14ac:dyDescent="0.25">
      <c r="B2754" s="53"/>
    </row>
    <row r="2755" spans="2:2" x14ac:dyDescent="0.25">
      <c r="B2755" s="53"/>
    </row>
    <row r="2756" spans="2:2" x14ac:dyDescent="0.25">
      <c r="B2756" s="53"/>
    </row>
    <row r="2757" spans="2:2" x14ac:dyDescent="0.25">
      <c r="B2757" s="53"/>
    </row>
    <row r="2758" spans="2:2" x14ac:dyDescent="0.25">
      <c r="B2758" s="53"/>
    </row>
    <row r="2759" spans="2:2" x14ac:dyDescent="0.25">
      <c r="B2759" s="53"/>
    </row>
    <row r="2760" spans="2:2" x14ac:dyDescent="0.25">
      <c r="B2760" s="53"/>
    </row>
    <row r="2761" spans="2:2" x14ac:dyDescent="0.25">
      <c r="B2761" s="53"/>
    </row>
    <row r="2762" spans="2:2" x14ac:dyDescent="0.25">
      <c r="B2762" s="53"/>
    </row>
    <row r="2763" spans="2:2" x14ac:dyDescent="0.25">
      <c r="B2763" s="53"/>
    </row>
    <row r="2764" spans="2:2" x14ac:dyDescent="0.25">
      <c r="B2764" s="53"/>
    </row>
    <row r="2765" spans="2:2" x14ac:dyDescent="0.25">
      <c r="B2765" s="53"/>
    </row>
    <row r="2766" spans="2:2" x14ac:dyDescent="0.25">
      <c r="B2766" s="53"/>
    </row>
    <row r="2767" spans="2:2" x14ac:dyDescent="0.25">
      <c r="B2767" s="53"/>
    </row>
    <row r="2768" spans="2:2" x14ac:dyDescent="0.25">
      <c r="B2768" s="53"/>
    </row>
    <row r="2769" spans="2:2" x14ac:dyDescent="0.25">
      <c r="B2769" s="53"/>
    </row>
    <row r="2770" spans="2:2" x14ac:dyDescent="0.25">
      <c r="B2770" s="53"/>
    </row>
    <row r="2771" spans="2:2" x14ac:dyDescent="0.25">
      <c r="B2771" s="53"/>
    </row>
    <row r="2772" spans="2:2" x14ac:dyDescent="0.25">
      <c r="B2772" s="53"/>
    </row>
    <row r="2773" spans="2:2" x14ac:dyDescent="0.25">
      <c r="B2773" s="53"/>
    </row>
    <row r="2774" spans="2:2" x14ac:dyDescent="0.25">
      <c r="B2774" s="53"/>
    </row>
    <row r="2775" spans="2:2" x14ac:dyDescent="0.25">
      <c r="B2775" s="53"/>
    </row>
    <row r="2776" spans="2:2" x14ac:dyDescent="0.25">
      <c r="B2776" s="53"/>
    </row>
    <row r="2777" spans="2:2" x14ac:dyDescent="0.25">
      <c r="B2777" s="53"/>
    </row>
    <row r="2778" spans="2:2" x14ac:dyDescent="0.25">
      <c r="B2778" s="53"/>
    </row>
    <row r="2779" spans="2:2" x14ac:dyDescent="0.25">
      <c r="B2779" s="53"/>
    </row>
    <row r="2780" spans="2:2" x14ac:dyDescent="0.25">
      <c r="B2780" s="53"/>
    </row>
    <row r="2781" spans="2:2" x14ac:dyDescent="0.25">
      <c r="B2781" s="53"/>
    </row>
    <row r="2782" spans="2:2" x14ac:dyDescent="0.25">
      <c r="B2782" s="53"/>
    </row>
    <row r="2783" spans="2:2" x14ac:dyDescent="0.25">
      <c r="B2783" s="53"/>
    </row>
    <row r="2784" spans="2:2" x14ac:dyDescent="0.25">
      <c r="B2784" s="53"/>
    </row>
    <row r="2785" spans="2:2" x14ac:dyDescent="0.25">
      <c r="B2785" s="53"/>
    </row>
    <row r="2786" spans="2:2" x14ac:dyDescent="0.25">
      <c r="B2786" s="53"/>
    </row>
    <row r="2787" spans="2:2" x14ac:dyDescent="0.25">
      <c r="B2787" s="53"/>
    </row>
    <row r="2788" spans="2:2" x14ac:dyDescent="0.25">
      <c r="B2788" s="53"/>
    </row>
    <row r="2789" spans="2:2" x14ac:dyDescent="0.25">
      <c r="B2789" s="53"/>
    </row>
    <row r="2790" spans="2:2" x14ac:dyDescent="0.25">
      <c r="B2790" s="53"/>
    </row>
    <row r="2791" spans="2:2" x14ac:dyDescent="0.25">
      <c r="B2791" s="53"/>
    </row>
    <row r="2792" spans="2:2" x14ac:dyDescent="0.25">
      <c r="B2792" s="53"/>
    </row>
    <row r="2793" spans="2:2" x14ac:dyDescent="0.25">
      <c r="B2793" s="53"/>
    </row>
    <row r="2794" spans="2:2" x14ac:dyDescent="0.25">
      <c r="B2794" s="53"/>
    </row>
    <row r="2795" spans="2:2" x14ac:dyDescent="0.25">
      <c r="B2795" s="53"/>
    </row>
    <row r="2796" spans="2:2" x14ac:dyDescent="0.25">
      <c r="B2796" s="53"/>
    </row>
    <row r="2797" spans="2:2" x14ac:dyDescent="0.25">
      <c r="B2797" s="53"/>
    </row>
    <row r="2798" spans="2:2" x14ac:dyDescent="0.25">
      <c r="B2798" s="53"/>
    </row>
    <row r="2799" spans="2:2" x14ac:dyDescent="0.25">
      <c r="B2799" s="53"/>
    </row>
    <row r="2800" spans="2:2" x14ac:dyDescent="0.25">
      <c r="B2800" s="53"/>
    </row>
    <row r="2801" spans="2:2" x14ac:dyDescent="0.25">
      <c r="B2801" s="53"/>
    </row>
    <row r="2802" spans="2:2" x14ac:dyDescent="0.25">
      <c r="B2802" s="53"/>
    </row>
    <row r="2803" spans="2:2" x14ac:dyDescent="0.25">
      <c r="B2803" s="53"/>
    </row>
    <row r="2804" spans="2:2" x14ac:dyDescent="0.25">
      <c r="B2804" s="53"/>
    </row>
    <row r="2805" spans="2:2" x14ac:dyDescent="0.25">
      <c r="B2805" s="53"/>
    </row>
    <row r="2806" spans="2:2" x14ac:dyDescent="0.25">
      <c r="B2806" s="53"/>
    </row>
    <row r="2807" spans="2:2" x14ac:dyDescent="0.25">
      <c r="B2807" s="53"/>
    </row>
    <row r="2808" spans="2:2" x14ac:dyDescent="0.25">
      <c r="B2808" s="53"/>
    </row>
    <row r="2809" spans="2:2" x14ac:dyDescent="0.25">
      <c r="B2809" s="53"/>
    </row>
    <row r="2810" spans="2:2" x14ac:dyDescent="0.25">
      <c r="B2810" s="53"/>
    </row>
    <row r="2811" spans="2:2" x14ac:dyDescent="0.25">
      <c r="B2811" s="53"/>
    </row>
    <row r="2812" spans="2:2" x14ac:dyDescent="0.25">
      <c r="B2812" s="53"/>
    </row>
    <row r="2813" spans="2:2" x14ac:dyDescent="0.25">
      <c r="B2813" s="53"/>
    </row>
    <row r="2814" spans="2:2" x14ac:dyDescent="0.25">
      <c r="B2814" s="53"/>
    </row>
    <row r="2815" spans="2:2" x14ac:dyDescent="0.25">
      <c r="B2815" s="53"/>
    </row>
    <row r="2816" spans="2:2" x14ac:dyDescent="0.25">
      <c r="B2816" s="53"/>
    </row>
    <row r="2817" spans="2:2" x14ac:dyDescent="0.25">
      <c r="B2817" s="53"/>
    </row>
    <row r="2818" spans="2:2" x14ac:dyDescent="0.25">
      <c r="B2818" s="53"/>
    </row>
    <row r="2819" spans="2:2" x14ac:dyDescent="0.25">
      <c r="B2819" s="53"/>
    </row>
    <row r="2820" spans="2:2" x14ac:dyDescent="0.25">
      <c r="B2820" s="53"/>
    </row>
    <row r="2821" spans="2:2" x14ac:dyDescent="0.25">
      <c r="B2821" s="53"/>
    </row>
    <row r="2822" spans="2:2" x14ac:dyDescent="0.25">
      <c r="B2822" s="53"/>
    </row>
    <row r="2823" spans="2:2" x14ac:dyDescent="0.25">
      <c r="B2823" s="53"/>
    </row>
    <row r="2824" spans="2:2" x14ac:dyDescent="0.25">
      <c r="B2824" s="53"/>
    </row>
    <row r="2825" spans="2:2" x14ac:dyDescent="0.25">
      <c r="B2825" s="53"/>
    </row>
    <row r="2826" spans="2:2" x14ac:dyDescent="0.25">
      <c r="B2826" s="53"/>
    </row>
    <row r="2827" spans="2:2" x14ac:dyDescent="0.25">
      <c r="B2827" s="53"/>
    </row>
    <row r="2828" spans="2:2" x14ac:dyDescent="0.25">
      <c r="B2828" s="53"/>
    </row>
    <row r="2829" spans="2:2" x14ac:dyDescent="0.25">
      <c r="B2829" s="53"/>
    </row>
    <row r="2830" spans="2:2" x14ac:dyDescent="0.25">
      <c r="B2830" s="53"/>
    </row>
    <row r="2831" spans="2:2" x14ac:dyDescent="0.25">
      <c r="B2831" s="53"/>
    </row>
    <row r="2832" spans="2:2" x14ac:dyDescent="0.25">
      <c r="B2832" s="53"/>
    </row>
    <row r="2833" spans="2:2" x14ac:dyDescent="0.25">
      <c r="B2833" s="53"/>
    </row>
    <row r="2834" spans="2:2" x14ac:dyDescent="0.25">
      <c r="B2834" s="53"/>
    </row>
    <row r="2835" spans="2:2" x14ac:dyDescent="0.25">
      <c r="B2835" s="53"/>
    </row>
    <row r="2836" spans="2:2" x14ac:dyDescent="0.25">
      <c r="B2836" s="53"/>
    </row>
    <row r="2837" spans="2:2" x14ac:dyDescent="0.25">
      <c r="B2837" s="53"/>
    </row>
    <row r="2838" spans="2:2" x14ac:dyDescent="0.25">
      <c r="B2838" s="53"/>
    </row>
    <row r="2839" spans="2:2" x14ac:dyDescent="0.25">
      <c r="B2839" s="53"/>
    </row>
    <row r="2840" spans="2:2" x14ac:dyDescent="0.25">
      <c r="B2840" s="53"/>
    </row>
    <row r="2841" spans="2:2" x14ac:dyDescent="0.25">
      <c r="B2841" s="53"/>
    </row>
    <row r="2842" spans="2:2" x14ac:dyDescent="0.25">
      <c r="B2842" s="53"/>
    </row>
    <row r="2843" spans="2:2" x14ac:dyDescent="0.25">
      <c r="B2843" s="53"/>
    </row>
    <row r="2844" spans="2:2" x14ac:dyDescent="0.25">
      <c r="B2844" s="53"/>
    </row>
    <row r="2845" spans="2:2" x14ac:dyDescent="0.25">
      <c r="B2845" s="53"/>
    </row>
    <row r="2846" spans="2:2" x14ac:dyDescent="0.25">
      <c r="B2846" s="53"/>
    </row>
    <row r="2847" spans="2:2" x14ac:dyDescent="0.25">
      <c r="B2847" s="53"/>
    </row>
    <row r="2848" spans="2:2" x14ac:dyDescent="0.25">
      <c r="B2848" s="53"/>
    </row>
    <row r="2849" spans="2:2" x14ac:dyDescent="0.25">
      <c r="B2849" s="53"/>
    </row>
    <row r="2850" spans="2:2" x14ac:dyDescent="0.25">
      <c r="B2850" s="53"/>
    </row>
    <row r="2851" spans="2:2" x14ac:dyDescent="0.25">
      <c r="B2851" s="53"/>
    </row>
    <row r="2852" spans="2:2" x14ac:dyDescent="0.25">
      <c r="B2852" s="53"/>
    </row>
    <row r="2853" spans="2:2" x14ac:dyDescent="0.25">
      <c r="B2853" s="53"/>
    </row>
    <row r="2854" spans="2:2" x14ac:dyDescent="0.25">
      <c r="B2854" s="53"/>
    </row>
    <row r="2855" spans="2:2" x14ac:dyDescent="0.25">
      <c r="B2855" s="53"/>
    </row>
    <row r="2856" spans="2:2" x14ac:dyDescent="0.25">
      <c r="B2856" s="53"/>
    </row>
    <row r="2857" spans="2:2" x14ac:dyDescent="0.25">
      <c r="B2857" s="53"/>
    </row>
    <row r="2858" spans="2:2" x14ac:dyDescent="0.25">
      <c r="B2858" s="53"/>
    </row>
    <row r="2859" spans="2:2" x14ac:dyDescent="0.25">
      <c r="B2859" s="53"/>
    </row>
    <row r="2860" spans="2:2" x14ac:dyDescent="0.25">
      <c r="B2860" s="53"/>
    </row>
    <row r="2861" spans="2:2" x14ac:dyDescent="0.25">
      <c r="B2861" s="53"/>
    </row>
    <row r="2862" spans="2:2" x14ac:dyDescent="0.25">
      <c r="B2862" s="53"/>
    </row>
    <row r="2863" spans="2:2" x14ac:dyDescent="0.25">
      <c r="B2863" s="53"/>
    </row>
    <row r="2864" spans="2:2" x14ac:dyDescent="0.25">
      <c r="B2864" s="53"/>
    </row>
    <row r="2865" spans="2:2" x14ac:dyDescent="0.25">
      <c r="B2865" s="53"/>
    </row>
    <row r="2866" spans="2:2" x14ac:dyDescent="0.25">
      <c r="B2866" s="53"/>
    </row>
    <row r="2867" spans="2:2" x14ac:dyDescent="0.25">
      <c r="B2867" s="53"/>
    </row>
    <row r="2868" spans="2:2" x14ac:dyDescent="0.25">
      <c r="B2868" s="53"/>
    </row>
    <row r="2869" spans="2:2" x14ac:dyDescent="0.25">
      <c r="B2869" s="53"/>
    </row>
    <row r="2870" spans="2:2" x14ac:dyDescent="0.25">
      <c r="B2870" s="53"/>
    </row>
    <row r="2871" spans="2:2" x14ac:dyDescent="0.25">
      <c r="B2871" s="53"/>
    </row>
    <row r="2872" spans="2:2" x14ac:dyDescent="0.25">
      <c r="B2872" s="53"/>
    </row>
    <row r="2873" spans="2:2" x14ac:dyDescent="0.25">
      <c r="B2873" s="53"/>
    </row>
    <row r="2874" spans="2:2" x14ac:dyDescent="0.25">
      <c r="B2874" s="53"/>
    </row>
    <row r="2875" spans="2:2" x14ac:dyDescent="0.25">
      <c r="B2875" s="53"/>
    </row>
    <row r="2876" spans="2:2" x14ac:dyDescent="0.25">
      <c r="B2876" s="53"/>
    </row>
    <row r="2877" spans="2:2" x14ac:dyDescent="0.25">
      <c r="B2877" s="53"/>
    </row>
    <row r="2878" spans="2:2" x14ac:dyDescent="0.25">
      <c r="B2878" s="53"/>
    </row>
    <row r="2879" spans="2:2" x14ac:dyDescent="0.25">
      <c r="B2879" s="53"/>
    </row>
    <row r="2880" spans="2:2" x14ac:dyDescent="0.25">
      <c r="B2880" s="53"/>
    </row>
    <row r="2881" spans="2:2" x14ac:dyDescent="0.25">
      <c r="B2881" s="53"/>
    </row>
    <row r="2882" spans="2:2" x14ac:dyDescent="0.25">
      <c r="B2882" s="53"/>
    </row>
    <row r="2883" spans="2:2" x14ac:dyDescent="0.25">
      <c r="B2883" s="53"/>
    </row>
    <row r="2884" spans="2:2" x14ac:dyDescent="0.25">
      <c r="B2884" s="53"/>
    </row>
    <row r="2885" spans="2:2" x14ac:dyDescent="0.25">
      <c r="B2885" s="53"/>
    </row>
    <row r="2886" spans="2:2" x14ac:dyDescent="0.25">
      <c r="B2886" s="53"/>
    </row>
    <row r="2887" spans="2:2" x14ac:dyDescent="0.25">
      <c r="B2887" s="53"/>
    </row>
    <row r="2888" spans="2:2" x14ac:dyDescent="0.25">
      <c r="B2888" s="53"/>
    </row>
    <row r="2889" spans="2:2" x14ac:dyDescent="0.25">
      <c r="B2889" s="53"/>
    </row>
    <row r="2890" spans="2:2" x14ac:dyDescent="0.25">
      <c r="B2890" s="53"/>
    </row>
    <row r="2891" spans="2:2" x14ac:dyDescent="0.25">
      <c r="B2891" s="53"/>
    </row>
    <row r="2892" spans="2:2" x14ac:dyDescent="0.25">
      <c r="B2892" s="53"/>
    </row>
    <row r="2893" spans="2:2" x14ac:dyDescent="0.25">
      <c r="B2893" s="53"/>
    </row>
    <row r="2894" spans="2:2" x14ac:dyDescent="0.25">
      <c r="B2894" s="53"/>
    </row>
    <row r="2895" spans="2:2" x14ac:dyDescent="0.25">
      <c r="B2895" s="53"/>
    </row>
    <row r="2896" spans="2:2" x14ac:dyDescent="0.25">
      <c r="B2896" s="53"/>
    </row>
    <row r="2897" spans="2:2" x14ac:dyDescent="0.25">
      <c r="B2897" s="53"/>
    </row>
    <row r="2898" spans="2:2" x14ac:dyDescent="0.25">
      <c r="B2898" s="53"/>
    </row>
    <row r="2899" spans="2:2" x14ac:dyDescent="0.25">
      <c r="B2899" s="53"/>
    </row>
    <row r="2900" spans="2:2" x14ac:dyDescent="0.25">
      <c r="B2900" s="53"/>
    </row>
    <row r="2901" spans="2:2" x14ac:dyDescent="0.25">
      <c r="B2901" s="53"/>
    </row>
    <row r="2902" spans="2:2" x14ac:dyDescent="0.25">
      <c r="B2902" s="53"/>
    </row>
    <row r="2903" spans="2:2" x14ac:dyDescent="0.25">
      <c r="B2903" s="53"/>
    </row>
    <row r="2904" spans="2:2" x14ac:dyDescent="0.25">
      <c r="B2904" s="53"/>
    </row>
    <row r="2905" spans="2:2" x14ac:dyDescent="0.25">
      <c r="B2905" s="53"/>
    </row>
    <row r="2906" spans="2:2" x14ac:dyDescent="0.25">
      <c r="B2906" s="53"/>
    </row>
    <row r="2907" spans="2:2" x14ac:dyDescent="0.25">
      <c r="B2907" s="53"/>
    </row>
    <row r="2908" spans="2:2" x14ac:dyDescent="0.25">
      <c r="B2908" s="53"/>
    </row>
    <row r="2909" spans="2:2" x14ac:dyDescent="0.25">
      <c r="B2909" s="53"/>
    </row>
    <row r="2910" spans="2:2" x14ac:dyDescent="0.25">
      <c r="B2910" s="53"/>
    </row>
    <row r="2911" spans="2:2" x14ac:dyDescent="0.25">
      <c r="B2911" s="53"/>
    </row>
    <row r="2912" spans="2:2" x14ac:dyDescent="0.25">
      <c r="B2912" s="53"/>
    </row>
    <row r="2913" spans="2:2" x14ac:dyDescent="0.25">
      <c r="B2913" s="53"/>
    </row>
    <row r="2914" spans="2:2" x14ac:dyDescent="0.25">
      <c r="B2914" s="53"/>
    </row>
    <row r="2915" spans="2:2" x14ac:dyDescent="0.25">
      <c r="B2915" s="53"/>
    </row>
    <row r="2916" spans="2:2" x14ac:dyDescent="0.25">
      <c r="B2916" s="53"/>
    </row>
    <row r="2917" spans="2:2" x14ac:dyDescent="0.25">
      <c r="B2917" s="53"/>
    </row>
    <row r="2918" spans="2:2" x14ac:dyDescent="0.25">
      <c r="B2918" s="53"/>
    </row>
    <row r="2919" spans="2:2" x14ac:dyDescent="0.25">
      <c r="B2919" s="53"/>
    </row>
    <row r="2920" spans="2:2" x14ac:dyDescent="0.25">
      <c r="B2920" s="53"/>
    </row>
    <row r="2921" spans="2:2" x14ac:dyDescent="0.25">
      <c r="B2921" s="53"/>
    </row>
    <row r="2922" spans="2:2" x14ac:dyDescent="0.25">
      <c r="B2922" s="53"/>
    </row>
    <row r="2923" spans="2:2" x14ac:dyDescent="0.25">
      <c r="B2923" s="53"/>
    </row>
    <row r="2924" spans="2:2" x14ac:dyDescent="0.25">
      <c r="B2924" s="53"/>
    </row>
    <row r="2925" spans="2:2" x14ac:dyDescent="0.25">
      <c r="B2925" s="53"/>
    </row>
    <row r="2926" spans="2:2" x14ac:dyDescent="0.25">
      <c r="B2926" s="53"/>
    </row>
    <row r="2927" spans="2:2" x14ac:dyDescent="0.25">
      <c r="B2927" s="53"/>
    </row>
    <row r="2928" spans="2:2" x14ac:dyDescent="0.25">
      <c r="B2928" s="53"/>
    </row>
    <row r="2929" spans="2:2" x14ac:dyDescent="0.25">
      <c r="B2929" s="53"/>
    </row>
    <row r="2930" spans="2:2" x14ac:dyDescent="0.25">
      <c r="B2930" s="53"/>
    </row>
    <row r="2931" spans="2:2" x14ac:dyDescent="0.25">
      <c r="B2931" s="53"/>
    </row>
    <row r="2932" spans="2:2" x14ac:dyDescent="0.25">
      <c r="B2932" s="53"/>
    </row>
    <row r="2933" spans="2:2" x14ac:dyDescent="0.25">
      <c r="B2933" s="53"/>
    </row>
    <row r="2934" spans="2:2" x14ac:dyDescent="0.25">
      <c r="B2934" s="53"/>
    </row>
    <row r="2935" spans="2:2" x14ac:dyDescent="0.25">
      <c r="B2935" s="53"/>
    </row>
    <row r="2936" spans="2:2" x14ac:dyDescent="0.25">
      <c r="B2936" s="53"/>
    </row>
    <row r="2937" spans="2:2" x14ac:dyDescent="0.25">
      <c r="B2937" s="53"/>
    </row>
    <row r="2938" spans="2:2" x14ac:dyDescent="0.25">
      <c r="B2938" s="53"/>
    </row>
    <row r="2939" spans="2:2" x14ac:dyDescent="0.25">
      <c r="B2939" s="53"/>
    </row>
    <row r="2940" spans="2:2" x14ac:dyDescent="0.25">
      <c r="B2940" s="53"/>
    </row>
    <row r="2941" spans="2:2" x14ac:dyDescent="0.25">
      <c r="B2941" s="53"/>
    </row>
    <row r="2942" spans="2:2" x14ac:dyDescent="0.25">
      <c r="B2942" s="53"/>
    </row>
    <row r="2943" spans="2:2" x14ac:dyDescent="0.25">
      <c r="B2943" s="53"/>
    </row>
    <row r="2944" spans="2:2" x14ac:dyDescent="0.25">
      <c r="B2944" s="53"/>
    </row>
    <row r="2945" spans="2:2" x14ac:dyDescent="0.25">
      <c r="B2945" s="53"/>
    </row>
    <row r="2946" spans="2:2" x14ac:dyDescent="0.25">
      <c r="B2946" s="53"/>
    </row>
    <row r="2947" spans="2:2" x14ac:dyDescent="0.25">
      <c r="B2947" s="53"/>
    </row>
    <row r="2948" spans="2:2" x14ac:dyDescent="0.25">
      <c r="B2948" s="53"/>
    </row>
    <row r="2949" spans="2:2" x14ac:dyDescent="0.25">
      <c r="B2949" s="53"/>
    </row>
    <row r="2950" spans="2:2" x14ac:dyDescent="0.25">
      <c r="B2950" s="53"/>
    </row>
    <row r="2951" spans="2:2" x14ac:dyDescent="0.25">
      <c r="B2951" s="53"/>
    </row>
    <row r="2952" spans="2:2" x14ac:dyDescent="0.25">
      <c r="B2952" s="53"/>
    </row>
    <row r="2953" spans="2:2" x14ac:dyDescent="0.25">
      <c r="B2953" s="53"/>
    </row>
    <row r="2954" spans="2:2" x14ac:dyDescent="0.25">
      <c r="B2954" s="53"/>
    </row>
    <row r="2955" spans="2:2" x14ac:dyDescent="0.25">
      <c r="B2955" s="53"/>
    </row>
    <row r="2956" spans="2:2" x14ac:dyDescent="0.25">
      <c r="B2956" s="53"/>
    </row>
    <row r="2957" spans="2:2" x14ac:dyDescent="0.25">
      <c r="B2957" s="53"/>
    </row>
    <row r="2958" spans="2:2" x14ac:dyDescent="0.25">
      <c r="B2958" s="53"/>
    </row>
    <row r="2959" spans="2:2" x14ac:dyDescent="0.25">
      <c r="B2959" s="53"/>
    </row>
    <row r="2960" spans="2:2" x14ac:dyDescent="0.25">
      <c r="B2960" s="53"/>
    </row>
    <row r="2961" spans="2:2" x14ac:dyDescent="0.25">
      <c r="B2961" s="53"/>
    </row>
    <row r="2962" spans="2:2" x14ac:dyDescent="0.25">
      <c r="B2962" s="53"/>
    </row>
    <row r="2963" spans="2:2" x14ac:dyDescent="0.25">
      <c r="B2963" s="53"/>
    </row>
    <row r="2964" spans="2:2" x14ac:dyDescent="0.25">
      <c r="B2964" s="53"/>
    </row>
    <row r="2965" spans="2:2" x14ac:dyDescent="0.25">
      <c r="B2965" s="53"/>
    </row>
    <row r="2966" spans="2:2" x14ac:dyDescent="0.25">
      <c r="B2966" s="53"/>
    </row>
    <row r="2967" spans="2:2" x14ac:dyDescent="0.25">
      <c r="B2967" s="53"/>
    </row>
    <row r="2968" spans="2:2" x14ac:dyDescent="0.25">
      <c r="B2968" s="53"/>
    </row>
    <row r="2969" spans="2:2" x14ac:dyDescent="0.25">
      <c r="B2969" s="53"/>
    </row>
    <row r="2970" spans="2:2" x14ac:dyDescent="0.25">
      <c r="B2970" s="53"/>
    </row>
    <row r="2971" spans="2:2" x14ac:dyDescent="0.25">
      <c r="B2971" s="53"/>
    </row>
    <row r="2972" spans="2:2" x14ac:dyDescent="0.25">
      <c r="B2972" s="53"/>
    </row>
    <row r="2973" spans="2:2" x14ac:dyDescent="0.25">
      <c r="B2973" s="53"/>
    </row>
    <row r="2974" spans="2:2" x14ac:dyDescent="0.25">
      <c r="B2974" s="53"/>
    </row>
    <row r="2975" spans="2:2" x14ac:dyDescent="0.25">
      <c r="B2975" s="53"/>
    </row>
    <row r="2976" spans="2:2" x14ac:dyDescent="0.25">
      <c r="B2976" s="53"/>
    </row>
    <row r="2977" spans="2:2" x14ac:dyDescent="0.25">
      <c r="B2977" s="53"/>
    </row>
    <row r="2978" spans="2:2" x14ac:dyDescent="0.25">
      <c r="B2978" s="53"/>
    </row>
    <row r="2979" spans="2:2" x14ac:dyDescent="0.25">
      <c r="B2979" s="53"/>
    </row>
    <row r="2980" spans="2:2" x14ac:dyDescent="0.25">
      <c r="B2980" s="53"/>
    </row>
    <row r="2981" spans="2:2" x14ac:dyDescent="0.25">
      <c r="B2981" s="53"/>
    </row>
    <row r="2982" spans="2:2" x14ac:dyDescent="0.25">
      <c r="B2982" s="53"/>
    </row>
    <row r="2983" spans="2:2" x14ac:dyDescent="0.25">
      <c r="B2983" s="53"/>
    </row>
    <row r="2984" spans="2:2" x14ac:dyDescent="0.25">
      <c r="B2984" s="53"/>
    </row>
    <row r="2985" spans="2:2" x14ac:dyDescent="0.25">
      <c r="B2985" s="53"/>
    </row>
    <row r="2986" spans="2:2" x14ac:dyDescent="0.25">
      <c r="B2986" s="53"/>
    </row>
    <row r="2987" spans="2:2" x14ac:dyDescent="0.25">
      <c r="B2987" s="53"/>
    </row>
    <row r="2988" spans="2:2" x14ac:dyDescent="0.25">
      <c r="B2988" s="53"/>
    </row>
    <row r="2989" spans="2:2" x14ac:dyDescent="0.25">
      <c r="B2989" s="53"/>
    </row>
    <row r="2990" spans="2:2" x14ac:dyDescent="0.25">
      <c r="B2990" s="53"/>
    </row>
    <row r="2991" spans="2:2" x14ac:dyDescent="0.25">
      <c r="B2991" s="53"/>
    </row>
    <row r="2992" spans="2:2" x14ac:dyDescent="0.25">
      <c r="B2992" s="53"/>
    </row>
    <row r="2993" spans="2:2" x14ac:dyDescent="0.25">
      <c r="B2993" s="53"/>
    </row>
    <row r="2994" spans="2:2" x14ac:dyDescent="0.25">
      <c r="B2994" s="53"/>
    </row>
    <row r="2995" spans="2:2" x14ac:dyDescent="0.25">
      <c r="B2995" s="53"/>
    </row>
    <row r="2996" spans="2:2" x14ac:dyDescent="0.25">
      <c r="B2996" s="53"/>
    </row>
    <row r="2997" spans="2:2" x14ac:dyDescent="0.25">
      <c r="B2997" s="53"/>
    </row>
    <row r="2998" spans="2:2" x14ac:dyDescent="0.25">
      <c r="B2998" s="53"/>
    </row>
    <row r="2999" spans="2:2" x14ac:dyDescent="0.25">
      <c r="B2999" s="53"/>
    </row>
    <row r="3000" spans="2:2" x14ac:dyDescent="0.25">
      <c r="B3000" s="53"/>
    </row>
    <row r="3001" spans="2:2" x14ac:dyDescent="0.25">
      <c r="B3001" s="53"/>
    </row>
    <row r="3002" spans="2:2" x14ac:dyDescent="0.25">
      <c r="B3002" s="53"/>
    </row>
    <row r="3003" spans="2:2" x14ac:dyDescent="0.25">
      <c r="B3003" s="53"/>
    </row>
    <row r="3004" spans="2:2" x14ac:dyDescent="0.25">
      <c r="B3004" s="53"/>
    </row>
    <row r="3005" spans="2:2" x14ac:dyDescent="0.25">
      <c r="B3005" s="53"/>
    </row>
    <row r="3006" spans="2:2" x14ac:dyDescent="0.25">
      <c r="B3006" s="53"/>
    </row>
    <row r="3007" spans="2:2" x14ac:dyDescent="0.25">
      <c r="B3007" s="53"/>
    </row>
    <row r="3008" spans="2:2" x14ac:dyDescent="0.25">
      <c r="B3008" s="53"/>
    </row>
    <row r="3009" spans="2:2" x14ac:dyDescent="0.25">
      <c r="B3009" s="53"/>
    </row>
    <row r="3010" spans="2:2" x14ac:dyDescent="0.25">
      <c r="B3010" s="53"/>
    </row>
    <row r="3011" spans="2:2" x14ac:dyDescent="0.25">
      <c r="B3011" s="53"/>
    </row>
    <row r="3012" spans="2:2" x14ac:dyDescent="0.25">
      <c r="B3012" s="53"/>
    </row>
    <row r="3013" spans="2:2" x14ac:dyDescent="0.25">
      <c r="B3013" s="53"/>
    </row>
    <row r="3014" spans="2:2" x14ac:dyDescent="0.25">
      <c r="B3014" s="53"/>
    </row>
    <row r="3015" spans="2:2" x14ac:dyDescent="0.25">
      <c r="B3015" s="53"/>
    </row>
    <row r="3016" spans="2:2" x14ac:dyDescent="0.25">
      <c r="B3016" s="53"/>
    </row>
    <row r="3017" spans="2:2" x14ac:dyDescent="0.25">
      <c r="B3017" s="53"/>
    </row>
    <row r="3018" spans="2:2" x14ac:dyDescent="0.25">
      <c r="B3018" s="53"/>
    </row>
    <row r="3019" spans="2:2" x14ac:dyDescent="0.25">
      <c r="B3019" s="53"/>
    </row>
    <row r="3020" spans="2:2" x14ac:dyDescent="0.25">
      <c r="B3020" s="53"/>
    </row>
    <row r="3021" spans="2:2" x14ac:dyDescent="0.25">
      <c r="B3021" s="53"/>
    </row>
    <row r="3022" spans="2:2" x14ac:dyDescent="0.25">
      <c r="B3022" s="53"/>
    </row>
    <row r="3023" spans="2:2" x14ac:dyDescent="0.25">
      <c r="B3023" s="53"/>
    </row>
    <row r="3024" spans="2:2" x14ac:dyDescent="0.25">
      <c r="B3024" s="53"/>
    </row>
    <row r="3025" spans="2:2" x14ac:dyDescent="0.25">
      <c r="B3025" s="53"/>
    </row>
    <row r="3026" spans="2:2" x14ac:dyDescent="0.25">
      <c r="B3026" s="53"/>
    </row>
    <row r="3027" spans="2:2" x14ac:dyDescent="0.25">
      <c r="B3027" s="53"/>
    </row>
    <row r="3028" spans="2:2" x14ac:dyDescent="0.25">
      <c r="B3028" s="53"/>
    </row>
    <row r="3029" spans="2:2" x14ac:dyDescent="0.25">
      <c r="B3029" s="53"/>
    </row>
    <row r="3030" spans="2:2" x14ac:dyDescent="0.25">
      <c r="B3030" s="53"/>
    </row>
    <row r="3031" spans="2:2" x14ac:dyDescent="0.25">
      <c r="B3031" s="53"/>
    </row>
    <row r="3032" spans="2:2" x14ac:dyDescent="0.25">
      <c r="B3032" s="53"/>
    </row>
    <row r="3033" spans="2:2" x14ac:dyDescent="0.25">
      <c r="B3033" s="53"/>
    </row>
    <row r="3034" spans="2:2" x14ac:dyDescent="0.25">
      <c r="B3034" s="53"/>
    </row>
    <row r="3035" spans="2:2" x14ac:dyDescent="0.25">
      <c r="B3035" s="53"/>
    </row>
    <row r="3036" spans="2:2" x14ac:dyDescent="0.25">
      <c r="B3036" s="53"/>
    </row>
    <row r="3037" spans="2:2" x14ac:dyDescent="0.25">
      <c r="B3037" s="53"/>
    </row>
    <row r="3038" spans="2:2" x14ac:dyDescent="0.25">
      <c r="B3038" s="53"/>
    </row>
    <row r="3039" spans="2:2" x14ac:dyDescent="0.25">
      <c r="B3039" s="53"/>
    </row>
    <row r="3040" spans="2:2" x14ac:dyDescent="0.25">
      <c r="B3040" s="53"/>
    </row>
    <row r="3041" spans="2:2" x14ac:dyDescent="0.25">
      <c r="B3041" s="53"/>
    </row>
    <row r="3042" spans="2:2" x14ac:dyDescent="0.25">
      <c r="B3042" s="53"/>
    </row>
    <row r="3043" spans="2:2" x14ac:dyDescent="0.25">
      <c r="B3043" s="53"/>
    </row>
    <row r="3044" spans="2:2" x14ac:dyDescent="0.25">
      <c r="B3044" s="53"/>
    </row>
    <row r="3045" spans="2:2" x14ac:dyDescent="0.25">
      <c r="B3045" s="53"/>
    </row>
    <row r="3046" spans="2:2" x14ac:dyDescent="0.25">
      <c r="B3046" s="53"/>
    </row>
    <row r="3047" spans="2:2" x14ac:dyDescent="0.25">
      <c r="B3047" s="53"/>
    </row>
    <row r="3048" spans="2:2" x14ac:dyDescent="0.25">
      <c r="B3048" s="53"/>
    </row>
    <row r="3049" spans="2:2" x14ac:dyDescent="0.25">
      <c r="B3049" s="53"/>
    </row>
    <row r="3050" spans="2:2" x14ac:dyDescent="0.25">
      <c r="B3050" s="53"/>
    </row>
    <row r="3051" spans="2:2" x14ac:dyDescent="0.25">
      <c r="B3051" s="53"/>
    </row>
    <row r="3052" spans="2:2" x14ac:dyDescent="0.25">
      <c r="B3052" s="53"/>
    </row>
    <row r="3053" spans="2:2" x14ac:dyDescent="0.25">
      <c r="B3053" s="53"/>
    </row>
    <row r="3054" spans="2:2" x14ac:dyDescent="0.25">
      <c r="B3054" s="53"/>
    </row>
    <row r="3055" spans="2:2" x14ac:dyDescent="0.25">
      <c r="B3055" s="53"/>
    </row>
    <row r="3056" spans="2:2" x14ac:dyDescent="0.25">
      <c r="B3056" s="53"/>
    </row>
    <row r="3057" spans="2:2" x14ac:dyDescent="0.25">
      <c r="B3057" s="53"/>
    </row>
    <row r="3058" spans="2:2" x14ac:dyDescent="0.25">
      <c r="B3058" s="53"/>
    </row>
    <row r="3059" spans="2:2" x14ac:dyDescent="0.25">
      <c r="B3059" s="53"/>
    </row>
    <row r="3060" spans="2:2" x14ac:dyDescent="0.25">
      <c r="B3060" s="53"/>
    </row>
    <row r="3061" spans="2:2" x14ac:dyDescent="0.25">
      <c r="B3061" s="53"/>
    </row>
    <row r="3062" spans="2:2" x14ac:dyDescent="0.25">
      <c r="B3062" s="53"/>
    </row>
    <row r="3063" spans="2:2" x14ac:dyDescent="0.25">
      <c r="B3063" s="53"/>
    </row>
    <row r="3064" spans="2:2" x14ac:dyDescent="0.25">
      <c r="B3064" s="53"/>
    </row>
    <row r="3065" spans="2:2" x14ac:dyDescent="0.25">
      <c r="B3065" s="53"/>
    </row>
    <row r="3066" spans="2:2" x14ac:dyDescent="0.25">
      <c r="B3066" s="53"/>
    </row>
    <row r="3067" spans="2:2" x14ac:dyDescent="0.25">
      <c r="B3067" s="53"/>
    </row>
    <row r="3068" spans="2:2" x14ac:dyDescent="0.25">
      <c r="B3068" s="53"/>
    </row>
    <row r="3069" spans="2:2" x14ac:dyDescent="0.25">
      <c r="B3069" s="53"/>
    </row>
    <row r="3070" spans="2:2" x14ac:dyDescent="0.25">
      <c r="B3070" s="53"/>
    </row>
    <row r="3071" spans="2:2" x14ac:dyDescent="0.25">
      <c r="B3071" s="53"/>
    </row>
    <row r="3072" spans="2:2" x14ac:dyDescent="0.25">
      <c r="B3072" s="53"/>
    </row>
    <row r="3073" spans="2:2" x14ac:dyDescent="0.25">
      <c r="B3073" s="53"/>
    </row>
    <row r="3074" spans="2:2" x14ac:dyDescent="0.25">
      <c r="B3074" s="53"/>
    </row>
    <row r="3075" spans="2:2" x14ac:dyDescent="0.25">
      <c r="B3075" s="53"/>
    </row>
    <row r="3076" spans="2:2" x14ac:dyDescent="0.25">
      <c r="B3076" s="53"/>
    </row>
    <row r="3077" spans="2:2" x14ac:dyDescent="0.25">
      <c r="B3077" s="53"/>
    </row>
    <row r="3078" spans="2:2" x14ac:dyDescent="0.25">
      <c r="B3078" s="53"/>
    </row>
    <row r="3079" spans="2:2" x14ac:dyDescent="0.25">
      <c r="B3079" s="53"/>
    </row>
    <row r="3080" spans="2:2" x14ac:dyDescent="0.25">
      <c r="B3080" s="53"/>
    </row>
    <row r="3081" spans="2:2" x14ac:dyDescent="0.25">
      <c r="B3081" s="53"/>
    </row>
    <row r="3082" spans="2:2" x14ac:dyDescent="0.25">
      <c r="B3082" s="53"/>
    </row>
    <row r="3083" spans="2:2" x14ac:dyDescent="0.25">
      <c r="B3083" s="53"/>
    </row>
    <row r="3084" spans="2:2" x14ac:dyDescent="0.25">
      <c r="B3084" s="53"/>
    </row>
    <row r="3085" spans="2:2" x14ac:dyDescent="0.25">
      <c r="B3085" s="53"/>
    </row>
    <row r="3086" spans="2:2" x14ac:dyDescent="0.25">
      <c r="B3086" s="53"/>
    </row>
    <row r="3087" spans="2:2" x14ac:dyDescent="0.25">
      <c r="B3087" s="53"/>
    </row>
    <row r="3088" spans="2:2" x14ac:dyDescent="0.25">
      <c r="B3088" s="53"/>
    </row>
    <row r="3089" spans="2:2" x14ac:dyDescent="0.25">
      <c r="B3089" s="53"/>
    </row>
    <row r="3090" spans="2:2" x14ac:dyDescent="0.25">
      <c r="B3090" s="53"/>
    </row>
    <row r="3091" spans="2:2" x14ac:dyDescent="0.25">
      <c r="B3091" s="53"/>
    </row>
    <row r="3092" spans="2:2" x14ac:dyDescent="0.25">
      <c r="B3092" s="53"/>
    </row>
    <row r="3093" spans="2:2" x14ac:dyDescent="0.25">
      <c r="B3093" s="53"/>
    </row>
    <row r="3094" spans="2:2" x14ac:dyDescent="0.25">
      <c r="B3094" s="53"/>
    </row>
    <row r="3095" spans="2:2" x14ac:dyDescent="0.25">
      <c r="B3095" s="53"/>
    </row>
    <row r="3096" spans="2:2" x14ac:dyDescent="0.25">
      <c r="B3096" s="53"/>
    </row>
    <row r="3097" spans="2:2" x14ac:dyDescent="0.25">
      <c r="B3097" s="53"/>
    </row>
    <row r="3098" spans="2:2" x14ac:dyDescent="0.25">
      <c r="B3098" s="53"/>
    </row>
    <row r="3099" spans="2:2" x14ac:dyDescent="0.25">
      <c r="B3099" s="53"/>
    </row>
    <row r="3100" spans="2:2" x14ac:dyDescent="0.25">
      <c r="B3100" s="53"/>
    </row>
    <row r="3101" spans="2:2" x14ac:dyDescent="0.25">
      <c r="B3101" s="53"/>
    </row>
    <row r="3102" spans="2:2" x14ac:dyDescent="0.25">
      <c r="B3102" s="53"/>
    </row>
    <row r="3103" spans="2:2" x14ac:dyDescent="0.25">
      <c r="B3103" s="53"/>
    </row>
    <row r="3104" spans="2:2" x14ac:dyDescent="0.25">
      <c r="B3104" s="53"/>
    </row>
    <row r="3105" spans="2:2" x14ac:dyDescent="0.25">
      <c r="B3105" s="53"/>
    </row>
    <row r="3106" spans="2:2" x14ac:dyDescent="0.25">
      <c r="B3106" s="53"/>
    </row>
    <row r="3107" spans="2:2" x14ac:dyDescent="0.25">
      <c r="B3107" s="53"/>
    </row>
    <row r="3108" spans="2:2" x14ac:dyDescent="0.25">
      <c r="B3108" s="53"/>
    </row>
    <row r="3109" spans="2:2" x14ac:dyDescent="0.25">
      <c r="B3109" s="53"/>
    </row>
    <row r="3110" spans="2:2" x14ac:dyDescent="0.25">
      <c r="B3110" s="53"/>
    </row>
    <row r="3111" spans="2:2" x14ac:dyDescent="0.25">
      <c r="B3111" s="53"/>
    </row>
    <row r="3112" spans="2:2" x14ac:dyDescent="0.25">
      <c r="B3112" s="53"/>
    </row>
    <row r="3113" spans="2:2" x14ac:dyDescent="0.25">
      <c r="B3113" s="53"/>
    </row>
    <row r="3114" spans="2:2" x14ac:dyDescent="0.25">
      <c r="B3114" s="53"/>
    </row>
    <row r="3115" spans="2:2" x14ac:dyDescent="0.25">
      <c r="B3115" s="53"/>
    </row>
    <row r="3116" spans="2:2" x14ac:dyDescent="0.25">
      <c r="B3116" s="53"/>
    </row>
    <row r="3117" spans="2:2" x14ac:dyDescent="0.25">
      <c r="B3117" s="53"/>
    </row>
    <row r="3118" spans="2:2" x14ac:dyDescent="0.25">
      <c r="B3118" s="53"/>
    </row>
    <row r="3119" spans="2:2" x14ac:dyDescent="0.25">
      <c r="B3119" s="53"/>
    </row>
    <row r="3120" spans="2:2" x14ac:dyDescent="0.25">
      <c r="B3120" s="53"/>
    </row>
    <row r="3121" spans="2:2" x14ac:dyDescent="0.25">
      <c r="B3121" s="53"/>
    </row>
    <row r="3122" spans="2:2" x14ac:dyDescent="0.25">
      <c r="B3122" s="53"/>
    </row>
    <row r="3123" spans="2:2" x14ac:dyDescent="0.25">
      <c r="B3123" s="53"/>
    </row>
    <row r="3124" spans="2:2" x14ac:dyDescent="0.25">
      <c r="B3124" s="53"/>
    </row>
    <row r="3125" spans="2:2" x14ac:dyDescent="0.25">
      <c r="B3125" s="53"/>
    </row>
    <row r="3126" spans="2:2" x14ac:dyDescent="0.25">
      <c r="B3126" s="53"/>
    </row>
    <row r="3127" spans="2:2" x14ac:dyDescent="0.25">
      <c r="B3127" s="53"/>
    </row>
    <row r="3128" spans="2:2" x14ac:dyDescent="0.25">
      <c r="B3128" s="53"/>
    </row>
    <row r="3129" spans="2:2" x14ac:dyDescent="0.25">
      <c r="B3129" s="53"/>
    </row>
    <row r="3130" spans="2:2" x14ac:dyDescent="0.25">
      <c r="B3130" s="53"/>
    </row>
    <row r="3131" spans="2:2" x14ac:dyDescent="0.25">
      <c r="B3131" s="53"/>
    </row>
    <row r="3132" spans="2:2" x14ac:dyDescent="0.25">
      <c r="B3132" s="53"/>
    </row>
    <row r="3133" spans="2:2" x14ac:dyDescent="0.25">
      <c r="B3133" s="53"/>
    </row>
    <row r="3134" spans="2:2" x14ac:dyDescent="0.25">
      <c r="B3134" s="53"/>
    </row>
    <row r="3135" spans="2:2" x14ac:dyDescent="0.25">
      <c r="B3135" s="53"/>
    </row>
    <row r="3136" spans="2:2" x14ac:dyDescent="0.25">
      <c r="B3136" s="53"/>
    </row>
    <row r="3137" spans="2:2" x14ac:dyDescent="0.25">
      <c r="B3137" s="53"/>
    </row>
    <row r="3138" spans="2:2" x14ac:dyDescent="0.25">
      <c r="B3138" s="53"/>
    </row>
    <row r="3139" spans="2:2" x14ac:dyDescent="0.25">
      <c r="B3139" s="53"/>
    </row>
    <row r="3140" spans="2:2" x14ac:dyDescent="0.25">
      <c r="B3140" s="53"/>
    </row>
    <row r="3141" spans="2:2" x14ac:dyDescent="0.25">
      <c r="B3141" s="53"/>
    </row>
  </sheetData>
  <sheetProtection password="CD40" sheet="1" objects="1" scenarios="1" formatCells="0" formatColumns="0" formatRows="0" sort="0" autoFilter="0"/>
  <autoFilter ref="A5:G5"/>
  <dataValidations count="2">
    <dataValidation type="list" allowBlank="1" showInputMessage="1" showErrorMessage="1" sqref="E6:E234">
      <formula1>Lista_Tipo_CTO</formula1>
    </dataValidation>
    <dataValidation type="list" allowBlank="1" showInputMessage="1" showErrorMessage="1" sqref="F6:F234">
      <formula1>Lista_NUM_PUERTOS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 tint="0.39997558519241921"/>
  </sheetPr>
  <dimension ref="A2:BK144"/>
  <sheetViews>
    <sheetView tabSelected="1" zoomScaleNormal="100" workbookViewId="0">
      <pane ySplit="7" topLeftCell="A8" activePane="bottomLeft" state="frozen"/>
      <selection activeCell="F14" sqref="F14"/>
      <selection pane="bottomLeft" activeCell="E155" sqref="E155"/>
    </sheetView>
  </sheetViews>
  <sheetFormatPr baseColWidth="10" defaultColWidth="12" defaultRowHeight="11.25" x14ac:dyDescent="0.2"/>
  <cols>
    <col min="1" max="1" width="4.83203125" style="10" bestFit="1" customWidth="1"/>
    <col min="2" max="2" width="9.6640625" style="10" bestFit="1" customWidth="1"/>
    <col min="3" max="3" width="12.33203125" style="10" bestFit="1" customWidth="1"/>
    <col min="4" max="4" width="33.6640625" style="10" bestFit="1" customWidth="1"/>
    <col min="5" max="5" width="12.1640625" style="10" bestFit="1" customWidth="1"/>
    <col min="6" max="6" width="20.83203125" style="10" bestFit="1" customWidth="1"/>
    <col min="7" max="7" width="17.83203125" style="10" bestFit="1" customWidth="1"/>
    <col min="8" max="8" width="11.1640625" style="10" bestFit="1" customWidth="1"/>
    <col min="9" max="9" width="6.6640625" style="10" bestFit="1" customWidth="1"/>
    <col min="10" max="10" width="13.5" style="10" bestFit="1" customWidth="1"/>
    <col min="11" max="11" width="14.6640625" style="10" bestFit="1" customWidth="1"/>
    <col min="12" max="12" width="13.83203125" style="10" bestFit="1" customWidth="1"/>
    <col min="13" max="13" width="13.33203125" style="10" bestFit="1" customWidth="1"/>
    <col min="14" max="14" width="9.6640625" style="10" bestFit="1" customWidth="1"/>
    <col min="15" max="16" width="6" style="10" bestFit="1" customWidth="1"/>
    <col min="17" max="17" width="9.33203125" style="10" bestFit="1" customWidth="1"/>
    <col min="18" max="18" width="9.83203125" style="10" bestFit="1" customWidth="1"/>
    <col min="19" max="19" width="20.33203125" style="10" bestFit="1" customWidth="1"/>
    <col min="20" max="20" width="9.83203125" style="10" bestFit="1" customWidth="1"/>
    <col min="21" max="21" width="20.33203125" style="10" bestFit="1" customWidth="1"/>
    <col min="22" max="22" width="6.1640625" style="10" bestFit="1" customWidth="1"/>
    <col min="23" max="23" width="8.83203125" style="10" bestFit="1" customWidth="1"/>
    <col min="24" max="24" width="10.5" style="10" bestFit="1" customWidth="1"/>
    <col min="25" max="25" width="8.83203125" style="10" bestFit="1" customWidth="1"/>
    <col min="26" max="26" width="5" style="10" bestFit="1" customWidth="1"/>
    <col min="27" max="27" width="7.33203125" style="10" bestFit="1" customWidth="1"/>
    <col min="28" max="28" width="6.33203125" style="10" bestFit="1" customWidth="1"/>
    <col min="29" max="29" width="5" style="10" bestFit="1" customWidth="1"/>
    <col min="30" max="30" width="10.6640625" style="10" bestFit="1" customWidth="1"/>
    <col min="31" max="31" width="7.83203125" style="10" bestFit="1" customWidth="1"/>
    <col min="32" max="32" width="10.5" style="10" bestFit="1" customWidth="1"/>
    <col min="33" max="33" width="8.5" style="10" bestFit="1" customWidth="1"/>
    <col min="34" max="34" width="19.5" style="10" bestFit="1" customWidth="1"/>
    <col min="35" max="35" width="24.6640625" style="10" bestFit="1" customWidth="1"/>
    <col min="36" max="36" width="10.6640625" style="10" bestFit="1" customWidth="1"/>
    <col min="37" max="37" width="17.83203125" style="10" bestFit="1" customWidth="1"/>
    <col min="38" max="38" width="18.5" style="10" bestFit="1" customWidth="1"/>
    <col min="39" max="39" width="12.6640625" style="10" bestFit="1" customWidth="1"/>
    <col min="40" max="40" width="22.6640625" style="10" bestFit="1" customWidth="1"/>
    <col min="41" max="41" width="33.6640625" style="10" bestFit="1" customWidth="1"/>
    <col min="42" max="42" width="17.83203125" style="10" bestFit="1" customWidth="1"/>
    <col min="43" max="43" width="10.6640625" style="10" bestFit="1" customWidth="1"/>
    <col min="44" max="44" width="11.1640625" style="10" bestFit="1" customWidth="1"/>
    <col min="45" max="45" width="11" style="10" bestFit="1" customWidth="1"/>
    <col min="46" max="46" width="12.6640625" style="10" bestFit="1" customWidth="1"/>
    <col min="47" max="47" width="7.33203125" style="10" bestFit="1" customWidth="1"/>
    <col min="48" max="48" width="15.5" style="10" bestFit="1" customWidth="1"/>
    <col min="49" max="49" width="12.1640625" style="10" bestFit="1" customWidth="1"/>
    <col min="50" max="50" width="8.6640625" style="10" bestFit="1" customWidth="1"/>
    <col min="51" max="51" width="21.6640625" style="10" bestFit="1" customWidth="1"/>
    <col min="52" max="52" width="15.5" style="10" bestFit="1" customWidth="1"/>
    <col min="53" max="53" width="18.6640625" style="10" bestFit="1" customWidth="1"/>
    <col min="54" max="54" width="16" style="10" bestFit="1" customWidth="1"/>
    <col min="55" max="55" width="11" style="10" bestFit="1" customWidth="1"/>
    <col min="56" max="56" width="15.6640625" style="10" bestFit="1" customWidth="1"/>
    <col min="57" max="57" width="16" style="10" bestFit="1" customWidth="1"/>
    <col min="58" max="58" width="11" style="10" bestFit="1" customWidth="1"/>
    <col min="59" max="59" width="13.1640625" style="10" bestFit="1" customWidth="1"/>
    <col min="60" max="60" width="15.83203125" style="10" bestFit="1" customWidth="1"/>
    <col min="61" max="61" width="16" style="10" bestFit="1" customWidth="1"/>
    <col min="62" max="62" width="13.5" style="10" bestFit="1" customWidth="1"/>
    <col min="63" max="63" width="17.6640625" style="10" bestFit="1" customWidth="1"/>
    <col min="64" max="16384" width="12" style="10"/>
  </cols>
  <sheetData>
    <row r="2" spans="1:63" ht="12" thickBot="1" x14ac:dyDescent="0.25"/>
    <row r="3" spans="1:63" ht="18.75" thickBot="1" x14ac:dyDescent="0.3">
      <c r="A3" s="109" t="s">
        <v>346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1"/>
      <c r="AJ3" s="124" t="s">
        <v>347</v>
      </c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6"/>
    </row>
    <row r="4" spans="1:63" ht="15.75" customHeight="1" x14ac:dyDescent="0.25">
      <c r="A4" s="114" t="s">
        <v>310</v>
      </c>
      <c r="B4" s="115"/>
      <c r="C4" s="115"/>
      <c r="D4" s="115"/>
      <c r="E4" s="115"/>
      <c r="F4" s="115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112" t="s">
        <v>310</v>
      </c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38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70"/>
    </row>
    <row r="5" spans="1:63" s="75" customFormat="1" x14ac:dyDescent="0.2">
      <c r="A5" s="71"/>
      <c r="B5" s="72"/>
      <c r="C5" s="72"/>
      <c r="D5" s="72"/>
      <c r="E5" s="116" t="s">
        <v>47</v>
      </c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 t="s">
        <v>53</v>
      </c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72"/>
      <c r="AI5" s="72"/>
      <c r="AJ5" s="71"/>
      <c r="AK5" s="72"/>
      <c r="AL5" s="72"/>
      <c r="AM5" s="72"/>
      <c r="AN5" s="72"/>
      <c r="AO5" s="120" t="s">
        <v>310</v>
      </c>
      <c r="AP5" s="121"/>
      <c r="AQ5" s="121"/>
      <c r="AR5" s="121"/>
      <c r="AS5" s="121"/>
      <c r="AT5" s="121"/>
      <c r="AU5" s="121"/>
      <c r="AV5" s="73"/>
      <c r="AW5" s="122" t="s">
        <v>310</v>
      </c>
      <c r="AX5" s="123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4"/>
    </row>
    <row r="6" spans="1:63" s="75" customFormat="1" x14ac:dyDescent="0.2">
      <c r="A6" s="71"/>
      <c r="B6" s="72"/>
      <c r="C6" s="72"/>
      <c r="D6" s="72"/>
      <c r="E6" s="105" t="s">
        <v>50</v>
      </c>
      <c r="F6" s="105"/>
      <c r="G6" s="105"/>
      <c r="H6" s="106" t="s">
        <v>49</v>
      </c>
      <c r="I6" s="107"/>
      <c r="J6" s="107"/>
      <c r="K6" s="107"/>
      <c r="L6" s="107"/>
      <c r="M6" s="107"/>
      <c r="N6" s="108"/>
      <c r="O6" s="105" t="s">
        <v>51</v>
      </c>
      <c r="P6" s="105"/>
      <c r="Q6" s="105" t="s">
        <v>52</v>
      </c>
      <c r="R6" s="105"/>
      <c r="S6" s="105"/>
      <c r="T6" s="105"/>
      <c r="U6" s="105"/>
      <c r="V6" s="105" t="s">
        <v>50</v>
      </c>
      <c r="W6" s="105"/>
      <c r="X6" s="105"/>
      <c r="Y6" s="106" t="s">
        <v>49</v>
      </c>
      <c r="Z6" s="107"/>
      <c r="AA6" s="107"/>
      <c r="AB6" s="107"/>
      <c r="AC6" s="108"/>
      <c r="AD6" s="76" t="s">
        <v>51</v>
      </c>
      <c r="AE6" s="105" t="s">
        <v>52</v>
      </c>
      <c r="AF6" s="105"/>
      <c r="AG6" s="105"/>
      <c r="AH6" s="72"/>
      <c r="AI6" s="72"/>
      <c r="AJ6" s="71"/>
      <c r="AK6" s="72"/>
      <c r="AL6" s="72"/>
      <c r="AM6" s="72"/>
      <c r="AN6" s="72"/>
      <c r="AO6" s="72"/>
      <c r="AP6" s="116" t="s">
        <v>323</v>
      </c>
      <c r="AQ6" s="116"/>
      <c r="AR6" s="116"/>
      <c r="AS6" s="116"/>
      <c r="AT6" s="116"/>
      <c r="AU6" s="116"/>
      <c r="AV6" s="117" t="s">
        <v>324</v>
      </c>
      <c r="AW6" s="118"/>
      <c r="AX6" s="119"/>
      <c r="AY6" s="72"/>
      <c r="AZ6" s="72"/>
      <c r="BA6" s="72"/>
      <c r="BB6" s="117" t="s">
        <v>325</v>
      </c>
      <c r="BC6" s="118"/>
      <c r="BD6" s="119"/>
      <c r="BE6" s="116" t="s">
        <v>326</v>
      </c>
      <c r="BF6" s="116"/>
      <c r="BG6" s="116"/>
      <c r="BH6" s="117" t="s">
        <v>374</v>
      </c>
      <c r="BI6" s="118"/>
      <c r="BJ6" s="119"/>
      <c r="BK6" s="74"/>
    </row>
    <row r="7" spans="1:63" s="82" customFormat="1" ht="23.25" customHeight="1" x14ac:dyDescent="0.2">
      <c r="A7" s="77" t="s">
        <v>322</v>
      </c>
      <c r="B7" s="78" t="s">
        <v>306</v>
      </c>
      <c r="C7" s="78" t="s">
        <v>307</v>
      </c>
      <c r="D7" s="78" t="s">
        <v>73</v>
      </c>
      <c r="E7" s="78" t="s">
        <v>44</v>
      </c>
      <c r="F7" s="78" t="s">
        <v>45</v>
      </c>
      <c r="G7" s="78" t="s">
        <v>46</v>
      </c>
      <c r="H7" s="78" t="s">
        <v>48</v>
      </c>
      <c r="I7" s="78" t="s">
        <v>1</v>
      </c>
      <c r="J7" s="78" t="s">
        <v>64</v>
      </c>
      <c r="K7" s="78" t="s">
        <v>65</v>
      </c>
      <c r="L7" s="78" t="s">
        <v>66</v>
      </c>
      <c r="M7" s="78" t="s">
        <v>67</v>
      </c>
      <c r="N7" s="78" t="s">
        <v>348</v>
      </c>
      <c r="O7" s="78" t="s">
        <v>54</v>
      </c>
      <c r="P7" s="78" t="s">
        <v>55</v>
      </c>
      <c r="Q7" s="78" t="s">
        <v>56</v>
      </c>
      <c r="R7" s="78" t="s">
        <v>57</v>
      </c>
      <c r="S7" s="78" t="s">
        <v>160</v>
      </c>
      <c r="T7" s="78" t="s">
        <v>58</v>
      </c>
      <c r="U7" s="78" t="s">
        <v>161</v>
      </c>
      <c r="V7" s="78" t="s">
        <v>59</v>
      </c>
      <c r="W7" s="78" t="s">
        <v>60</v>
      </c>
      <c r="X7" s="78" t="s">
        <v>61</v>
      </c>
      <c r="Y7" s="78" t="s">
        <v>62</v>
      </c>
      <c r="Z7" s="78" t="s">
        <v>0</v>
      </c>
      <c r="AA7" s="78" t="s">
        <v>63</v>
      </c>
      <c r="AB7" s="78" t="s">
        <v>68</v>
      </c>
      <c r="AC7" s="78" t="s">
        <v>30</v>
      </c>
      <c r="AD7" s="78" t="s">
        <v>69</v>
      </c>
      <c r="AE7" s="78" t="s">
        <v>70</v>
      </c>
      <c r="AF7" s="78" t="s">
        <v>71</v>
      </c>
      <c r="AG7" s="78" t="s">
        <v>72</v>
      </c>
      <c r="AH7" s="78" t="s">
        <v>304</v>
      </c>
      <c r="AI7" s="78" t="s">
        <v>305</v>
      </c>
      <c r="AJ7" s="79" t="s">
        <v>327</v>
      </c>
      <c r="AK7" s="80" t="s">
        <v>328</v>
      </c>
      <c r="AL7" s="80" t="s">
        <v>329</v>
      </c>
      <c r="AM7" s="80" t="s">
        <v>330</v>
      </c>
      <c r="AN7" s="80" t="s">
        <v>331</v>
      </c>
      <c r="AO7" s="80" t="s">
        <v>332</v>
      </c>
      <c r="AP7" s="80" t="s">
        <v>333</v>
      </c>
      <c r="AQ7" s="80" t="s">
        <v>334</v>
      </c>
      <c r="AR7" s="80" t="s">
        <v>86</v>
      </c>
      <c r="AS7" s="80" t="s">
        <v>335</v>
      </c>
      <c r="AT7" s="80" t="s">
        <v>336</v>
      </c>
      <c r="AU7" s="80" t="s">
        <v>337</v>
      </c>
      <c r="AV7" s="80" t="s">
        <v>338</v>
      </c>
      <c r="AW7" s="80" t="s">
        <v>339</v>
      </c>
      <c r="AX7" s="80" t="s">
        <v>340</v>
      </c>
      <c r="AY7" s="80" t="s">
        <v>341</v>
      </c>
      <c r="AZ7" s="80" t="s">
        <v>342</v>
      </c>
      <c r="BA7" s="80" t="s">
        <v>343</v>
      </c>
      <c r="BB7" s="80" t="s">
        <v>349</v>
      </c>
      <c r="BC7" s="80" t="s">
        <v>350</v>
      </c>
      <c r="BD7" s="80" t="s">
        <v>372</v>
      </c>
      <c r="BE7" s="80" t="s">
        <v>351</v>
      </c>
      <c r="BF7" s="80" t="s">
        <v>352</v>
      </c>
      <c r="BG7" s="80" t="s">
        <v>353</v>
      </c>
      <c r="BH7" s="80" t="s">
        <v>344</v>
      </c>
      <c r="BI7" s="80" t="s">
        <v>373</v>
      </c>
      <c r="BJ7" s="80" t="s">
        <v>375</v>
      </c>
      <c r="BK7" s="81" t="s">
        <v>345</v>
      </c>
    </row>
    <row r="8" spans="1:63" s="31" customFormat="1" hidden="1" x14ac:dyDescent="0.2">
      <c r="A8" s="83">
        <f t="shared" ref="A8:A71" si="0">ROW(A8)-ROW($A$7)</f>
        <v>1</v>
      </c>
      <c r="B8" s="83" t="str">
        <f t="shared" ref="B8" si="1">IF(G8="","NO",IF(AI8*AH8=37,"NO","SI"))</f>
        <v>NO</v>
      </c>
      <c r="C8" s="83" t="str">
        <f t="shared" ref="C8" si="2">IF(COUNTIF($D$8:$D$107,D8)&gt;1,"SI","NO")</f>
        <v>NO</v>
      </c>
      <c r="D8" s="83" t="str">
        <f t="shared" ref="D8" si="3">IF(G8="",REPT(" ",37),V8&amp;W8&amp;X8&amp;Y8&amp;Z8&amp;AA8&amp;AB8&amp;AC8&amp;AD8&amp;AE8&amp;AF8&amp;AG8)</f>
        <v xml:space="preserve">41000040395000009         BA LOC 1   </v>
      </c>
      <c r="E8" s="83" t="str">
        <f>VLOOKUP($G8,LISTAS!$V:$AA,3,0)</f>
        <v>SEVILLA</v>
      </c>
      <c r="F8" s="83" t="str">
        <f>VLOOKUP($G8,LISTAS!$V:$AA,2,0)</f>
        <v>ALCALA DE GUADAIRA</v>
      </c>
      <c r="G8" s="33" t="s">
        <v>2688</v>
      </c>
      <c r="H8" s="33">
        <v>9</v>
      </c>
      <c r="I8" s="33"/>
      <c r="J8" s="33"/>
      <c r="K8" s="33"/>
      <c r="L8" s="33"/>
      <c r="M8" s="33"/>
      <c r="N8" s="33"/>
      <c r="O8" s="33"/>
      <c r="P8" s="33"/>
      <c r="Q8" s="33" t="s">
        <v>106</v>
      </c>
      <c r="R8" s="33" t="s">
        <v>113</v>
      </c>
      <c r="S8" s="33"/>
      <c r="T8" s="33" t="s">
        <v>159</v>
      </c>
      <c r="U8" s="33">
        <v>1</v>
      </c>
      <c r="V8" s="32" t="str">
        <f>VLOOKUP($G8,LISTAS!$V$3:$AD$20218,7,0)</f>
        <v>41</v>
      </c>
      <c r="W8" s="32" t="str">
        <f>VLOOKUP($G8,LISTAS!$V$3:$AD$20218,8,0)</f>
        <v>00004</v>
      </c>
      <c r="X8" s="32" t="str">
        <f>VLOOKUP($G8,LISTAS!$V$3:$AD$20218,9,0)</f>
        <v>03950</v>
      </c>
      <c r="Y8" s="32" t="str">
        <f t="shared" ref="Y8:Y25" si="4">REPT("0",5-LEN(H8))&amp;H8</f>
        <v>00009</v>
      </c>
      <c r="Z8" s="32" t="str">
        <f>IF(I8=""," ",VLOOKUP(I8,LISTAS!$B$3:$C$105,2))</f>
        <v xml:space="preserve"> </v>
      </c>
      <c r="AA8" s="32" t="str">
        <f t="shared" ref="AA8" si="5">IF(J8=""," ",VLOOKUP(J8,BLOQUE,2,0))&amp;REPT(" ",2-LEN(K8))&amp;K8</f>
        <v xml:space="preserve">   </v>
      </c>
      <c r="AB8" s="32" t="str">
        <f>IF(L8="","  ",VLOOKUP(L8,LISTAS!$H$3:$I$14,2,0)&amp;REPT(" ",1-LEN(M8))&amp;M8)</f>
        <v xml:space="preserve">  </v>
      </c>
      <c r="AC8" s="32" t="str">
        <f t="shared" ref="AC8:AC25" si="6">IF(N8=""," ",N8)</f>
        <v xml:space="preserve"> </v>
      </c>
      <c r="AD8" s="32" t="str">
        <f>IF(O8=""," ",VLOOKUP(O8,LISTAS!$M$3:$N$39,2,0))&amp;IF(P8=""," ",VLOOKUP(P8,LISTAS!$M$3:$N$39,2,0))</f>
        <v xml:space="preserve">  </v>
      </c>
      <c r="AE8" s="32" t="str">
        <f>IF(Q8="","   ",VLOOKUP(Q8,LISTAS!$P$3:$Q$147,2,0))</f>
        <v xml:space="preserve">BA </v>
      </c>
      <c r="AF8" s="32" t="str">
        <f>IF(ISERROR(IF(R8="texto libre",S8,VLOOKUP(R8,LISTAS!$S$3:$T$103,2,0))&amp;REPT(" ",4-LEN(IF(R8="texto libre",S8,VLOOKUP(R8,LISTAS!$S$3:$T$103,2,0))))),"    ",IF(R8="texto libre",S8,VLOOKUP(R8,LISTAS!$S$3:$T$103,2,0))&amp;REPT(" ",4-LEN(IF(R8="texto libre",S8,VLOOKUP(R8,LISTAS!$S$3:$T$103,2,0)))))</f>
        <v xml:space="preserve">LOC </v>
      </c>
      <c r="AG8" s="32" t="str">
        <f>IF(ISERROR(IF(T8="texto libre",U8,VLOOKUP(T8,LISTAS!$S$3:$T$103,2,0))&amp;REPT(" ",4-LEN(IF(T8="texto libre",U8,VLOOKUP(T8,LISTAS!$S$3:$T$103,2,0))))),"    ",IF(T8="texto libre",U8,VLOOKUP(T8,LISTAS!$S$3:$T$103,2,0))&amp;REPT(" ",4-LEN(IF(T8="texto libre",U8,VLOOKUP(T8,LISTAS!$S$3:$T$103,2,0)))))</f>
        <v xml:space="preserve">1   </v>
      </c>
      <c r="AH8" s="32">
        <f t="shared" ref="AH8:AH25" si="7">LEN(D8)</f>
        <v>37</v>
      </c>
      <c r="AI8" s="32">
        <f t="shared" ref="AI8:AI25" si="8">IF(H8="",0,1)*IF(Q8="",0,1)</f>
        <v>1</v>
      </c>
      <c r="AJ8" s="38"/>
      <c r="AK8" s="31">
        <v>2</v>
      </c>
      <c r="AL8" s="91" t="s">
        <v>2703</v>
      </c>
      <c r="AM8" s="91" t="s">
        <v>2699</v>
      </c>
      <c r="AO8" s="87" t="str">
        <f>Tabla1[[#This Row],[GESCAL_37]]</f>
        <v xml:space="preserve">41000040395000009         BA LOC 1   </v>
      </c>
      <c r="AP8" s="87" t="str">
        <f>IF(Tabla1[[#This Row],[Calle]]&lt;&gt;"",Tabla1[[#This Row],[Calle]],"")</f>
        <v>Perejil, Plaza del</v>
      </c>
      <c r="AQ8" s="87" t="str">
        <f>Tabla1[[#This Row],[Número]]&amp;Tabla1[[#This Row],[Bis]]</f>
        <v>9</v>
      </c>
      <c r="AR8" s="87" t="str">
        <f>Tabla1[[#This Row],[PORTAL(O)]]&amp;Tabla1[[#This Row],[PUERTA(Y)]]</f>
        <v/>
      </c>
      <c r="AS8" s="87" t="str">
        <f>Tabla1[[#This Row],[BLOQUE(T)]]&amp;Tabla1[[#This Row],[BLOQUE(XX)]]</f>
        <v/>
      </c>
      <c r="AT8" s="87" t="str">
        <f>IF(Tabla1[[#This Row],[LETRA ]]&lt;&gt;"",Tabla1[[#This Row],[LETRA ]],"")</f>
        <v/>
      </c>
      <c r="AU8" s="87" t="str">
        <f>Tabla1[[#This Row],[S1]]&amp;Tabla1[[#This Row],[S2]]</f>
        <v/>
      </c>
      <c r="AV8" s="37"/>
      <c r="AW8" s="87" t="str">
        <f>Tabla1[[#This Row],[Planta]]</f>
        <v>Bajo</v>
      </c>
      <c r="AX8" s="87" t="str">
        <f>Tabla1[[#This Row],[MMMM]]&amp;" "&amp;Tabla1[[#This Row],[NNNN]]</f>
        <v xml:space="preserve">LOC  1   </v>
      </c>
      <c r="AY8" s="31" t="s">
        <v>2702</v>
      </c>
      <c r="AZ8" s="31" t="s">
        <v>2715</v>
      </c>
      <c r="BB8" s="31" t="s">
        <v>2716</v>
      </c>
      <c r="BC8" s="31" t="s">
        <v>355</v>
      </c>
      <c r="BD8" s="91" t="s">
        <v>2703</v>
      </c>
      <c r="BE8" s="31" t="s">
        <v>2717</v>
      </c>
      <c r="BF8" s="31" t="s">
        <v>359</v>
      </c>
      <c r="BG8" s="31">
        <v>2</v>
      </c>
      <c r="BH8" s="31" t="s">
        <v>2718</v>
      </c>
      <c r="BI8" s="31" t="s">
        <v>2719</v>
      </c>
      <c r="BJ8" s="31">
        <v>76</v>
      </c>
    </row>
    <row r="9" spans="1:63" s="31" customFormat="1" hidden="1" x14ac:dyDescent="0.2">
      <c r="A9" s="83">
        <f t="shared" si="0"/>
        <v>2</v>
      </c>
      <c r="B9" s="83" t="str">
        <f t="shared" ref="B9:B72" si="9">IF(G9="","NO",IF(AI9*AH9=37,"NO","SI"))</f>
        <v>NO</v>
      </c>
      <c r="C9" s="83" t="str">
        <f t="shared" ref="C9:C72" si="10">IF(COUNTIF($D$8:$D$107,D9)&gt;1,"SI","NO")</f>
        <v>NO</v>
      </c>
      <c r="D9" s="83" t="str">
        <f t="shared" ref="D9:D72" si="11">IF(G9="",REPT(" ",37),V9&amp;W9&amp;X9&amp;Y9&amp;Z9&amp;AA9&amp;AB9&amp;AC9&amp;AD9&amp;AE9&amp;AF9&amp;AG9)</f>
        <v xml:space="preserve">41000040395000009         BA LOC 2   </v>
      </c>
      <c r="E9" s="83" t="str">
        <f>VLOOKUP($G9,LISTAS!$V:$AA,3,0)</f>
        <v>SEVILLA</v>
      </c>
      <c r="F9" s="83" t="str">
        <f>VLOOKUP($G9,LISTAS!$V:$AA,2,0)</f>
        <v>ALCALA DE GUADAIRA</v>
      </c>
      <c r="G9" s="33" t="s">
        <v>2688</v>
      </c>
      <c r="H9" s="33">
        <v>9</v>
      </c>
      <c r="I9" s="33"/>
      <c r="J9" s="33"/>
      <c r="K9" s="33"/>
      <c r="L9" s="33"/>
      <c r="M9" s="33"/>
      <c r="N9" s="33"/>
      <c r="O9" s="33"/>
      <c r="P9" s="33"/>
      <c r="Q9" s="33" t="s">
        <v>106</v>
      </c>
      <c r="R9" s="33" t="s">
        <v>113</v>
      </c>
      <c r="S9" s="33"/>
      <c r="T9" s="33" t="s">
        <v>159</v>
      </c>
      <c r="U9" s="33">
        <v>2</v>
      </c>
      <c r="V9" s="32" t="str">
        <f>VLOOKUP($G9,LISTAS!$V$3:$AD$20218,7,0)</f>
        <v>41</v>
      </c>
      <c r="W9" s="32" t="str">
        <f>VLOOKUP($G9,LISTAS!$V$3:$AD$20218,8,0)</f>
        <v>00004</v>
      </c>
      <c r="X9" s="32" t="str">
        <f>VLOOKUP($G9,LISTAS!$V$3:$AD$20218,9,0)</f>
        <v>03950</v>
      </c>
      <c r="Y9" s="32" t="str">
        <f t="shared" si="4"/>
        <v>00009</v>
      </c>
      <c r="Z9" s="32" t="str">
        <f>IF(I9=""," ",VLOOKUP(I9,LISTAS!$B$3:$C$105,2))</f>
        <v xml:space="preserve"> </v>
      </c>
      <c r="AA9" s="32" t="str">
        <f t="shared" ref="AA9:AA25" si="12">IF(J9=""," ",VLOOKUP(J9,BLOQUE,2,0))&amp;REPT(" ",2-LEN(K9))&amp;K9</f>
        <v xml:space="preserve">   </v>
      </c>
      <c r="AB9" s="32" t="str">
        <f>IF(L9="","  ",VLOOKUP(L9,LISTAS!$H$3:$I$14,2,0)&amp;REPT(" ",1-LEN(M9))&amp;M9)</f>
        <v xml:space="preserve">  </v>
      </c>
      <c r="AC9" s="32" t="str">
        <f t="shared" si="6"/>
        <v xml:space="preserve"> </v>
      </c>
      <c r="AD9" s="32" t="str">
        <f>IF(O9=""," ",VLOOKUP(O9,LISTAS!$M$3:$N$39,2,0))&amp;IF(P9=""," ",VLOOKUP(P9,LISTAS!$M$3:$N$39,2,0))</f>
        <v xml:space="preserve">  </v>
      </c>
      <c r="AE9" s="32" t="str">
        <f>IF(Q9="","   ",VLOOKUP(Q9,LISTAS!$P$3:$Q$147,2,0))</f>
        <v xml:space="preserve">BA </v>
      </c>
      <c r="AF9" s="32" t="str">
        <f>IF(ISERROR(IF(R9="texto libre",S9,VLOOKUP(R9,LISTAS!$S$3:$T$103,2,0))&amp;REPT(" ",4-LEN(IF(R9="texto libre",S9,VLOOKUP(R9,LISTAS!$S$3:$T$103,2,0))))),"    ",IF(R9="texto libre",S9,VLOOKUP(R9,LISTAS!$S$3:$T$103,2,0))&amp;REPT(" ",4-LEN(IF(R9="texto libre",S9,VLOOKUP(R9,LISTAS!$S$3:$T$103,2,0)))))</f>
        <v xml:space="preserve">LOC </v>
      </c>
      <c r="AG9" s="32" t="str">
        <f>IF(ISERROR(IF(T9="texto libre",U9,VLOOKUP(T9,LISTAS!$S$3:$T$103,2,0))&amp;REPT(" ",4-LEN(IF(T9="texto libre",U9,VLOOKUP(T9,LISTAS!$S$3:$T$103,2,0))))),"    ",IF(T9="texto libre",U9,VLOOKUP(T9,LISTAS!$S$3:$T$103,2,0))&amp;REPT(" ",4-LEN(IF(T9="texto libre",U9,VLOOKUP(T9,LISTAS!$S$3:$T$103,2,0)))))</f>
        <v xml:space="preserve">2   </v>
      </c>
      <c r="AH9" s="32">
        <f t="shared" si="7"/>
        <v>37</v>
      </c>
      <c r="AI9" s="32">
        <f t="shared" si="8"/>
        <v>1</v>
      </c>
      <c r="AJ9" s="38"/>
      <c r="AK9" s="31">
        <v>2</v>
      </c>
      <c r="AL9" s="91" t="s">
        <v>2703</v>
      </c>
      <c r="AM9" s="91" t="s">
        <v>2699</v>
      </c>
      <c r="AO9" s="87" t="str">
        <f>Tabla1[[#This Row],[GESCAL_37]]</f>
        <v xml:space="preserve">41000040395000009         BA LOC 2   </v>
      </c>
      <c r="AP9" s="87" t="str">
        <f>IF(Tabla1[[#This Row],[Calle]]&lt;&gt;"",Tabla1[[#This Row],[Calle]],"")</f>
        <v>Perejil, Plaza del</v>
      </c>
      <c r="AQ9" s="87" t="str">
        <f>Tabla1[[#This Row],[Número]]&amp;Tabla1[[#This Row],[Bis]]</f>
        <v>9</v>
      </c>
      <c r="AR9" s="87" t="str">
        <f>Tabla1[[#This Row],[PORTAL(O)]]&amp;Tabla1[[#This Row],[PUERTA(Y)]]</f>
        <v/>
      </c>
      <c r="AS9" s="87" t="str">
        <f>Tabla1[[#This Row],[BLOQUE(T)]]&amp;Tabla1[[#This Row],[BLOQUE(XX)]]</f>
        <v/>
      </c>
      <c r="AT9" s="87" t="str">
        <f>IF(Tabla1[[#This Row],[LETRA ]]&lt;&gt;"",Tabla1[[#This Row],[LETRA ]],"")</f>
        <v/>
      </c>
      <c r="AU9" s="87" t="str">
        <f>Tabla1[[#This Row],[S1]]&amp;Tabla1[[#This Row],[S2]]</f>
        <v/>
      </c>
      <c r="AV9" s="37"/>
      <c r="AW9" s="87" t="str">
        <f>Tabla1[[#This Row],[Planta]]</f>
        <v>Bajo</v>
      </c>
      <c r="AX9" s="87" t="str">
        <f>Tabla1[[#This Row],[MMMM]]&amp;" "&amp;Tabla1[[#This Row],[NNNN]]</f>
        <v xml:space="preserve">LOC  2   </v>
      </c>
      <c r="AY9" s="31" t="s">
        <v>2702</v>
      </c>
      <c r="AZ9" s="31" t="s">
        <v>2715</v>
      </c>
      <c r="BB9" s="31" t="s">
        <v>2716</v>
      </c>
      <c r="BC9" s="31" t="s">
        <v>355</v>
      </c>
      <c r="BD9" s="91" t="s">
        <v>2703</v>
      </c>
      <c r="BE9" s="31" t="s">
        <v>2717</v>
      </c>
      <c r="BF9" s="31" t="s">
        <v>359</v>
      </c>
      <c r="BG9" s="31">
        <v>2</v>
      </c>
      <c r="BH9" s="31" t="s">
        <v>2718</v>
      </c>
      <c r="BI9" s="31" t="s">
        <v>2719</v>
      </c>
      <c r="BJ9" s="31">
        <v>76</v>
      </c>
    </row>
    <row r="10" spans="1:63" s="31" customFormat="1" hidden="1" x14ac:dyDescent="0.2">
      <c r="A10" s="83">
        <f t="shared" si="0"/>
        <v>3</v>
      </c>
      <c r="B10" s="83" t="str">
        <f t="shared" si="9"/>
        <v>NO</v>
      </c>
      <c r="C10" s="83" t="str">
        <f t="shared" si="10"/>
        <v>NO</v>
      </c>
      <c r="D10" s="83" t="str">
        <f t="shared" si="11"/>
        <v xml:space="preserve">41000040395000009         BA LOC 3   </v>
      </c>
      <c r="E10" s="83" t="str">
        <f>VLOOKUP($G10,LISTAS!$V:$AA,3,0)</f>
        <v>SEVILLA</v>
      </c>
      <c r="F10" s="83" t="str">
        <f>VLOOKUP($G10,LISTAS!$V:$AA,2,0)</f>
        <v>ALCALA DE GUADAIRA</v>
      </c>
      <c r="G10" s="33" t="s">
        <v>2688</v>
      </c>
      <c r="H10" s="33">
        <v>9</v>
      </c>
      <c r="I10" s="33"/>
      <c r="J10" s="33"/>
      <c r="K10" s="33"/>
      <c r="L10" s="33"/>
      <c r="M10" s="33"/>
      <c r="N10" s="33"/>
      <c r="O10" s="33"/>
      <c r="P10" s="33"/>
      <c r="Q10" s="33" t="s">
        <v>106</v>
      </c>
      <c r="R10" s="33" t="s">
        <v>113</v>
      </c>
      <c r="S10" s="33"/>
      <c r="T10" s="33" t="s">
        <v>159</v>
      </c>
      <c r="U10" s="33">
        <v>3</v>
      </c>
      <c r="V10" s="32" t="str">
        <f>VLOOKUP($G10,LISTAS!$V$3:$AD$20218,7,0)</f>
        <v>41</v>
      </c>
      <c r="W10" s="32" t="str">
        <f>VLOOKUP($G10,LISTAS!$V$3:$AD$20218,8,0)</f>
        <v>00004</v>
      </c>
      <c r="X10" s="32" t="str">
        <f>VLOOKUP($G10,LISTAS!$V$3:$AD$20218,9,0)</f>
        <v>03950</v>
      </c>
      <c r="Y10" s="32" t="str">
        <f t="shared" si="4"/>
        <v>00009</v>
      </c>
      <c r="Z10" s="32" t="str">
        <f>IF(I10=""," ",VLOOKUP(I10,LISTAS!$B$3:$C$105,2))</f>
        <v xml:space="preserve"> </v>
      </c>
      <c r="AA10" s="32" t="str">
        <f t="shared" si="12"/>
        <v xml:space="preserve">   </v>
      </c>
      <c r="AB10" s="32" t="str">
        <f>IF(L10="","  ",VLOOKUP(L10,LISTAS!$H$3:$I$14,2,0)&amp;REPT(" ",1-LEN(M10))&amp;M10)</f>
        <v xml:space="preserve">  </v>
      </c>
      <c r="AC10" s="32" t="str">
        <f t="shared" si="6"/>
        <v xml:space="preserve"> </v>
      </c>
      <c r="AD10" s="32" t="str">
        <f>IF(O10=""," ",VLOOKUP(O10,LISTAS!$M$3:$N$39,2,0))&amp;IF(P10=""," ",VLOOKUP(P10,LISTAS!$M$3:$N$39,2,0))</f>
        <v xml:space="preserve">  </v>
      </c>
      <c r="AE10" s="32" t="str">
        <f>IF(Q10="","   ",VLOOKUP(Q10,LISTAS!$P$3:$Q$147,2,0))</f>
        <v xml:space="preserve">BA </v>
      </c>
      <c r="AF10" s="32" t="str">
        <f>IF(ISERROR(IF(R10="texto libre",S10,VLOOKUP(R10,LISTAS!$S$3:$T$103,2,0))&amp;REPT(" ",4-LEN(IF(R10="texto libre",S10,VLOOKUP(R10,LISTAS!$S$3:$T$103,2,0))))),"    ",IF(R10="texto libre",S10,VLOOKUP(R10,LISTAS!$S$3:$T$103,2,0))&amp;REPT(" ",4-LEN(IF(R10="texto libre",S10,VLOOKUP(R10,LISTAS!$S$3:$T$103,2,0)))))</f>
        <v xml:space="preserve">LOC </v>
      </c>
      <c r="AG10" s="32" t="str">
        <f>IF(ISERROR(IF(T10="texto libre",U10,VLOOKUP(T10,LISTAS!$S$3:$T$103,2,0))&amp;REPT(" ",4-LEN(IF(T10="texto libre",U10,VLOOKUP(T10,LISTAS!$S$3:$T$103,2,0))))),"    ",IF(T10="texto libre",U10,VLOOKUP(T10,LISTAS!$S$3:$T$103,2,0))&amp;REPT(" ",4-LEN(IF(T10="texto libre",U10,VLOOKUP(T10,LISTAS!$S$3:$T$103,2,0)))))</f>
        <v xml:space="preserve">3   </v>
      </c>
      <c r="AH10" s="32">
        <f t="shared" si="7"/>
        <v>37</v>
      </c>
      <c r="AI10" s="32">
        <f t="shared" si="8"/>
        <v>1</v>
      </c>
      <c r="AJ10" s="38"/>
      <c r="AK10" s="31">
        <v>2</v>
      </c>
      <c r="AL10" s="91" t="s">
        <v>2700</v>
      </c>
      <c r="AM10" s="91" t="s">
        <v>2699</v>
      </c>
      <c r="AO10" s="87" t="str">
        <f>Tabla1[[#This Row],[GESCAL_37]]</f>
        <v xml:space="preserve">41000040395000009         BA LOC 3   </v>
      </c>
      <c r="AP10" s="87" t="str">
        <f>IF(Tabla1[[#This Row],[Calle]]&lt;&gt;"",Tabla1[[#This Row],[Calle]],"")</f>
        <v>Perejil, Plaza del</v>
      </c>
      <c r="AQ10" s="87" t="str">
        <f>Tabla1[[#This Row],[Número]]&amp;Tabla1[[#This Row],[Bis]]</f>
        <v>9</v>
      </c>
      <c r="AR10" s="87" t="str">
        <f>Tabla1[[#This Row],[PORTAL(O)]]&amp;Tabla1[[#This Row],[PUERTA(Y)]]</f>
        <v/>
      </c>
      <c r="AS10" s="87" t="str">
        <f>Tabla1[[#This Row],[BLOQUE(T)]]&amp;Tabla1[[#This Row],[BLOQUE(XX)]]</f>
        <v/>
      </c>
      <c r="AT10" s="87" t="str">
        <f>IF(Tabla1[[#This Row],[LETRA ]]&lt;&gt;"",Tabla1[[#This Row],[LETRA ]],"")</f>
        <v/>
      </c>
      <c r="AU10" s="87" t="str">
        <f>Tabla1[[#This Row],[S1]]&amp;Tabla1[[#This Row],[S2]]</f>
        <v/>
      </c>
      <c r="AV10" s="37"/>
      <c r="AW10" s="87" t="str">
        <f>Tabla1[[#This Row],[Planta]]</f>
        <v>Bajo</v>
      </c>
      <c r="AX10" s="87" t="str">
        <f>Tabla1[[#This Row],[MMMM]]&amp;" "&amp;Tabla1[[#This Row],[NNNN]]</f>
        <v xml:space="preserve">LOC  3   </v>
      </c>
      <c r="AY10" s="31" t="s">
        <v>2702</v>
      </c>
      <c r="AZ10" s="31" t="s">
        <v>2715</v>
      </c>
      <c r="BB10" s="31" t="s">
        <v>2720</v>
      </c>
      <c r="BC10" s="31" t="s">
        <v>355</v>
      </c>
      <c r="BD10" s="91" t="s">
        <v>2700</v>
      </c>
      <c r="BE10" s="31" t="s">
        <v>2717</v>
      </c>
      <c r="BF10" s="31" t="s">
        <v>359</v>
      </c>
      <c r="BG10" s="31">
        <v>1</v>
      </c>
      <c r="BH10" s="31" t="s">
        <v>2718</v>
      </c>
      <c r="BI10" s="31" t="s">
        <v>2719</v>
      </c>
      <c r="BJ10" s="31">
        <v>76</v>
      </c>
    </row>
    <row r="11" spans="1:63" s="31" customFormat="1" hidden="1" x14ac:dyDescent="0.2">
      <c r="A11" s="83">
        <f t="shared" si="0"/>
        <v>4</v>
      </c>
      <c r="B11" s="83" t="str">
        <f t="shared" si="9"/>
        <v>NO</v>
      </c>
      <c r="C11" s="83" t="str">
        <f t="shared" si="10"/>
        <v>NO</v>
      </c>
      <c r="D11" s="83" t="str">
        <f t="shared" si="11"/>
        <v xml:space="preserve">41000040395000009         BA LOC 4   </v>
      </c>
      <c r="E11" s="83" t="str">
        <f>VLOOKUP($G11,LISTAS!$V:$AA,3,0)</f>
        <v>SEVILLA</v>
      </c>
      <c r="F11" s="83" t="str">
        <f>VLOOKUP($G11,LISTAS!$V:$AA,2,0)</f>
        <v>ALCALA DE GUADAIRA</v>
      </c>
      <c r="G11" s="33" t="s">
        <v>2688</v>
      </c>
      <c r="H11" s="33">
        <v>9</v>
      </c>
      <c r="I11" s="33"/>
      <c r="J11" s="33"/>
      <c r="K11" s="33"/>
      <c r="L11" s="33"/>
      <c r="M11" s="33"/>
      <c r="N11" s="33"/>
      <c r="O11" s="33"/>
      <c r="P11" s="33"/>
      <c r="Q11" s="33" t="s">
        <v>106</v>
      </c>
      <c r="R11" s="33" t="s">
        <v>113</v>
      </c>
      <c r="S11" s="33"/>
      <c r="T11" s="33" t="s">
        <v>159</v>
      </c>
      <c r="U11" s="33">
        <v>4</v>
      </c>
      <c r="V11" s="32" t="str">
        <f>VLOOKUP($G11,LISTAS!$V$3:$AD$20218,7,0)</f>
        <v>41</v>
      </c>
      <c r="W11" s="32" t="str">
        <f>VLOOKUP($G11,LISTAS!$V$3:$AD$20218,8,0)</f>
        <v>00004</v>
      </c>
      <c r="X11" s="32" t="str">
        <f>VLOOKUP($G11,LISTAS!$V$3:$AD$20218,9,0)</f>
        <v>03950</v>
      </c>
      <c r="Y11" s="32" t="str">
        <f t="shared" si="4"/>
        <v>00009</v>
      </c>
      <c r="Z11" s="32" t="str">
        <f>IF(I11=""," ",VLOOKUP(I11,LISTAS!$B$3:$C$105,2))</f>
        <v xml:space="preserve"> </v>
      </c>
      <c r="AA11" s="32" t="str">
        <f t="shared" si="12"/>
        <v xml:space="preserve">   </v>
      </c>
      <c r="AB11" s="32" t="str">
        <f>IF(L11="","  ",VLOOKUP(L11,LISTAS!$H$3:$I$14,2,0)&amp;REPT(" ",1-LEN(M11))&amp;M11)</f>
        <v xml:space="preserve">  </v>
      </c>
      <c r="AC11" s="32" t="str">
        <f t="shared" si="6"/>
        <v xml:space="preserve"> </v>
      </c>
      <c r="AD11" s="32" t="str">
        <f>IF(O11=""," ",VLOOKUP(O11,LISTAS!$M$3:$N$39,2,0))&amp;IF(P11=""," ",VLOOKUP(P11,LISTAS!$M$3:$N$39,2,0))</f>
        <v xml:space="preserve">  </v>
      </c>
      <c r="AE11" s="32" t="str">
        <f>IF(Q11="","   ",VLOOKUP(Q11,LISTAS!$P$3:$Q$147,2,0))</f>
        <v xml:space="preserve">BA </v>
      </c>
      <c r="AF11" s="32" t="str">
        <f>IF(ISERROR(IF(R11="texto libre",S11,VLOOKUP(R11,LISTAS!$S$3:$T$103,2,0))&amp;REPT(" ",4-LEN(IF(R11="texto libre",S11,VLOOKUP(R11,LISTAS!$S$3:$T$103,2,0))))),"    ",IF(R11="texto libre",S11,VLOOKUP(R11,LISTAS!$S$3:$T$103,2,0))&amp;REPT(" ",4-LEN(IF(R11="texto libre",S11,VLOOKUP(R11,LISTAS!$S$3:$T$103,2,0)))))</f>
        <v xml:space="preserve">LOC </v>
      </c>
      <c r="AG11" s="32" t="str">
        <f>IF(ISERROR(IF(T11="texto libre",U11,VLOOKUP(T11,LISTAS!$S$3:$T$103,2,0))&amp;REPT(" ",4-LEN(IF(T11="texto libre",U11,VLOOKUP(T11,LISTAS!$S$3:$T$103,2,0))))),"    ",IF(T11="texto libre",U11,VLOOKUP(T11,LISTAS!$S$3:$T$103,2,0))&amp;REPT(" ",4-LEN(IF(T11="texto libre",U11,VLOOKUP(T11,LISTAS!$S$3:$T$103,2,0)))))</f>
        <v xml:space="preserve">4   </v>
      </c>
      <c r="AH11" s="32">
        <f t="shared" si="7"/>
        <v>37</v>
      </c>
      <c r="AI11" s="32">
        <f t="shared" si="8"/>
        <v>1</v>
      </c>
      <c r="AJ11" s="38"/>
      <c r="AK11" s="31">
        <v>2</v>
      </c>
      <c r="AL11" s="91" t="s">
        <v>2700</v>
      </c>
      <c r="AM11" s="91" t="s">
        <v>2699</v>
      </c>
      <c r="AO11" s="87" t="str">
        <f>Tabla1[[#This Row],[GESCAL_37]]</f>
        <v xml:space="preserve">41000040395000009         BA LOC 4   </v>
      </c>
      <c r="AP11" s="87" t="str">
        <f>IF(Tabla1[[#This Row],[Calle]]&lt;&gt;"",Tabla1[[#This Row],[Calle]],"")</f>
        <v>Perejil, Plaza del</v>
      </c>
      <c r="AQ11" s="87" t="str">
        <f>Tabla1[[#This Row],[Número]]&amp;Tabla1[[#This Row],[Bis]]</f>
        <v>9</v>
      </c>
      <c r="AR11" s="87" t="str">
        <f>Tabla1[[#This Row],[PORTAL(O)]]&amp;Tabla1[[#This Row],[PUERTA(Y)]]</f>
        <v/>
      </c>
      <c r="AS11" s="87" t="str">
        <f>Tabla1[[#This Row],[BLOQUE(T)]]&amp;Tabla1[[#This Row],[BLOQUE(XX)]]</f>
        <v/>
      </c>
      <c r="AT11" s="87" t="str">
        <f>IF(Tabla1[[#This Row],[LETRA ]]&lt;&gt;"",Tabla1[[#This Row],[LETRA ]],"")</f>
        <v/>
      </c>
      <c r="AU11" s="87" t="str">
        <f>Tabla1[[#This Row],[S1]]&amp;Tabla1[[#This Row],[S2]]</f>
        <v/>
      </c>
      <c r="AV11" s="37"/>
      <c r="AW11" s="87" t="str">
        <f>Tabla1[[#This Row],[Planta]]</f>
        <v>Bajo</v>
      </c>
      <c r="AX11" s="87" t="str">
        <f>Tabla1[[#This Row],[MMMM]]&amp;" "&amp;Tabla1[[#This Row],[NNNN]]</f>
        <v xml:space="preserve">LOC  4   </v>
      </c>
      <c r="AY11" s="31" t="s">
        <v>2702</v>
      </c>
      <c r="AZ11" s="31" t="s">
        <v>2715</v>
      </c>
      <c r="BB11" s="31" t="s">
        <v>2720</v>
      </c>
      <c r="BC11" s="31" t="s">
        <v>355</v>
      </c>
      <c r="BD11" s="91" t="s">
        <v>2700</v>
      </c>
      <c r="BE11" s="31" t="s">
        <v>2717</v>
      </c>
      <c r="BF11" s="31" t="s">
        <v>359</v>
      </c>
      <c r="BG11" s="31">
        <v>1</v>
      </c>
      <c r="BH11" s="31" t="s">
        <v>2718</v>
      </c>
      <c r="BI11" s="31" t="s">
        <v>2719</v>
      </c>
      <c r="BJ11" s="31">
        <v>76</v>
      </c>
    </row>
    <row r="12" spans="1:63" s="31" customFormat="1" hidden="1" x14ac:dyDescent="0.2">
      <c r="A12" s="83">
        <f t="shared" si="0"/>
        <v>5</v>
      </c>
      <c r="B12" s="83" t="str">
        <f t="shared" si="9"/>
        <v>NO</v>
      </c>
      <c r="C12" s="83" t="str">
        <f t="shared" si="10"/>
        <v>NO</v>
      </c>
      <c r="D12" s="83" t="str">
        <f t="shared" si="11"/>
        <v xml:space="preserve">41000040395000009         001A       </v>
      </c>
      <c r="E12" s="83" t="str">
        <f>VLOOKUP($G12,LISTAS!$V:$AA,3,0)</f>
        <v>SEVILLA</v>
      </c>
      <c r="F12" s="83" t="str">
        <f>VLOOKUP($G12,LISTAS!$V:$AA,2,0)</f>
        <v>ALCALA DE GUADAIRA</v>
      </c>
      <c r="G12" s="33" t="s">
        <v>2688</v>
      </c>
      <c r="H12" s="33">
        <v>9</v>
      </c>
      <c r="I12" s="33"/>
      <c r="J12" s="33"/>
      <c r="K12" s="33"/>
      <c r="L12" s="33"/>
      <c r="M12" s="33"/>
      <c r="N12" s="33"/>
      <c r="O12" s="33"/>
      <c r="P12" s="33"/>
      <c r="Q12" s="33">
        <v>1</v>
      </c>
      <c r="R12" s="33" t="s">
        <v>159</v>
      </c>
      <c r="S12" s="33" t="s">
        <v>18</v>
      </c>
      <c r="T12" s="33"/>
      <c r="U12" s="33"/>
      <c r="V12" s="32" t="str">
        <f>VLOOKUP($G12,LISTAS!$V$3:$AD$20218,7,0)</f>
        <v>41</v>
      </c>
      <c r="W12" s="32" t="str">
        <f>VLOOKUP($G12,LISTAS!$V$3:$AD$20218,8,0)</f>
        <v>00004</v>
      </c>
      <c r="X12" s="32" t="str">
        <f>VLOOKUP($G12,LISTAS!$V$3:$AD$20218,9,0)</f>
        <v>03950</v>
      </c>
      <c r="Y12" s="32" t="str">
        <f t="shared" si="4"/>
        <v>00009</v>
      </c>
      <c r="Z12" s="32" t="str">
        <f>IF(I12=""," ",VLOOKUP(I12,LISTAS!$B$3:$C$105,2))</f>
        <v xml:space="preserve"> </v>
      </c>
      <c r="AA12" s="32" t="str">
        <f t="shared" si="12"/>
        <v xml:space="preserve">   </v>
      </c>
      <c r="AB12" s="32" t="str">
        <f>IF(L12="","  ",VLOOKUP(L12,LISTAS!$H$3:$I$14,2,0)&amp;REPT(" ",1-LEN(M12))&amp;M12)</f>
        <v xml:space="preserve">  </v>
      </c>
      <c r="AC12" s="32" t="str">
        <f t="shared" si="6"/>
        <v xml:space="preserve"> </v>
      </c>
      <c r="AD12" s="32" t="str">
        <f>IF(O12=""," ",VLOOKUP(O12,LISTAS!$M$3:$N$39,2,0))&amp;IF(P12=""," ",VLOOKUP(P12,LISTAS!$M$3:$N$39,2,0))</f>
        <v xml:space="preserve">  </v>
      </c>
      <c r="AE12" s="32" t="str">
        <f>IF(Q12="","   ",VLOOKUP(Q12,LISTAS!$P$3:$Q$147,2,0))</f>
        <v>001</v>
      </c>
      <c r="AF12" s="32" t="str">
        <f>IF(ISERROR(IF(R12="texto libre",S12,VLOOKUP(R12,LISTAS!$S$3:$T$103,2,0))&amp;REPT(" ",4-LEN(IF(R12="texto libre",S12,VLOOKUP(R12,LISTAS!$S$3:$T$103,2,0))))),"    ",IF(R12="texto libre",S12,VLOOKUP(R12,LISTAS!$S$3:$T$103,2,0))&amp;REPT(" ",4-LEN(IF(R12="texto libre",S12,VLOOKUP(R12,LISTAS!$S$3:$T$103,2,0)))))</f>
        <v xml:space="preserve">A   </v>
      </c>
      <c r="AG12" s="32" t="str">
        <f>IF(ISERROR(IF(T12="texto libre",U12,VLOOKUP(T12,LISTAS!$S$3:$T$103,2,0))&amp;REPT(" ",4-LEN(IF(T12="texto libre",U12,VLOOKUP(T12,LISTAS!$S$3:$T$103,2,0))))),"    ",IF(T12="texto libre",U12,VLOOKUP(T12,LISTAS!$S$3:$T$103,2,0))&amp;REPT(" ",4-LEN(IF(T12="texto libre",U12,VLOOKUP(T12,LISTAS!$S$3:$T$103,2,0)))))</f>
        <v xml:space="preserve">    </v>
      </c>
      <c r="AH12" s="32">
        <f t="shared" si="7"/>
        <v>37</v>
      </c>
      <c r="AI12" s="32">
        <f t="shared" si="8"/>
        <v>1</v>
      </c>
      <c r="AJ12" s="38"/>
      <c r="AK12" s="31">
        <v>2</v>
      </c>
      <c r="AL12" s="91" t="s">
        <v>2700</v>
      </c>
      <c r="AM12" s="91" t="s">
        <v>2699</v>
      </c>
      <c r="AO12" s="87" t="str">
        <f>Tabla1[[#This Row],[GESCAL_37]]</f>
        <v xml:space="preserve">41000040395000009         001A       </v>
      </c>
      <c r="AP12" s="87" t="str">
        <f>IF(Tabla1[[#This Row],[Calle]]&lt;&gt;"",Tabla1[[#This Row],[Calle]],"")</f>
        <v>Perejil, Plaza del</v>
      </c>
      <c r="AQ12" s="87" t="str">
        <f>Tabla1[[#This Row],[Número]]&amp;Tabla1[[#This Row],[Bis]]</f>
        <v>9</v>
      </c>
      <c r="AR12" s="87" t="str">
        <f>Tabla1[[#This Row],[PORTAL(O)]]&amp;Tabla1[[#This Row],[PUERTA(Y)]]</f>
        <v/>
      </c>
      <c r="AS12" s="87" t="str">
        <f>Tabla1[[#This Row],[BLOQUE(T)]]&amp;Tabla1[[#This Row],[BLOQUE(XX)]]</f>
        <v/>
      </c>
      <c r="AT12" s="87" t="str">
        <f>IF(Tabla1[[#This Row],[LETRA ]]&lt;&gt;"",Tabla1[[#This Row],[LETRA ]],"")</f>
        <v/>
      </c>
      <c r="AU12" s="87" t="str">
        <f>Tabla1[[#This Row],[S1]]&amp;Tabla1[[#This Row],[S2]]</f>
        <v/>
      </c>
      <c r="AV12" s="37"/>
      <c r="AW12" s="87">
        <f>Tabla1[[#This Row],[Planta]]</f>
        <v>1</v>
      </c>
      <c r="AX12" s="87" t="str">
        <f>Tabla1[[#This Row],[MMMM]]&amp;" "&amp;Tabla1[[#This Row],[NNNN]]</f>
        <v xml:space="preserve">A        </v>
      </c>
      <c r="AY12" s="31" t="s">
        <v>2702</v>
      </c>
      <c r="AZ12" s="31" t="s">
        <v>2715</v>
      </c>
      <c r="BB12" s="31" t="s">
        <v>2720</v>
      </c>
      <c r="BC12" s="31" t="s">
        <v>355</v>
      </c>
      <c r="BD12" s="91" t="s">
        <v>2700</v>
      </c>
      <c r="BE12" s="31" t="s">
        <v>2717</v>
      </c>
      <c r="BF12" s="31" t="s">
        <v>359</v>
      </c>
      <c r="BG12" s="31">
        <v>1</v>
      </c>
      <c r="BH12" s="31" t="s">
        <v>2718</v>
      </c>
      <c r="BI12" s="31" t="s">
        <v>2719</v>
      </c>
      <c r="BJ12" s="31">
        <v>76</v>
      </c>
    </row>
    <row r="13" spans="1:63" s="31" customFormat="1" hidden="1" x14ac:dyDescent="0.2">
      <c r="A13" s="83">
        <f t="shared" si="0"/>
        <v>6</v>
      </c>
      <c r="B13" s="83" t="str">
        <f t="shared" si="9"/>
        <v>NO</v>
      </c>
      <c r="C13" s="83" t="str">
        <f t="shared" si="10"/>
        <v>NO</v>
      </c>
      <c r="D13" s="83" t="str">
        <f t="shared" si="11"/>
        <v xml:space="preserve">41000040395000009         001B       </v>
      </c>
      <c r="E13" s="83" t="str">
        <f>VLOOKUP($G13,LISTAS!$V:$AA,3,0)</f>
        <v>SEVILLA</v>
      </c>
      <c r="F13" s="83" t="str">
        <f>VLOOKUP($G13,LISTAS!$V:$AA,2,0)</f>
        <v>ALCALA DE GUADAIRA</v>
      </c>
      <c r="G13" s="33" t="s">
        <v>2688</v>
      </c>
      <c r="H13" s="33">
        <v>9</v>
      </c>
      <c r="I13" s="33"/>
      <c r="J13" s="33"/>
      <c r="K13" s="33"/>
      <c r="L13" s="33"/>
      <c r="M13" s="33"/>
      <c r="N13" s="33"/>
      <c r="O13" s="33"/>
      <c r="P13" s="33"/>
      <c r="Q13" s="33">
        <v>1</v>
      </c>
      <c r="R13" s="33" t="s">
        <v>159</v>
      </c>
      <c r="S13" s="33" t="s">
        <v>0</v>
      </c>
      <c r="T13" s="33"/>
      <c r="U13" s="33"/>
      <c r="V13" s="32" t="str">
        <f>VLOOKUP($G13,LISTAS!$V$3:$AD$20218,7,0)</f>
        <v>41</v>
      </c>
      <c r="W13" s="32" t="str">
        <f>VLOOKUP($G13,LISTAS!$V$3:$AD$20218,8,0)</f>
        <v>00004</v>
      </c>
      <c r="X13" s="32" t="str">
        <f>VLOOKUP($G13,LISTAS!$V$3:$AD$20218,9,0)</f>
        <v>03950</v>
      </c>
      <c r="Y13" s="32" t="str">
        <f t="shared" si="4"/>
        <v>00009</v>
      </c>
      <c r="Z13" s="32" t="str">
        <f>IF(I13=""," ",VLOOKUP(I13,LISTAS!$B$3:$C$105,2))</f>
        <v xml:space="preserve"> </v>
      </c>
      <c r="AA13" s="32" t="str">
        <f t="shared" si="12"/>
        <v xml:space="preserve">   </v>
      </c>
      <c r="AB13" s="32" t="str">
        <f>IF(L13="","  ",VLOOKUP(L13,LISTAS!$H$3:$I$14,2,0)&amp;REPT(" ",1-LEN(M13))&amp;M13)</f>
        <v xml:space="preserve">  </v>
      </c>
      <c r="AC13" s="32" t="str">
        <f t="shared" si="6"/>
        <v xml:space="preserve"> </v>
      </c>
      <c r="AD13" s="32" t="str">
        <f>IF(O13=""," ",VLOOKUP(O13,LISTAS!$M$3:$N$39,2,0))&amp;IF(P13=""," ",VLOOKUP(P13,LISTAS!$M$3:$N$39,2,0))</f>
        <v xml:space="preserve">  </v>
      </c>
      <c r="AE13" s="32" t="str">
        <f>IF(Q13="","   ",VLOOKUP(Q13,LISTAS!$P$3:$Q$147,2,0))</f>
        <v>001</v>
      </c>
      <c r="AF13" s="32" t="str">
        <f>IF(ISERROR(IF(R13="texto libre",S13,VLOOKUP(R13,LISTAS!$S$3:$T$103,2,0))&amp;REPT(" ",4-LEN(IF(R13="texto libre",S13,VLOOKUP(R13,LISTAS!$S$3:$T$103,2,0))))),"    ",IF(R13="texto libre",S13,VLOOKUP(R13,LISTAS!$S$3:$T$103,2,0))&amp;REPT(" ",4-LEN(IF(R13="texto libre",S13,VLOOKUP(R13,LISTAS!$S$3:$T$103,2,0)))))</f>
        <v xml:space="preserve">B   </v>
      </c>
      <c r="AG13" s="32" t="str">
        <f>IF(ISERROR(IF(T13="texto libre",U13,VLOOKUP(T13,LISTAS!$S$3:$T$103,2,0))&amp;REPT(" ",4-LEN(IF(T13="texto libre",U13,VLOOKUP(T13,LISTAS!$S$3:$T$103,2,0))))),"    ",IF(T13="texto libre",U13,VLOOKUP(T13,LISTAS!$S$3:$T$103,2,0))&amp;REPT(" ",4-LEN(IF(T13="texto libre",U13,VLOOKUP(T13,LISTAS!$S$3:$T$103,2,0)))))</f>
        <v xml:space="preserve">    </v>
      </c>
      <c r="AH13" s="32">
        <f t="shared" si="7"/>
        <v>37</v>
      </c>
      <c r="AI13" s="32">
        <f t="shared" si="8"/>
        <v>1</v>
      </c>
      <c r="AJ13" s="38"/>
      <c r="AK13" s="31">
        <v>2</v>
      </c>
      <c r="AL13" s="91" t="s">
        <v>2700</v>
      </c>
      <c r="AM13" s="91" t="s">
        <v>2699</v>
      </c>
      <c r="AO13" s="87" t="str">
        <f>Tabla1[[#This Row],[GESCAL_37]]</f>
        <v xml:space="preserve">41000040395000009         001B       </v>
      </c>
      <c r="AP13" s="87" t="str">
        <f>IF(Tabla1[[#This Row],[Calle]]&lt;&gt;"",Tabla1[[#This Row],[Calle]],"")</f>
        <v>Perejil, Plaza del</v>
      </c>
      <c r="AQ13" s="87" t="str">
        <f>Tabla1[[#This Row],[Número]]&amp;Tabla1[[#This Row],[Bis]]</f>
        <v>9</v>
      </c>
      <c r="AR13" s="87" t="str">
        <f>Tabla1[[#This Row],[PORTAL(O)]]&amp;Tabla1[[#This Row],[PUERTA(Y)]]</f>
        <v/>
      </c>
      <c r="AS13" s="87" t="str">
        <f>Tabla1[[#This Row],[BLOQUE(T)]]&amp;Tabla1[[#This Row],[BLOQUE(XX)]]</f>
        <v/>
      </c>
      <c r="AT13" s="87" t="str">
        <f>IF(Tabla1[[#This Row],[LETRA ]]&lt;&gt;"",Tabla1[[#This Row],[LETRA ]],"")</f>
        <v/>
      </c>
      <c r="AU13" s="87" t="str">
        <f>Tabla1[[#This Row],[S1]]&amp;Tabla1[[#This Row],[S2]]</f>
        <v/>
      </c>
      <c r="AV13" s="37"/>
      <c r="AW13" s="87">
        <f>Tabla1[[#This Row],[Planta]]</f>
        <v>1</v>
      </c>
      <c r="AX13" s="87" t="str">
        <f>Tabla1[[#This Row],[MMMM]]&amp;" "&amp;Tabla1[[#This Row],[NNNN]]</f>
        <v xml:space="preserve">B        </v>
      </c>
      <c r="AY13" s="31" t="s">
        <v>2702</v>
      </c>
      <c r="AZ13" s="31" t="s">
        <v>2715</v>
      </c>
      <c r="BB13" s="31" t="s">
        <v>2720</v>
      </c>
      <c r="BC13" s="31" t="s">
        <v>355</v>
      </c>
      <c r="BD13" s="91" t="s">
        <v>2700</v>
      </c>
      <c r="BE13" s="31" t="s">
        <v>2717</v>
      </c>
      <c r="BF13" s="31" t="s">
        <v>359</v>
      </c>
      <c r="BG13" s="31">
        <v>1</v>
      </c>
      <c r="BH13" s="31" t="s">
        <v>2718</v>
      </c>
      <c r="BI13" s="31" t="s">
        <v>2719</v>
      </c>
      <c r="BJ13" s="31">
        <v>76</v>
      </c>
    </row>
    <row r="14" spans="1:63" s="31" customFormat="1" hidden="1" x14ac:dyDescent="0.2">
      <c r="A14" s="83">
        <f t="shared" si="0"/>
        <v>7</v>
      </c>
      <c r="B14" s="83" t="str">
        <f t="shared" si="9"/>
        <v>NO</v>
      </c>
      <c r="C14" s="83" t="str">
        <f t="shared" si="10"/>
        <v>NO</v>
      </c>
      <c r="D14" s="83" t="str">
        <f t="shared" si="11"/>
        <v xml:space="preserve">41000040395000009         001C       </v>
      </c>
      <c r="E14" s="83" t="str">
        <f>VLOOKUP($G14,LISTAS!$V:$AA,3,0)</f>
        <v>SEVILLA</v>
      </c>
      <c r="F14" s="83" t="str">
        <f>VLOOKUP($G14,LISTAS!$V:$AA,2,0)</f>
        <v>ALCALA DE GUADAIRA</v>
      </c>
      <c r="G14" s="33" t="s">
        <v>2688</v>
      </c>
      <c r="H14" s="33">
        <v>9</v>
      </c>
      <c r="I14" s="33"/>
      <c r="J14" s="33"/>
      <c r="K14" s="33"/>
      <c r="L14" s="33"/>
      <c r="M14" s="33"/>
      <c r="N14" s="33"/>
      <c r="O14" s="33"/>
      <c r="P14" s="33"/>
      <c r="Q14" s="33">
        <v>1</v>
      </c>
      <c r="R14" s="33" t="s">
        <v>159</v>
      </c>
      <c r="S14" s="33" t="s">
        <v>2</v>
      </c>
      <c r="T14" s="33"/>
      <c r="U14" s="33"/>
      <c r="V14" s="32" t="str">
        <f>VLOOKUP($G14,LISTAS!$V$3:$AD$20218,7,0)</f>
        <v>41</v>
      </c>
      <c r="W14" s="32" t="str">
        <f>VLOOKUP($G14,LISTAS!$V$3:$AD$20218,8,0)</f>
        <v>00004</v>
      </c>
      <c r="X14" s="32" t="str">
        <f>VLOOKUP($G14,LISTAS!$V$3:$AD$20218,9,0)</f>
        <v>03950</v>
      </c>
      <c r="Y14" s="32" t="str">
        <f t="shared" si="4"/>
        <v>00009</v>
      </c>
      <c r="Z14" s="32" t="str">
        <f>IF(I14=""," ",VLOOKUP(I14,LISTAS!$B$3:$C$105,2))</f>
        <v xml:space="preserve"> </v>
      </c>
      <c r="AA14" s="32" t="str">
        <f t="shared" si="12"/>
        <v xml:space="preserve">   </v>
      </c>
      <c r="AB14" s="32" t="str">
        <f>IF(L14="","  ",VLOOKUP(L14,LISTAS!$H$3:$I$14,2,0)&amp;REPT(" ",1-LEN(M14))&amp;M14)</f>
        <v xml:space="preserve">  </v>
      </c>
      <c r="AC14" s="32" t="str">
        <f t="shared" si="6"/>
        <v xml:space="preserve"> </v>
      </c>
      <c r="AD14" s="32" t="str">
        <f>IF(O14=""," ",VLOOKUP(O14,LISTAS!$M$3:$N$39,2,0))&amp;IF(P14=""," ",VLOOKUP(P14,LISTAS!$M$3:$N$39,2,0))</f>
        <v xml:space="preserve">  </v>
      </c>
      <c r="AE14" s="32" t="str">
        <f>IF(Q14="","   ",VLOOKUP(Q14,LISTAS!$P$3:$Q$147,2,0))</f>
        <v>001</v>
      </c>
      <c r="AF14" s="32" t="str">
        <f>IF(ISERROR(IF(R14="texto libre",S14,VLOOKUP(R14,LISTAS!$S$3:$T$103,2,0))&amp;REPT(" ",4-LEN(IF(R14="texto libre",S14,VLOOKUP(R14,LISTAS!$S$3:$T$103,2,0))))),"    ",IF(R14="texto libre",S14,VLOOKUP(R14,LISTAS!$S$3:$T$103,2,0))&amp;REPT(" ",4-LEN(IF(R14="texto libre",S14,VLOOKUP(R14,LISTAS!$S$3:$T$103,2,0)))))</f>
        <v xml:space="preserve">C   </v>
      </c>
      <c r="AG14" s="32" t="str">
        <f>IF(ISERROR(IF(T14="texto libre",U14,VLOOKUP(T14,LISTAS!$S$3:$T$103,2,0))&amp;REPT(" ",4-LEN(IF(T14="texto libre",U14,VLOOKUP(T14,LISTAS!$S$3:$T$103,2,0))))),"    ",IF(T14="texto libre",U14,VLOOKUP(T14,LISTAS!$S$3:$T$103,2,0))&amp;REPT(" ",4-LEN(IF(T14="texto libre",U14,VLOOKUP(T14,LISTAS!$S$3:$T$103,2,0)))))</f>
        <v xml:space="preserve">    </v>
      </c>
      <c r="AH14" s="32">
        <f t="shared" si="7"/>
        <v>37</v>
      </c>
      <c r="AI14" s="32">
        <f t="shared" si="8"/>
        <v>1</v>
      </c>
      <c r="AJ14" s="38"/>
      <c r="AK14" s="31">
        <v>2</v>
      </c>
      <c r="AL14" s="91" t="s">
        <v>2700</v>
      </c>
      <c r="AM14" s="91" t="s">
        <v>2699</v>
      </c>
      <c r="AO14" s="87" t="str">
        <f>Tabla1[[#This Row],[GESCAL_37]]</f>
        <v xml:space="preserve">41000040395000009         001C       </v>
      </c>
      <c r="AP14" s="87" t="str">
        <f>IF(Tabla1[[#This Row],[Calle]]&lt;&gt;"",Tabla1[[#This Row],[Calle]],"")</f>
        <v>Perejil, Plaza del</v>
      </c>
      <c r="AQ14" s="87" t="str">
        <f>Tabla1[[#This Row],[Número]]&amp;Tabla1[[#This Row],[Bis]]</f>
        <v>9</v>
      </c>
      <c r="AR14" s="87" t="str">
        <f>Tabla1[[#This Row],[PORTAL(O)]]&amp;Tabla1[[#This Row],[PUERTA(Y)]]</f>
        <v/>
      </c>
      <c r="AS14" s="87" t="str">
        <f>Tabla1[[#This Row],[BLOQUE(T)]]&amp;Tabla1[[#This Row],[BLOQUE(XX)]]</f>
        <v/>
      </c>
      <c r="AT14" s="87" t="str">
        <f>IF(Tabla1[[#This Row],[LETRA ]]&lt;&gt;"",Tabla1[[#This Row],[LETRA ]],"")</f>
        <v/>
      </c>
      <c r="AU14" s="87" t="str">
        <f>Tabla1[[#This Row],[S1]]&amp;Tabla1[[#This Row],[S2]]</f>
        <v/>
      </c>
      <c r="AV14" s="37"/>
      <c r="AW14" s="87">
        <f>Tabla1[[#This Row],[Planta]]</f>
        <v>1</v>
      </c>
      <c r="AX14" s="87" t="str">
        <f>Tabla1[[#This Row],[MMMM]]&amp;" "&amp;Tabla1[[#This Row],[NNNN]]</f>
        <v xml:space="preserve">C        </v>
      </c>
      <c r="AY14" s="31" t="s">
        <v>2702</v>
      </c>
      <c r="AZ14" s="31" t="s">
        <v>2715</v>
      </c>
      <c r="BB14" s="31" t="s">
        <v>2720</v>
      </c>
      <c r="BC14" s="31" t="s">
        <v>355</v>
      </c>
      <c r="BD14" s="91" t="s">
        <v>2700</v>
      </c>
      <c r="BE14" s="31" t="s">
        <v>2717</v>
      </c>
      <c r="BF14" s="31" t="s">
        <v>359</v>
      </c>
      <c r="BG14" s="31">
        <v>1</v>
      </c>
      <c r="BH14" s="31" t="s">
        <v>2718</v>
      </c>
      <c r="BI14" s="31" t="s">
        <v>2719</v>
      </c>
      <c r="BJ14" s="31">
        <v>76</v>
      </c>
    </row>
    <row r="15" spans="1:63" s="31" customFormat="1" hidden="1" x14ac:dyDescent="0.2">
      <c r="A15" s="83">
        <f t="shared" si="0"/>
        <v>8</v>
      </c>
      <c r="B15" s="83" t="str">
        <f t="shared" si="9"/>
        <v>NO</v>
      </c>
      <c r="C15" s="83" t="str">
        <f t="shared" si="10"/>
        <v>NO</v>
      </c>
      <c r="D15" s="83" t="str">
        <f t="shared" si="11"/>
        <v xml:space="preserve">41000040395000009         001D       </v>
      </c>
      <c r="E15" s="83" t="str">
        <f>VLOOKUP($G15,LISTAS!$V:$AA,3,0)</f>
        <v>SEVILLA</v>
      </c>
      <c r="F15" s="83" t="str">
        <f>VLOOKUP($G15,LISTAS!$V:$AA,2,0)</f>
        <v>ALCALA DE GUADAIRA</v>
      </c>
      <c r="G15" s="33" t="s">
        <v>2688</v>
      </c>
      <c r="H15" s="33">
        <v>9</v>
      </c>
      <c r="I15" s="33"/>
      <c r="J15" s="33"/>
      <c r="K15" s="33"/>
      <c r="L15" s="33"/>
      <c r="M15" s="33"/>
      <c r="N15" s="33"/>
      <c r="O15" s="33"/>
      <c r="P15" s="33"/>
      <c r="Q15" s="33">
        <v>1</v>
      </c>
      <c r="R15" s="33" t="s">
        <v>159</v>
      </c>
      <c r="S15" s="33" t="s">
        <v>4</v>
      </c>
      <c r="T15" s="33"/>
      <c r="U15" s="33"/>
      <c r="V15" s="32" t="str">
        <f>VLOOKUP($G15,LISTAS!$V$3:$AD$20218,7,0)</f>
        <v>41</v>
      </c>
      <c r="W15" s="32" t="str">
        <f>VLOOKUP($G15,LISTAS!$V$3:$AD$20218,8,0)</f>
        <v>00004</v>
      </c>
      <c r="X15" s="32" t="str">
        <f>VLOOKUP($G15,LISTAS!$V$3:$AD$20218,9,0)</f>
        <v>03950</v>
      </c>
      <c r="Y15" s="32" t="str">
        <f t="shared" si="4"/>
        <v>00009</v>
      </c>
      <c r="Z15" s="32" t="str">
        <f>IF(I15=""," ",VLOOKUP(I15,LISTAS!$B$3:$C$105,2))</f>
        <v xml:space="preserve"> </v>
      </c>
      <c r="AA15" s="32" t="str">
        <f t="shared" si="12"/>
        <v xml:space="preserve">   </v>
      </c>
      <c r="AB15" s="32" t="str">
        <f>IF(L15="","  ",VLOOKUP(L15,LISTAS!$H$3:$I$14,2,0)&amp;REPT(" ",1-LEN(M15))&amp;M15)</f>
        <v xml:space="preserve">  </v>
      </c>
      <c r="AC15" s="32" t="str">
        <f t="shared" si="6"/>
        <v xml:space="preserve"> </v>
      </c>
      <c r="AD15" s="32" t="str">
        <f>IF(O15=""," ",VLOOKUP(O15,LISTAS!$M$3:$N$39,2,0))&amp;IF(P15=""," ",VLOOKUP(P15,LISTAS!$M$3:$N$39,2,0))</f>
        <v xml:space="preserve">  </v>
      </c>
      <c r="AE15" s="32" t="str">
        <f>IF(Q15="","   ",VLOOKUP(Q15,LISTAS!$P$3:$Q$147,2,0))</f>
        <v>001</v>
      </c>
      <c r="AF15" s="32" t="str">
        <f>IF(ISERROR(IF(R15="texto libre",S15,VLOOKUP(R15,LISTAS!$S$3:$T$103,2,0))&amp;REPT(" ",4-LEN(IF(R15="texto libre",S15,VLOOKUP(R15,LISTAS!$S$3:$T$103,2,0))))),"    ",IF(R15="texto libre",S15,VLOOKUP(R15,LISTAS!$S$3:$T$103,2,0))&amp;REPT(" ",4-LEN(IF(R15="texto libre",S15,VLOOKUP(R15,LISTAS!$S$3:$T$103,2,0)))))</f>
        <v xml:space="preserve">D   </v>
      </c>
      <c r="AG15" s="32" t="str">
        <f>IF(ISERROR(IF(T15="texto libre",U15,VLOOKUP(T15,LISTAS!$S$3:$T$103,2,0))&amp;REPT(" ",4-LEN(IF(T15="texto libre",U15,VLOOKUP(T15,LISTAS!$S$3:$T$103,2,0))))),"    ",IF(T15="texto libre",U15,VLOOKUP(T15,LISTAS!$S$3:$T$103,2,0))&amp;REPT(" ",4-LEN(IF(T15="texto libre",U15,VLOOKUP(T15,LISTAS!$S$3:$T$103,2,0)))))</f>
        <v xml:space="preserve">    </v>
      </c>
      <c r="AH15" s="32">
        <f t="shared" si="7"/>
        <v>37</v>
      </c>
      <c r="AI15" s="32">
        <f t="shared" si="8"/>
        <v>1</v>
      </c>
      <c r="AJ15" s="38"/>
      <c r="AK15" s="31">
        <v>2</v>
      </c>
      <c r="AL15" s="91" t="s">
        <v>2703</v>
      </c>
      <c r="AM15" s="91" t="s">
        <v>2699</v>
      </c>
      <c r="AO15" s="87" t="str">
        <f>Tabla1[[#This Row],[GESCAL_37]]</f>
        <v xml:space="preserve">41000040395000009         001D       </v>
      </c>
      <c r="AP15" s="87" t="str">
        <f>IF(Tabla1[[#This Row],[Calle]]&lt;&gt;"",Tabla1[[#This Row],[Calle]],"")</f>
        <v>Perejil, Plaza del</v>
      </c>
      <c r="AQ15" s="87" t="str">
        <f>Tabla1[[#This Row],[Número]]&amp;Tabla1[[#This Row],[Bis]]</f>
        <v>9</v>
      </c>
      <c r="AR15" s="87" t="str">
        <f>Tabla1[[#This Row],[PORTAL(O)]]&amp;Tabla1[[#This Row],[PUERTA(Y)]]</f>
        <v/>
      </c>
      <c r="AS15" s="87" t="str">
        <f>Tabla1[[#This Row],[BLOQUE(T)]]&amp;Tabla1[[#This Row],[BLOQUE(XX)]]</f>
        <v/>
      </c>
      <c r="AT15" s="87" t="str">
        <f>IF(Tabla1[[#This Row],[LETRA ]]&lt;&gt;"",Tabla1[[#This Row],[LETRA ]],"")</f>
        <v/>
      </c>
      <c r="AU15" s="87" t="str">
        <f>Tabla1[[#This Row],[S1]]&amp;Tabla1[[#This Row],[S2]]</f>
        <v/>
      </c>
      <c r="AV15" s="37"/>
      <c r="AW15" s="87">
        <f>Tabla1[[#This Row],[Planta]]</f>
        <v>1</v>
      </c>
      <c r="AX15" s="87" t="str">
        <f>Tabla1[[#This Row],[MMMM]]&amp;" "&amp;Tabla1[[#This Row],[NNNN]]</f>
        <v xml:space="preserve">D        </v>
      </c>
      <c r="AY15" s="31" t="s">
        <v>2702</v>
      </c>
      <c r="AZ15" s="31" t="s">
        <v>2715</v>
      </c>
      <c r="BB15" s="31" t="s">
        <v>2716</v>
      </c>
      <c r="BC15" s="31" t="s">
        <v>355</v>
      </c>
      <c r="BD15" s="91" t="s">
        <v>2703</v>
      </c>
      <c r="BE15" s="31" t="s">
        <v>2717</v>
      </c>
      <c r="BF15" s="31" t="s">
        <v>359</v>
      </c>
      <c r="BG15" s="31">
        <v>2</v>
      </c>
      <c r="BH15" s="31" t="s">
        <v>2718</v>
      </c>
      <c r="BI15" s="31" t="s">
        <v>2719</v>
      </c>
      <c r="BJ15" s="31">
        <v>76</v>
      </c>
    </row>
    <row r="16" spans="1:63" s="31" customFormat="1" hidden="1" x14ac:dyDescent="0.2">
      <c r="A16" s="83">
        <f t="shared" si="0"/>
        <v>9</v>
      </c>
      <c r="B16" s="83" t="str">
        <f t="shared" si="9"/>
        <v>NO</v>
      </c>
      <c r="C16" s="83" t="str">
        <f t="shared" si="10"/>
        <v>NO</v>
      </c>
      <c r="D16" s="83" t="str">
        <f t="shared" si="11"/>
        <v xml:space="preserve">41000040395000009         001E       </v>
      </c>
      <c r="E16" s="83" t="str">
        <f>VLOOKUP($G16,LISTAS!$V:$AA,3,0)</f>
        <v>SEVILLA</v>
      </c>
      <c r="F16" s="83" t="str">
        <f>VLOOKUP($G16,LISTAS!$V:$AA,2,0)</f>
        <v>ALCALA DE GUADAIRA</v>
      </c>
      <c r="G16" s="33" t="s">
        <v>2688</v>
      </c>
      <c r="H16" s="33">
        <v>9</v>
      </c>
      <c r="I16" s="33"/>
      <c r="J16" s="33"/>
      <c r="K16" s="33"/>
      <c r="L16" s="33"/>
      <c r="M16" s="33"/>
      <c r="N16" s="33"/>
      <c r="O16" s="33"/>
      <c r="P16" s="33"/>
      <c r="Q16" s="33">
        <v>1</v>
      </c>
      <c r="R16" s="33" t="s">
        <v>159</v>
      </c>
      <c r="S16" s="33" t="s">
        <v>22</v>
      </c>
      <c r="T16" s="33"/>
      <c r="U16" s="33"/>
      <c r="V16" s="32" t="str">
        <f>VLOOKUP($G16,LISTAS!$V$3:$AD$20218,7,0)</f>
        <v>41</v>
      </c>
      <c r="W16" s="32" t="str">
        <f>VLOOKUP($G16,LISTAS!$V$3:$AD$20218,8,0)</f>
        <v>00004</v>
      </c>
      <c r="X16" s="32" t="str">
        <f>VLOOKUP($G16,LISTAS!$V$3:$AD$20218,9,0)</f>
        <v>03950</v>
      </c>
      <c r="Y16" s="32" t="str">
        <f t="shared" si="4"/>
        <v>00009</v>
      </c>
      <c r="Z16" s="32" t="str">
        <f>IF(I16=""," ",VLOOKUP(I16,LISTAS!$B$3:$C$105,2))</f>
        <v xml:space="preserve"> </v>
      </c>
      <c r="AA16" s="32" t="str">
        <f t="shared" si="12"/>
        <v xml:space="preserve">   </v>
      </c>
      <c r="AB16" s="32" t="str">
        <f>IF(L16="","  ",VLOOKUP(L16,LISTAS!$H$3:$I$14,2,0)&amp;REPT(" ",1-LEN(M16))&amp;M16)</f>
        <v xml:space="preserve">  </v>
      </c>
      <c r="AC16" s="32" t="str">
        <f t="shared" si="6"/>
        <v xml:space="preserve"> </v>
      </c>
      <c r="AD16" s="32" t="str">
        <f>IF(O16=""," ",VLOOKUP(O16,LISTAS!$M$3:$N$39,2,0))&amp;IF(P16=""," ",VLOOKUP(P16,LISTAS!$M$3:$N$39,2,0))</f>
        <v xml:space="preserve">  </v>
      </c>
      <c r="AE16" s="32" t="str">
        <f>IF(Q16="","   ",VLOOKUP(Q16,LISTAS!$P$3:$Q$147,2,0))</f>
        <v>001</v>
      </c>
      <c r="AF16" s="32" t="str">
        <f>IF(ISERROR(IF(R16="texto libre",S16,VLOOKUP(R16,LISTAS!$S$3:$T$103,2,0))&amp;REPT(" ",4-LEN(IF(R16="texto libre",S16,VLOOKUP(R16,LISTAS!$S$3:$T$103,2,0))))),"    ",IF(R16="texto libre",S16,VLOOKUP(R16,LISTAS!$S$3:$T$103,2,0))&amp;REPT(" ",4-LEN(IF(R16="texto libre",S16,VLOOKUP(R16,LISTAS!$S$3:$T$103,2,0)))))</f>
        <v xml:space="preserve">E   </v>
      </c>
      <c r="AG16" s="32" t="str">
        <f>IF(ISERROR(IF(T16="texto libre",U16,VLOOKUP(T16,LISTAS!$S$3:$T$103,2,0))&amp;REPT(" ",4-LEN(IF(T16="texto libre",U16,VLOOKUP(T16,LISTAS!$S$3:$T$103,2,0))))),"    ",IF(T16="texto libre",U16,VLOOKUP(T16,LISTAS!$S$3:$T$103,2,0))&amp;REPT(" ",4-LEN(IF(T16="texto libre",U16,VLOOKUP(T16,LISTAS!$S$3:$T$103,2,0)))))</f>
        <v xml:space="preserve">    </v>
      </c>
      <c r="AH16" s="32">
        <f t="shared" si="7"/>
        <v>37</v>
      </c>
      <c r="AI16" s="32">
        <f t="shared" si="8"/>
        <v>1</v>
      </c>
      <c r="AJ16" s="38"/>
      <c r="AK16" s="31">
        <v>2</v>
      </c>
      <c r="AL16" s="91" t="s">
        <v>2703</v>
      </c>
      <c r="AM16" s="91" t="s">
        <v>2699</v>
      </c>
      <c r="AO16" s="87" t="str">
        <f>Tabla1[[#This Row],[GESCAL_37]]</f>
        <v xml:space="preserve">41000040395000009         001E       </v>
      </c>
      <c r="AP16" s="87" t="str">
        <f>IF(Tabla1[[#This Row],[Calle]]&lt;&gt;"",Tabla1[[#This Row],[Calle]],"")</f>
        <v>Perejil, Plaza del</v>
      </c>
      <c r="AQ16" s="87" t="str">
        <f>Tabla1[[#This Row],[Número]]&amp;Tabla1[[#This Row],[Bis]]</f>
        <v>9</v>
      </c>
      <c r="AR16" s="87" t="str">
        <f>Tabla1[[#This Row],[PORTAL(O)]]&amp;Tabla1[[#This Row],[PUERTA(Y)]]</f>
        <v/>
      </c>
      <c r="AS16" s="87" t="str">
        <f>Tabla1[[#This Row],[BLOQUE(T)]]&amp;Tabla1[[#This Row],[BLOQUE(XX)]]</f>
        <v/>
      </c>
      <c r="AT16" s="87" t="str">
        <f>IF(Tabla1[[#This Row],[LETRA ]]&lt;&gt;"",Tabla1[[#This Row],[LETRA ]],"")</f>
        <v/>
      </c>
      <c r="AU16" s="87" t="str">
        <f>Tabla1[[#This Row],[S1]]&amp;Tabla1[[#This Row],[S2]]</f>
        <v/>
      </c>
      <c r="AV16" s="37"/>
      <c r="AW16" s="87">
        <f>Tabla1[[#This Row],[Planta]]</f>
        <v>1</v>
      </c>
      <c r="AX16" s="87" t="str">
        <f>Tabla1[[#This Row],[MMMM]]&amp;" "&amp;Tabla1[[#This Row],[NNNN]]</f>
        <v xml:space="preserve">E        </v>
      </c>
      <c r="AY16" s="31" t="s">
        <v>2702</v>
      </c>
      <c r="AZ16" s="31" t="s">
        <v>2715</v>
      </c>
      <c r="BB16" s="31" t="s">
        <v>2716</v>
      </c>
      <c r="BC16" s="31" t="s">
        <v>355</v>
      </c>
      <c r="BD16" s="91" t="s">
        <v>2703</v>
      </c>
      <c r="BE16" s="31" t="s">
        <v>2717</v>
      </c>
      <c r="BF16" s="31" t="s">
        <v>359</v>
      </c>
      <c r="BG16" s="31">
        <v>2</v>
      </c>
      <c r="BH16" s="31" t="s">
        <v>2718</v>
      </c>
      <c r="BI16" s="31" t="s">
        <v>2719</v>
      </c>
      <c r="BJ16" s="31">
        <v>76</v>
      </c>
    </row>
    <row r="17" spans="1:63" s="31" customFormat="1" hidden="1" x14ac:dyDescent="0.2">
      <c r="A17" s="83">
        <f t="shared" si="0"/>
        <v>10</v>
      </c>
      <c r="B17" s="83" t="str">
        <f t="shared" si="9"/>
        <v>NO</v>
      </c>
      <c r="C17" s="83" t="str">
        <f t="shared" si="10"/>
        <v>NO</v>
      </c>
      <c r="D17" s="83" t="str">
        <f t="shared" si="11"/>
        <v xml:space="preserve">41000040395000009         001F       </v>
      </c>
      <c r="E17" s="83" t="str">
        <f>VLOOKUP($G17,LISTAS!$V:$AA,3,0)</f>
        <v>SEVILLA</v>
      </c>
      <c r="F17" s="83" t="str">
        <f>VLOOKUP($G17,LISTAS!$V:$AA,2,0)</f>
        <v>ALCALA DE GUADAIRA</v>
      </c>
      <c r="G17" s="33" t="s">
        <v>2688</v>
      </c>
      <c r="H17" s="33">
        <v>9</v>
      </c>
      <c r="I17" s="33"/>
      <c r="J17" s="33"/>
      <c r="K17" s="33"/>
      <c r="L17" s="33"/>
      <c r="M17" s="33"/>
      <c r="N17" s="33"/>
      <c r="O17" s="33"/>
      <c r="P17" s="33"/>
      <c r="Q17" s="33">
        <v>1</v>
      </c>
      <c r="R17" s="33" t="s">
        <v>159</v>
      </c>
      <c r="S17" s="33" t="s">
        <v>24</v>
      </c>
      <c r="T17" s="33"/>
      <c r="U17" s="33"/>
      <c r="V17" s="32" t="str">
        <f>VLOOKUP($G17,LISTAS!$V$3:$AD$20218,7,0)</f>
        <v>41</v>
      </c>
      <c r="W17" s="32" t="str">
        <f>VLOOKUP($G17,LISTAS!$V$3:$AD$20218,8,0)</f>
        <v>00004</v>
      </c>
      <c r="X17" s="32" t="str">
        <f>VLOOKUP($G17,LISTAS!$V$3:$AD$20218,9,0)</f>
        <v>03950</v>
      </c>
      <c r="Y17" s="32" t="str">
        <f t="shared" si="4"/>
        <v>00009</v>
      </c>
      <c r="Z17" s="32" t="str">
        <f>IF(I17=""," ",VLOOKUP(I17,LISTAS!$B$3:$C$105,2))</f>
        <v xml:space="preserve"> </v>
      </c>
      <c r="AA17" s="32" t="str">
        <f t="shared" si="12"/>
        <v xml:space="preserve">   </v>
      </c>
      <c r="AB17" s="32" t="str">
        <f>IF(L17="","  ",VLOOKUP(L17,LISTAS!$H$3:$I$14,2,0)&amp;REPT(" ",1-LEN(M17))&amp;M17)</f>
        <v xml:space="preserve">  </v>
      </c>
      <c r="AC17" s="32" t="str">
        <f t="shared" si="6"/>
        <v xml:space="preserve"> </v>
      </c>
      <c r="AD17" s="32" t="str">
        <f>IF(O17=""," ",VLOOKUP(O17,LISTAS!$M$3:$N$39,2,0))&amp;IF(P17=""," ",VLOOKUP(P17,LISTAS!$M$3:$N$39,2,0))</f>
        <v xml:space="preserve">  </v>
      </c>
      <c r="AE17" s="32" t="str">
        <f>IF(Q17="","   ",VLOOKUP(Q17,LISTAS!$P$3:$Q$147,2,0))</f>
        <v>001</v>
      </c>
      <c r="AF17" s="32" t="str">
        <f>IF(ISERROR(IF(R17="texto libre",S17,VLOOKUP(R17,LISTAS!$S$3:$T$103,2,0))&amp;REPT(" ",4-LEN(IF(R17="texto libre",S17,VLOOKUP(R17,LISTAS!$S$3:$T$103,2,0))))),"    ",IF(R17="texto libre",S17,VLOOKUP(R17,LISTAS!$S$3:$T$103,2,0))&amp;REPT(" ",4-LEN(IF(R17="texto libre",S17,VLOOKUP(R17,LISTAS!$S$3:$T$103,2,0)))))</f>
        <v xml:space="preserve">F   </v>
      </c>
      <c r="AG17" s="32" t="str">
        <f>IF(ISERROR(IF(T17="texto libre",U17,VLOOKUP(T17,LISTAS!$S$3:$T$103,2,0))&amp;REPT(" ",4-LEN(IF(T17="texto libre",U17,VLOOKUP(T17,LISTAS!$S$3:$T$103,2,0))))),"    ",IF(T17="texto libre",U17,VLOOKUP(T17,LISTAS!$S$3:$T$103,2,0))&amp;REPT(" ",4-LEN(IF(T17="texto libre",U17,VLOOKUP(T17,LISTAS!$S$3:$T$103,2,0)))))</f>
        <v xml:space="preserve">    </v>
      </c>
      <c r="AH17" s="32">
        <f t="shared" si="7"/>
        <v>37</v>
      </c>
      <c r="AI17" s="32">
        <f t="shared" si="8"/>
        <v>1</v>
      </c>
      <c r="AJ17" s="38"/>
      <c r="AK17" s="31">
        <v>2</v>
      </c>
      <c r="AL17" s="91" t="s">
        <v>2703</v>
      </c>
      <c r="AM17" s="91" t="s">
        <v>2699</v>
      </c>
      <c r="AO17" s="87" t="str">
        <f>Tabla1[[#This Row],[GESCAL_37]]</f>
        <v xml:space="preserve">41000040395000009         001F       </v>
      </c>
      <c r="AP17" s="87" t="str">
        <f>IF(Tabla1[[#This Row],[Calle]]&lt;&gt;"",Tabla1[[#This Row],[Calle]],"")</f>
        <v>Perejil, Plaza del</v>
      </c>
      <c r="AQ17" s="87" t="str">
        <f>Tabla1[[#This Row],[Número]]&amp;Tabla1[[#This Row],[Bis]]</f>
        <v>9</v>
      </c>
      <c r="AR17" s="87" t="str">
        <f>Tabla1[[#This Row],[PORTAL(O)]]&amp;Tabla1[[#This Row],[PUERTA(Y)]]</f>
        <v/>
      </c>
      <c r="AS17" s="87" t="str">
        <f>Tabla1[[#This Row],[BLOQUE(T)]]&amp;Tabla1[[#This Row],[BLOQUE(XX)]]</f>
        <v/>
      </c>
      <c r="AT17" s="87" t="str">
        <f>IF(Tabla1[[#This Row],[LETRA ]]&lt;&gt;"",Tabla1[[#This Row],[LETRA ]],"")</f>
        <v/>
      </c>
      <c r="AU17" s="87" t="str">
        <f>Tabla1[[#This Row],[S1]]&amp;Tabla1[[#This Row],[S2]]</f>
        <v/>
      </c>
      <c r="AV17" s="37"/>
      <c r="AW17" s="87">
        <f>Tabla1[[#This Row],[Planta]]</f>
        <v>1</v>
      </c>
      <c r="AX17" s="87" t="str">
        <f>Tabla1[[#This Row],[MMMM]]&amp;" "&amp;Tabla1[[#This Row],[NNNN]]</f>
        <v xml:space="preserve">F        </v>
      </c>
      <c r="AY17" s="31" t="s">
        <v>2702</v>
      </c>
      <c r="AZ17" s="31" t="s">
        <v>2715</v>
      </c>
      <c r="BB17" s="31" t="s">
        <v>2716</v>
      </c>
      <c r="BC17" s="31" t="s">
        <v>355</v>
      </c>
      <c r="BD17" s="91" t="s">
        <v>2703</v>
      </c>
      <c r="BE17" s="31" t="s">
        <v>2717</v>
      </c>
      <c r="BF17" s="31" t="s">
        <v>359</v>
      </c>
      <c r="BG17" s="31">
        <v>2</v>
      </c>
      <c r="BH17" s="31" t="s">
        <v>2718</v>
      </c>
      <c r="BI17" s="31" t="s">
        <v>2719</v>
      </c>
      <c r="BJ17" s="31">
        <v>76</v>
      </c>
    </row>
    <row r="18" spans="1:63" s="31" customFormat="1" hidden="1" x14ac:dyDescent="0.2">
      <c r="A18" s="83">
        <f t="shared" si="0"/>
        <v>11</v>
      </c>
      <c r="B18" s="83" t="str">
        <f t="shared" si="9"/>
        <v>NO</v>
      </c>
      <c r="C18" s="83" t="str">
        <f t="shared" si="10"/>
        <v>NO</v>
      </c>
      <c r="D18" s="83" t="str">
        <f t="shared" si="11"/>
        <v xml:space="preserve">41000040395000009         002A       </v>
      </c>
      <c r="E18" s="83" t="str">
        <f>VLOOKUP($G18,LISTAS!$V:$AA,3,0)</f>
        <v>SEVILLA</v>
      </c>
      <c r="F18" s="83" t="str">
        <f>VLOOKUP($G18,LISTAS!$V:$AA,2,0)</f>
        <v>ALCALA DE GUADAIRA</v>
      </c>
      <c r="G18" s="33" t="s">
        <v>2688</v>
      </c>
      <c r="H18" s="33">
        <v>9</v>
      </c>
      <c r="I18" s="33"/>
      <c r="J18" s="33"/>
      <c r="K18" s="33"/>
      <c r="L18" s="33"/>
      <c r="M18" s="33"/>
      <c r="N18" s="33"/>
      <c r="O18" s="33"/>
      <c r="P18" s="33"/>
      <c r="Q18" s="33">
        <v>2</v>
      </c>
      <c r="R18" s="33" t="s">
        <v>159</v>
      </c>
      <c r="S18" s="33" t="s">
        <v>18</v>
      </c>
      <c r="T18" s="33"/>
      <c r="U18" s="33"/>
      <c r="V18" s="32" t="str">
        <f>VLOOKUP($G18,LISTAS!$V$3:$AD$20218,7,0)</f>
        <v>41</v>
      </c>
      <c r="W18" s="32" t="str">
        <f>VLOOKUP($G18,LISTAS!$V$3:$AD$20218,8,0)</f>
        <v>00004</v>
      </c>
      <c r="X18" s="32" t="str">
        <f>VLOOKUP($G18,LISTAS!$V$3:$AD$20218,9,0)</f>
        <v>03950</v>
      </c>
      <c r="Y18" s="32" t="str">
        <f t="shared" si="4"/>
        <v>00009</v>
      </c>
      <c r="Z18" s="32" t="str">
        <f>IF(I18=""," ",VLOOKUP(I18,LISTAS!$B$3:$C$105,2))</f>
        <v xml:space="preserve"> </v>
      </c>
      <c r="AA18" s="32" t="str">
        <f t="shared" si="12"/>
        <v xml:space="preserve">   </v>
      </c>
      <c r="AB18" s="32" t="str">
        <f>IF(L18="","  ",VLOOKUP(L18,LISTAS!$H$3:$I$14,2,0)&amp;REPT(" ",1-LEN(M18))&amp;M18)</f>
        <v xml:space="preserve">  </v>
      </c>
      <c r="AC18" s="32" t="str">
        <f t="shared" si="6"/>
        <v xml:space="preserve"> </v>
      </c>
      <c r="AD18" s="32" t="str">
        <f>IF(O18=""," ",VLOOKUP(O18,LISTAS!$M$3:$N$39,2,0))&amp;IF(P18=""," ",VLOOKUP(P18,LISTAS!$M$3:$N$39,2,0))</f>
        <v xml:space="preserve">  </v>
      </c>
      <c r="AE18" s="32" t="str">
        <f>IF(Q18="","   ",VLOOKUP(Q18,LISTAS!$P$3:$Q$147,2,0))</f>
        <v>002</v>
      </c>
      <c r="AF18" s="32" t="str">
        <f>IF(ISERROR(IF(R18="texto libre",S18,VLOOKUP(R18,LISTAS!$S$3:$T$103,2,0))&amp;REPT(" ",4-LEN(IF(R18="texto libre",S18,VLOOKUP(R18,LISTAS!$S$3:$T$103,2,0))))),"    ",IF(R18="texto libre",S18,VLOOKUP(R18,LISTAS!$S$3:$T$103,2,0))&amp;REPT(" ",4-LEN(IF(R18="texto libre",S18,VLOOKUP(R18,LISTAS!$S$3:$T$103,2,0)))))</f>
        <v xml:space="preserve">A   </v>
      </c>
      <c r="AG18" s="32" t="str">
        <f>IF(ISERROR(IF(T18="texto libre",U18,VLOOKUP(T18,LISTAS!$S$3:$T$103,2,0))&amp;REPT(" ",4-LEN(IF(T18="texto libre",U18,VLOOKUP(T18,LISTAS!$S$3:$T$103,2,0))))),"    ",IF(T18="texto libre",U18,VLOOKUP(T18,LISTAS!$S$3:$T$103,2,0))&amp;REPT(" ",4-LEN(IF(T18="texto libre",U18,VLOOKUP(T18,LISTAS!$S$3:$T$103,2,0)))))</f>
        <v xml:space="preserve">    </v>
      </c>
      <c r="AH18" s="32">
        <f t="shared" si="7"/>
        <v>37</v>
      </c>
      <c r="AI18" s="32">
        <f t="shared" si="8"/>
        <v>1</v>
      </c>
      <c r="AJ18" s="38"/>
      <c r="AK18" s="31">
        <v>2</v>
      </c>
      <c r="AL18" s="91" t="s">
        <v>2700</v>
      </c>
      <c r="AM18" s="91" t="s">
        <v>2699</v>
      </c>
      <c r="AO18" s="87" t="str">
        <f>Tabla1[[#This Row],[GESCAL_37]]</f>
        <v xml:space="preserve">41000040395000009         002A       </v>
      </c>
      <c r="AP18" s="87" t="str">
        <f>IF(Tabla1[[#This Row],[Calle]]&lt;&gt;"",Tabla1[[#This Row],[Calle]],"")</f>
        <v>Perejil, Plaza del</v>
      </c>
      <c r="AQ18" s="87" t="str">
        <f>Tabla1[[#This Row],[Número]]&amp;Tabla1[[#This Row],[Bis]]</f>
        <v>9</v>
      </c>
      <c r="AR18" s="87" t="str">
        <f>Tabla1[[#This Row],[PORTAL(O)]]&amp;Tabla1[[#This Row],[PUERTA(Y)]]</f>
        <v/>
      </c>
      <c r="AS18" s="87" t="str">
        <f>Tabla1[[#This Row],[BLOQUE(T)]]&amp;Tabla1[[#This Row],[BLOQUE(XX)]]</f>
        <v/>
      </c>
      <c r="AT18" s="87" t="str">
        <f>IF(Tabla1[[#This Row],[LETRA ]]&lt;&gt;"",Tabla1[[#This Row],[LETRA ]],"")</f>
        <v/>
      </c>
      <c r="AU18" s="87" t="str">
        <f>Tabla1[[#This Row],[S1]]&amp;Tabla1[[#This Row],[S2]]</f>
        <v/>
      </c>
      <c r="AV18" s="37"/>
      <c r="AW18" s="87">
        <f>Tabla1[[#This Row],[Planta]]</f>
        <v>2</v>
      </c>
      <c r="AX18" s="87" t="str">
        <f>Tabla1[[#This Row],[MMMM]]&amp;" "&amp;Tabla1[[#This Row],[NNNN]]</f>
        <v xml:space="preserve">A        </v>
      </c>
      <c r="AY18" s="31" t="s">
        <v>2702</v>
      </c>
      <c r="AZ18" s="31" t="s">
        <v>2715</v>
      </c>
      <c r="BB18" s="31" t="s">
        <v>2720</v>
      </c>
      <c r="BC18" s="31" t="s">
        <v>355</v>
      </c>
      <c r="BD18" s="91" t="s">
        <v>2700</v>
      </c>
      <c r="BE18" s="31" t="s">
        <v>2717</v>
      </c>
      <c r="BF18" s="31" t="s">
        <v>359</v>
      </c>
      <c r="BG18" s="31">
        <v>1</v>
      </c>
      <c r="BH18" s="31" t="s">
        <v>2718</v>
      </c>
      <c r="BI18" s="31" t="s">
        <v>2719</v>
      </c>
      <c r="BJ18" s="31">
        <v>76</v>
      </c>
    </row>
    <row r="19" spans="1:63" s="31" customFormat="1" hidden="1" x14ac:dyDescent="0.2">
      <c r="A19" s="83">
        <f t="shared" si="0"/>
        <v>12</v>
      </c>
      <c r="B19" s="83" t="str">
        <f t="shared" si="9"/>
        <v>NO</v>
      </c>
      <c r="C19" s="83" t="str">
        <f t="shared" si="10"/>
        <v>NO</v>
      </c>
      <c r="D19" s="83" t="str">
        <f t="shared" si="11"/>
        <v xml:space="preserve">41000040395000009         002B       </v>
      </c>
      <c r="E19" s="83" t="str">
        <f>VLOOKUP($G19,LISTAS!$V:$AA,3,0)</f>
        <v>SEVILLA</v>
      </c>
      <c r="F19" s="83" t="str">
        <f>VLOOKUP($G19,LISTAS!$V:$AA,2,0)</f>
        <v>ALCALA DE GUADAIRA</v>
      </c>
      <c r="G19" s="33" t="s">
        <v>2688</v>
      </c>
      <c r="H19" s="33">
        <v>9</v>
      </c>
      <c r="I19" s="33"/>
      <c r="J19" s="33"/>
      <c r="K19" s="33"/>
      <c r="L19" s="33"/>
      <c r="M19" s="33"/>
      <c r="N19" s="33"/>
      <c r="O19" s="33"/>
      <c r="P19" s="33"/>
      <c r="Q19" s="33">
        <v>2</v>
      </c>
      <c r="R19" s="33" t="s">
        <v>159</v>
      </c>
      <c r="S19" s="33" t="s">
        <v>0</v>
      </c>
      <c r="T19" s="33"/>
      <c r="U19" s="33"/>
      <c r="V19" s="32" t="str">
        <f>VLOOKUP($G19,LISTAS!$V$3:$AD$20218,7,0)</f>
        <v>41</v>
      </c>
      <c r="W19" s="32" t="str">
        <f>VLOOKUP($G19,LISTAS!$V$3:$AD$20218,8,0)</f>
        <v>00004</v>
      </c>
      <c r="X19" s="32" t="str">
        <f>VLOOKUP($G19,LISTAS!$V$3:$AD$20218,9,0)</f>
        <v>03950</v>
      </c>
      <c r="Y19" s="32" t="str">
        <f t="shared" si="4"/>
        <v>00009</v>
      </c>
      <c r="Z19" s="32" t="str">
        <f>IF(I19=""," ",VLOOKUP(I19,LISTAS!$B$3:$C$105,2))</f>
        <v xml:space="preserve"> </v>
      </c>
      <c r="AA19" s="32" t="str">
        <f t="shared" si="12"/>
        <v xml:space="preserve">   </v>
      </c>
      <c r="AB19" s="32" t="str">
        <f>IF(L19="","  ",VLOOKUP(L19,LISTAS!$H$3:$I$14,2,0)&amp;REPT(" ",1-LEN(M19))&amp;M19)</f>
        <v xml:space="preserve">  </v>
      </c>
      <c r="AC19" s="32" t="str">
        <f t="shared" si="6"/>
        <v xml:space="preserve"> </v>
      </c>
      <c r="AD19" s="32" t="str">
        <f>IF(O19=""," ",VLOOKUP(O19,LISTAS!$M$3:$N$39,2,0))&amp;IF(P19=""," ",VLOOKUP(P19,LISTAS!$M$3:$N$39,2,0))</f>
        <v xml:space="preserve">  </v>
      </c>
      <c r="AE19" s="32" t="str">
        <f>IF(Q19="","   ",VLOOKUP(Q19,LISTAS!$P$3:$Q$147,2,0))</f>
        <v>002</v>
      </c>
      <c r="AF19" s="32" t="str">
        <f>IF(ISERROR(IF(R19="texto libre",S19,VLOOKUP(R19,LISTAS!$S$3:$T$103,2,0))&amp;REPT(" ",4-LEN(IF(R19="texto libre",S19,VLOOKUP(R19,LISTAS!$S$3:$T$103,2,0))))),"    ",IF(R19="texto libre",S19,VLOOKUP(R19,LISTAS!$S$3:$T$103,2,0))&amp;REPT(" ",4-LEN(IF(R19="texto libre",S19,VLOOKUP(R19,LISTAS!$S$3:$T$103,2,0)))))</f>
        <v xml:space="preserve">B   </v>
      </c>
      <c r="AG19" s="32" t="str">
        <f>IF(ISERROR(IF(T19="texto libre",U19,VLOOKUP(T19,LISTAS!$S$3:$T$103,2,0))&amp;REPT(" ",4-LEN(IF(T19="texto libre",U19,VLOOKUP(T19,LISTAS!$S$3:$T$103,2,0))))),"    ",IF(T19="texto libre",U19,VLOOKUP(T19,LISTAS!$S$3:$T$103,2,0))&amp;REPT(" ",4-LEN(IF(T19="texto libre",U19,VLOOKUP(T19,LISTAS!$S$3:$T$103,2,0)))))</f>
        <v xml:space="preserve">    </v>
      </c>
      <c r="AH19" s="32">
        <f t="shared" si="7"/>
        <v>37</v>
      </c>
      <c r="AI19" s="32">
        <f t="shared" si="8"/>
        <v>1</v>
      </c>
      <c r="AJ19" s="38"/>
      <c r="AK19" s="31">
        <v>2</v>
      </c>
      <c r="AL19" s="91" t="s">
        <v>2700</v>
      </c>
      <c r="AM19" s="91" t="s">
        <v>2699</v>
      </c>
      <c r="AO19" s="87" t="str">
        <f>Tabla1[[#This Row],[GESCAL_37]]</f>
        <v xml:space="preserve">41000040395000009         002B       </v>
      </c>
      <c r="AP19" s="87" t="str">
        <f>IF(Tabla1[[#This Row],[Calle]]&lt;&gt;"",Tabla1[[#This Row],[Calle]],"")</f>
        <v>Perejil, Plaza del</v>
      </c>
      <c r="AQ19" s="87" t="str">
        <f>Tabla1[[#This Row],[Número]]&amp;Tabla1[[#This Row],[Bis]]</f>
        <v>9</v>
      </c>
      <c r="AR19" s="87" t="str">
        <f>Tabla1[[#This Row],[PORTAL(O)]]&amp;Tabla1[[#This Row],[PUERTA(Y)]]</f>
        <v/>
      </c>
      <c r="AS19" s="87" t="str">
        <f>Tabla1[[#This Row],[BLOQUE(T)]]&amp;Tabla1[[#This Row],[BLOQUE(XX)]]</f>
        <v/>
      </c>
      <c r="AT19" s="87" t="str">
        <f>IF(Tabla1[[#This Row],[LETRA ]]&lt;&gt;"",Tabla1[[#This Row],[LETRA ]],"")</f>
        <v/>
      </c>
      <c r="AU19" s="87" t="str">
        <f>Tabla1[[#This Row],[S1]]&amp;Tabla1[[#This Row],[S2]]</f>
        <v/>
      </c>
      <c r="AV19" s="37"/>
      <c r="AW19" s="87">
        <f>Tabla1[[#This Row],[Planta]]</f>
        <v>2</v>
      </c>
      <c r="AX19" s="87" t="str">
        <f>Tabla1[[#This Row],[MMMM]]&amp;" "&amp;Tabla1[[#This Row],[NNNN]]</f>
        <v xml:space="preserve">B        </v>
      </c>
      <c r="AY19" s="31" t="s">
        <v>2702</v>
      </c>
      <c r="AZ19" s="31" t="s">
        <v>2715</v>
      </c>
      <c r="BB19" s="31" t="s">
        <v>2720</v>
      </c>
      <c r="BC19" s="31" t="s">
        <v>355</v>
      </c>
      <c r="BD19" s="91" t="s">
        <v>2700</v>
      </c>
      <c r="BE19" s="31" t="s">
        <v>2717</v>
      </c>
      <c r="BF19" s="31" t="s">
        <v>359</v>
      </c>
      <c r="BG19" s="31">
        <v>1</v>
      </c>
      <c r="BH19" s="31" t="s">
        <v>2718</v>
      </c>
      <c r="BI19" s="31" t="s">
        <v>2719</v>
      </c>
      <c r="BJ19" s="31">
        <v>76</v>
      </c>
    </row>
    <row r="20" spans="1:63" s="31" customFormat="1" hidden="1" x14ac:dyDescent="0.2">
      <c r="A20" s="83">
        <f t="shared" si="0"/>
        <v>13</v>
      </c>
      <c r="B20" s="83" t="str">
        <f t="shared" si="9"/>
        <v>NO</v>
      </c>
      <c r="C20" s="83" t="str">
        <f t="shared" si="10"/>
        <v>NO</v>
      </c>
      <c r="D20" s="83" t="str">
        <f t="shared" si="11"/>
        <v xml:space="preserve">41000040395000009         002C       </v>
      </c>
      <c r="E20" s="83" t="str">
        <f>VLOOKUP($G20,LISTAS!$V:$AA,3,0)</f>
        <v>SEVILLA</v>
      </c>
      <c r="F20" s="83" t="str">
        <f>VLOOKUP($G20,LISTAS!$V:$AA,2,0)</f>
        <v>ALCALA DE GUADAIRA</v>
      </c>
      <c r="G20" s="33" t="s">
        <v>2688</v>
      </c>
      <c r="H20" s="33">
        <v>9</v>
      </c>
      <c r="I20" s="33"/>
      <c r="J20" s="33"/>
      <c r="K20" s="33"/>
      <c r="L20" s="33"/>
      <c r="M20" s="33"/>
      <c r="N20" s="33"/>
      <c r="O20" s="33"/>
      <c r="P20" s="33"/>
      <c r="Q20" s="33">
        <v>2</v>
      </c>
      <c r="R20" s="33" t="s">
        <v>159</v>
      </c>
      <c r="S20" s="33" t="s">
        <v>2</v>
      </c>
      <c r="T20" s="33"/>
      <c r="U20" s="33"/>
      <c r="V20" s="32" t="str">
        <f>VLOOKUP($G20,LISTAS!$V$3:$AD$20218,7,0)</f>
        <v>41</v>
      </c>
      <c r="W20" s="32" t="str">
        <f>VLOOKUP($G20,LISTAS!$V$3:$AD$20218,8,0)</f>
        <v>00004</v>
      </c>
      <c r="X20" s="32" t="str">
        <f>VLOOKUP($G20,LISTAS!$V$3:$AD$20218,9,0)</f>
        <v>03950</v>
      </c>
      <c r="Y20" s="32" t="str">
        <f t="shared" si="4"/>
        <v>00009</v>
      </c>
      <c r="Z20" s="32" t="str">
        <f>IF(I20=""," ",VLOOKUP(I20,LISTAS!$B$3:$C$105,2))</f>
        <v xml:space="preserve"> </v>
      </c>
      <c r="AA20" s="32" t="str">
        <f t="shared" si="12"/>
        <v xml:space="preserve">   </v>
      </c>
      <c r="AB20" s="32" t="str">
        <f>IF(L20="","  ",VLOOKUP(L20,LISTAS!$H$3:$I$14,2,0)&amp;REPT(" ",1-LEN(M20))&amp;M20)</f>
        <v xml:space="preserve">  </v>
      </c>
      <c r="AC20" s="32" t="str">
        <f t="shared" si="6"/>
        <v xml:space="preserve"> </v>
      </c>
      <c r="AD20" s="32" t="str">
        <f>IF(O20=""," ",VLOOKUP(O20,LISTAS!$M$3:$N$39,2,0))&amp;IF(P20=""," ",VLOOKUP(P20,LISTAS!$M$3:$N$39,2,0))</f>
        <v xml:space="preserve">  </v>
      </c>
      <c r="AE20" s="32" t="str">
        <f>IF(Q20="","   ",VLOOKUP(Q20,LISTAS!$P$3:$Q$147,2,0))</f>
        <v>002</v>
      </c>
      <c r="AF20" s="32" t="str">
        <f>IF(ISERROR(IF(R20="texto libre",S20,VLOOKUP(R20,LISTAS!$S$3:$T$103,2,0))&amp;REPT(" ",4-LEN(IF(R20="texto libre",S20,VLOOKUP(R20,LISTAS!$S$3:$T$103,2,0))))),"    ",IF(R20="texto libre",S20,VLOOKUP(R20,LISTAS!$S$3:$T$103,2,0))&amp;REPT(" ",4-LEN(IF(R20="texto libre",S20,VLOOKUP(R20,LISTAS!$S$3:$T$103,2,0)))))</f>
        <v xml:space="preserve">C   </v>
      </c>
      <c r="AG20" s="32" t="str">
        <f>IF(ISERROR(IF(T20="texto libre",U20,VLOOKUP(T20,LISTAS!$S$3:$T$103,2,0))&amp;REPT(" ",4-LEN(IF(T20="texto libre",U20,VLOOKUP(T20,LISTAS!$S$3:$T$103,2,0))))),"    ",IF(T20="texto libre",U20,VLOOKUP(T20,LISTAS!$S$3:$T$103,2,0))&amp;REPT(" ",4-LEN(IF(T20="texto libre",U20,VLOOKUP(T20,LISTAS!$S$3:$T$103,2,0)))))</f>
        <v xml:space="preserve">    </v>
      </c>
      <c r="AH20" s="32">
        <f t="shared" si="7"/>
        <v>37</v>
      </c>
      <c r="AI20" s="32">
        <f t="shared" si="8"/>
        <v>1</v>
      </c>
      <c r="AJ20" s="38"/>
      <c r="AK20" s="31">
        <v>2</v>
      </c>
      <c r="AL20" s="91" t="s">
        <v>2700</v>
      </c>
      <c r="AM20" s="91" t="s">
        <v>2699</v>
      </c>
      <c r="AO20" s="87" t="str">
        <f>Tabla1[[#This Row],[GESCAL_37]]</f>
        <v xml:space="preserve">41000040395000009         002C       </v>
      </c>
      <c r="AP20" s="87" t="str">
        <f>IF(Tabla1[[#This Row],[Calle]]&lt;&gt;"",Tabla1[[#This Row],[Calle]],"")</f>
        <v>Perejil, Plaza del</v>
      </c>
      <c r="AQ20" s="87" t="str">
        <f>Tabla1[[#This Row],[Número]]&amp;Tabla1[[#This Row],[Bis]]</f>
        <v>9</v>
      </c>
      <c r="AR20" s="87" t="str">
        <f>Tabla1[[#This Row],[PORTAL(O)]]&amp;Tabla1[[#This Row],[PUERTA(Y)]]</f>
        <v/>
      </c>
      <c r="AS20" s="87" t="str">
        <f>Tabla1[[#This Row],[BLOQUE(T)]]&amp;Tabla1[[#This Row],[BLOQUE(XX)]]</f>
        <v/>
      </c>
      <c r="AT20" s="87" t="str">
        <f>IF(Tabla1[[#This Row],[LETRA ]]&lt;&gt;"",Tabla1[[#This Row],[LETRA ]],"")</f>
        <v/>
      </c>
      <c r="AU20" s="87" t="str">
        <f>Tabla1[[#This Row],[S1]]&amp;Tabla1[[#This Row],[S2]]</f>
        <v/>
      </c>
      <c r="AV20" s="37"/>
      <c r="AW20" s="87">
        <f>Tabla1[[#This Row],[Planta]]</f>
        <v>2</v>
      </c>
      <c r="AX20" s="87" t="str">
        <f>Tabla1[[#This Row],[MMMM]]&amp;" "&amp;Tabla1[[#This Row],[NNNN]]</f>
        <v xml:space="preserve">C        </v>
      </c>
      <c r="AY20" s="31" t="s">
        <v>2702</v>
      </c>
      <c r="AZ20" s="31" t="s">
        <v>2715</v>
      </c>
      <c r="BB20" s="31" t="s">
        <v>2720</v>
      </c>
      <c r="BC20" s="31" t="s">
        <v>355</v>
      </c>
      <c r="BD20" s="91" t="s">
        <v>2700</v>
      </c>
      <c r="BE20" s="31" t="s">
        <v>2717</v>
      </c>
      <c r="BF20" s="31" t="s">
        <v>359</v>
      </c>
      <c r="BG20" s="31">
        <v>1</v>
      </c>
      <c r="BH20" s="31" t="s">
        <v>2718</v>
      </c>
      <c r="BI20" s="31" t="s">
        <v>2719</v>
      </c>
      <c r="BJ20" s="31">
        <v>76</v>
      </c>
    </row>
    <row r="21" spans="1:63" s="31" customFormat="1" hidden="1" x14ac:dyDescent="0.2">
      <c r="A21" s="83">
        <f t="shared" si="0"/>
        <v>14</v>
      </c>
      <c r="B21" s="83" t="str">
        <f t="shared" si="9"/>
        <v>NO</v>
      </c>
      <c r="C21" s="83" t="str">
        <f t="shared" si="10"/>
        <v>NO</v>
      </c>
      <c r="D21" s="83" t="str">
        <f t="shared" si="11"/>
        <v xml:space="preserve">41000040395000009         002D       </v>
      </c>
      <c r="E21" s="83" t="str">
        <f>VLOOKUP($G21,LISTAS!$V:$AA,3,0)</f>
        <v>SEVILLA</v>
      </c>
      <c r="F21" s="83" t="str">
        <f>VLOOKUP($G21,LISTAS!$V:$AA,2,0)</f>
        <v>ALCALA DE GUADAIRA</v>
      </c>
      <c r="G21" s="33" t="s">
        <v>2688</v>
      </c>
      <c r="H21" s="33">
        <v>9</v>
      </c>
      <c r="I21" s="33"/>
      <c r="J21" s="33"/>
      <c r="K21" s="33"/>
      <c r="L21" s="33"/>
      <c r="M21" s="33"/>
      <c r="N21" s="33"/>
      <c r="O21" s="33"/>
      <c r="P21" s="33"/>
      <c r="Q21" s="33">
        <v>2</v>
      </c>
      <c r="R21" s="33" t="s">
        <v>159</v>
      </c>
      <c r="S21" s="33" t="s">
        <v>4</v>
      </c>
      <c r="T21" s="33"/>
      <c r="U21" s="33"/>
      <c r="V21" s="32" t="str">
        <f>VLOOKUP($G21,LISTAS!$V$3:$AD$20218,7,0)</f>
        <v>41</v>
      </c>
      <c r="W21" s="32" t="str">
        <f>VLOOKUP($G21,LISTAS!$V$3:$AD$20218,8,0)</f>
        <v>00004</v>
      </c>
      <c r="X21" s="32" t="str">
        <f>VLOOKUP($G21,LISTAS!$V$3:$AD$20218,9,0)</f>
        <v>03950</v>
      </c>
      <c r="Y21" s="32" t="str">
        <f t="shared" si="4"/>
        <v>00009</v>
      </c>
      <c r="Z21" s="32" t="str">
        <f>IF(I21=""," ",VLOOKUP(I21,LISTAS!$B$3:$C$105,2))</f>
        <v xml:space="preserve"> </v>
      </c>
      <c r="AA21" s="32" t="str">
        <f t="shared" si="12"/>
        <v xml:space="preserve">   </v>
      </c>
      <c r="AB21" s="32" t="str">
        <f>IF(L21="","  ",VLOOKUP(L21,LISTAS!$H$3:$I$14,2,0)&amp;REPT(" ",1-LEN(M21))&amp;M21)</f>
        <v xml:space="preserve">  </v>
      </c>
      <c r="AC21" s="32" t="str">
        <f t="shared" si="6"/>
        <v xml:space="preserve"> </v>
      </c>
      <c r="AD21" s="32" t="str">
        <f>IF(O21=""," ",VLOOKUP(O21,LISTAS!$M$3:$N$39,2,0))&amp;IF(P21=""," ",VLOOKUP(P21,LISTAS!$M$3:$N$39,2,0))</f>
        <v xml:space="preserve">  </v>
      </c>
      <c r="AE21" s="32" t="str">
        <f>IF(Q21="","   ",VLOOKUP(Q21,LISTAS!$P$3:$Q$147,2,0))</f>
        <v>002</v>
      </c>
      <c r="AF21" s="32" t="str">
        <f>IF(ISERROR(IF(R21="texto libre",S21,VLOOKUP(R21,LISTAS!$S$3:$T$103,2,0))&amp;REPT(" ",4-LEN(IF(R21="texto libre",S21,VLOOKUP(R21,LISTAS!$S$3:$T$103,2,0))))),"    ",IF(R21="texto libre",S21,VLOOKUP(R21,LISTAS!$S$3:$T$103,2,0))&amp;REPT(" ",4-LEN(IF(R21="texto libre",S21,VLOOKUP(R21,LISTAS!$S$3:$T$103,2,0)))))</f>
        <v xml:space="preserve">D   </v>
      </c>
      <c r="AG21" s="32" t="str">
        <f>IF(ISERROR(IF(T21="texto libre",U21,VLOOKUP(T21,LISTAS!$S$3:$T$103,2,0))&amp;REPT(" ",4-LEN(IF(T21="texto libre",U21,VLOOKUP(T21,LISTAS!$S$3:$T$103,2,0))))),"    ",IF(T21="texto libre",U21,VLOOKUP(T21,LISTAS!$S$3:$T$103,2,0))&amp;REPT(" ",4-LEN(IF(T21="texto libre",U21,VLOOKUP(T21,LISTAS!$S$3:$T$103,2,0)))))</f>
        <v xml:space="preserve">    </v>
      </c>
      <c r="AH21" s="32">
        <f t="shared" si="7"/>
        <v>37</v>
      </c>
      <c r="AI21" s="32">
        <f t="shared" si="8"/>
        <v>1</v>
      </c>
      <c r="AJ21" s="38"/>
      <c r="AK21" s="31">
        <v>2</v>
      </c>
      <c r="AL21" s="91" t="s">
        <v>2703</v>
      </c>
      <c r="AM21" s="91" t="s">
        <v>2699</v>
      </c>
      <c r="AO21" s="87" t="str">
        <f>Tabla1[[#This Row],[GESCAL_37]]</f>
        <v xml:space="preserve">41000040395000009         002D       </v>
      </c>
      <c r="AP21" s="87" t="str">
        <f>IF(Tabla1[[#This Row],[Calle]]&lt;&gt;"",Tabla1[[#This Row],[Calle]],"")</f>
        <v>Perejil, Plaza del</v>
      </c>
      <c r="AQ21" s="87" t="str">
        <f>Tabla1[[#This Row],[Número]]&amp;Tabla1[[#This Row],[Bis]]</f>
        <v>9</v>
      </c>
      <c r="AR21" s="87" t="str">
        <f>Tabla1[[#This Row],[PORTAL(O)]]&amp;Tabla1[[#This Row],[PUERTA(Y)]]</f>
        <v/>
      </c>
      <c r="AS21" s="87" t="str">
        <f>Tabla1[[#This Row],[BLOQUE(T)]]&amp;Tabla1[[#This Row],[BLOQUE(XX)]]</f>
        <v/>
      </c>
      <c r="AT21" s="87" t="str">
        <f>IF(Tabla1[[#This Row],[LETRA ]]&lt;&gt;"",Tabla1[[#This Row],[LETRA ]],"")</f>
        <v/>
      </c>
      <c r="AU21" s="87" t="str">
        <f>Tabla1[[#This Row],[S1]]&amp;Tabla1[[#This Row],[S2]]</f>
        <v/>
      </c>
      <c r="AV21" s="37"/>
      <c r="AW21" s="87">
        <f>Tabla1[[#This Row],[Planta]]</f>
        <v>2</v>
      </c>
      <c r="AX21" s="87" t="str">
        <f>Tabla1[[#This Row],[MMMM]]&amp;" "&amp;Tabla1[[#This Row],[NNNN]]</f>
        <v xml:space="preserve">D        </v>
      </c>
      <c r="AY21" s="31" t="s">
        <v>2702</v>
      </c>
      <c r="AZ21" s="31" t="s">
        <v>2715</v>
      </c>
      <c r="BB21" s="31" t="s">
        <v>2716</v>
      </c>
      <c r="BC21" s="31" t="s">
        <v>355</v>
      </c>
      <c r="BD21" s="91" t="s">
        <v>2703</v>
      </c>
      <c r="BE21" s="31" t="s">
        <v>2717</v>
      </c>
      <c r="BF21" s="31" t="s">
        <v>359</v>
      </c>
      <c r="BG21" s="31">
        <v>2</v>
      </c>
      <c r="BH21" s="31" t="s">
        <v>2718</v>
      </c>
      <c r="BI21" s="31" t="s">
        <v>2719</v>
      </c>
      <c r="BJ21" s="31">
        <v>76</v>
      </c>
    </row>
    <row r="22" spans="1:63" s="31" customFormat="1" hidden="1" x14ac:dyDescent="0.2">
      <c r="A22" s="83">
        <f t="shared" si="0"/>
        <v>15</v>
      </c>
      <c r="B22" s="83" t="str">
        <f t="shared" si="9"/>
        <v>NO</v>
      </c>
      <c r="C22" s="83" t="str">
        <f t="shared" si="10"/>
        <v>NO</v>
      </c>
      <c r="D22" s="83" t="str">
        <f t="shared" si="11"/>
        <v xml:space="preserve">41000040395000009         002E       </v>
      </c>
      <c r="E22" s="83" t="str">
        <f>VLOOKUP($G22,LISTAS!$V:$AA,3,0)</f>
        <v>SEVILLA</v>
      </c>
      <c r="F22" s="83" t="str">
        <f>VLOOKUP($G22,LISTAS!$V:$AA,2,0)</f>
        <v>ALCALA DE GUADAIRA</v>
      </c>
      <c r="G22" s="33" t="s">
        <v>2688</v>
      </c>
      <c r="H22" s="33">
        <v>9</v>
      </c>
      <c r="I22" s="33"/>
      <c r="J22" s="33"/>
      <c r="K22" s="33"/>
      <c r="L22" s="33"/>
      <c r="M22" s="33"/>
      <c r="N22" s="33"/>
      <c r="O22" s="33"/>
      <c r="P22" s="33"/>
      <c r="Q22" s="33">
        <v>2</v>
      </c>
      <c r="R22" s="33" t="s">
        <v>159</v>
      </c>
      <c r="S22" s="33" t="s">
        <v>22</v>
      </c>
      <c r="T22" s="33"/>
      <c r="U22" s="33"/>
      <c r="V22" s="32" t="str">
        <f>VLOOKUP($G22,LISTAS!$V$3:$AD$20218,7,0)</f>
        <v>41</v>
      </c>
      <c r="W22" s="32" t="str">
        <f>VLOOKUP($G22,LISTAS!$V$3:$AD$20218,8,0)</f>
        <v>00004</v>
      </c>
      <c r="X22" s="32" t="str">
        <f>VLOOKUP($G22,LISTAS!$V$3:$AD$20218,9,0)</f>
        <v>03950</v>
      </c>
      <c r="Y22" s="32" t="str">
        <f t="shared" si="4"/>
        <v>00009</v>
      </c>
      <c r="Z22" s="32" t="str">
        <f>IF(I22=""," ",VLOOKUP(I22,LISTAS!$B$3:$C$105,2))</f>
        <v xml:space="preserve"> </v>
      </c>
      <c r="AA22" s="32" t="str">
        <f t="shared" si="12"/>
        <v xml:space="preserve">   </v>
      </c>
      <c r="AB22" s="32" t="str">
        <f>IF(L22="","  ",VLOOKUP(L22,LISTAS!$H$3:$I$14,2,0)&amp;REPT(" ",1-LEN(M22))&amp;M22)</f>
        <v xml:space="preserve">  </v>
      </c>
      <c r="AC22" s="32" t="str">
        <f t="shared" si="6"/>
        <v xml:space="preserve"> </v>
      </c>
      <c r="AD22" s="32" t="str">
        <f>IF(O22=""," ",VLOOKUP(O22,LISTAS!$M$3:$N$39,2,0))&amp;IF(P22=""," ",VLOOKUP(P22,LISTAS!$M$3:$N$39,2,0))</f>
        <v xml:space="preserve">  </v>
      </c>
      <c r="AE22" s="32" t="str">
        <f>IF(Q22="","   ",VLOOKUP(Q22,LISTAS!$P$3:$Q$147,2,0))</f>
        <v>002</v>
      </c>
      <c r="AF22" s="32" t="str">
        <f>IF(ISERROR(IF(R22="texto libre",S22,VLOOKUP(R22,LISTAS!$S$3:$T$103,2,0))&amp;REPT(" ",4-LEN(IF(R22="texto libre",S22,VLOOKUP(R22,LISTAS!$S$3:$T$103,2,0))))),"    ",IF(R22="texto libre",S22,VLOOKUP(R22,LISTAS!$S$3:$T$103,2,0))&amp;REPT(" ",4-LEN(IF(R22="texto libre",S22,VLOOKUP(R22,LISTAS!$S$3:$T$103,2,0)))))</f>
        <v xml:space="preserve">E   </v>
      </c>
      <c r="AG22" s="32" t="str">
        <f>IF(ISERROR(IF(T22="texto libre",U22,VLOOKUP(T22,LISTAS!$S$3:$T$103,2,0))&amp;REPT(" ",4-LEN(IF(T22="texto libre",U22,VLOOKUP(T22,LISTAS!$S$3:$T$103,2,0))))),"    ",IF(T22="texto libre",U22,VLOOKUP(T22,LISTAS!$S$3:$T$103,2,0))&amp;REPT(" ",4-LEN(IF(T22="texto libre",U22,VLOOKUP(T22,LISTAS!$S$3:$T$103,2,0)))))</f>
        <v xml:space="preserve">    </v>
      </c>
      <c r="AH22" s="32">
        <f t="shared" si="7"/>
        <v>37</v>
      </c>
      <c r="AI22" s="32">
        <f t="shared" si="8"/>
        <v>1</v>
      </c>
      <c r="AJ22" s="38"/>
      <c r="AK22" s="31">
        <v>2</v>
      </c>
      <c r="AL22" s="91" t="s">
        <v>2703</v>
      </c>
      <c r="AM22" s="91" t="s">
        <v>2699</v>
      </c>
      <c r="AO22" s="87" t="str">
        <f>Tabla1[[#This Row],[GESCAL_37]]</f>
        <v xml:space="preserve">41000040395000009         002E       </v>
      </c>
      <c r="AP22" s="87" t="str">
        <f>IF(Tabla1[[#This Row],[Calle]]&lt;&gt;"",Tabla1[[#This Row],[Calle]],"")</f>
        <v>Perejil, Plaza del</v>
      </c>
      <c r="AQ22" s="87" t="str">
        <f>Tabla1[[#This Row],[Número]]&amp;Tabla1[[#This Row],[Bis]]</f>
        <v>9</v>
      </c>
      <c r="AR22" s="87" t="str">
        <f>Tabla1[[#This Row],[PORTAL(O)]]&amp;Tabla1[[#This Row],[PUERTA(Y)]]</f>
        <v/>
      </c>
      <c r="AS22" s="87" t="str">
        <f>Tabla1[[#This Row],[BLOQUE(T)]]&amp;Tabla1[[#This Row],[BLOQUE(XX)]]</f>
        <v/>
      </c>
      <c r="AT22" s="87" t="str">
        <f>IF(Tabla1[[#This Row],[LETRA ]]&lt;&gt;"",Tabla1[[#This Row],[LETRA ]],"")</f>
        <v/>
      </c>
      <c r="AU22" s="87" t="str">
        <f>Tabla1[[#This Row],[S1]]&amp;Tabla1[[#This Row],[S2]]</f>
        <v/>
      </c>
      <c r="AV22" s="37"/>
      <c r="AW22" s="87">
        <f>Tabla1[[#This Row],[Planta]]</f>
        <v>2</v>
      </c>
      <c r="AX22" s="87" t="str">
        <f>Tabla1[[#This Row],[MMMM]]&amp;" "&amp;Tabla1[[#This Row],[NNNN]]</f>
        <v xml:space="preserve">E        </v>
      </c>
      <c r="AY22" s="31" t="s">
        <v>2702</v>
      </c>
      <c r="AZ22" s="31" t="s">
        <v>2715</v>
      </c>
      <c r="BB22" s="31" t="s">
        <v>2716</v>
      </c>
      <c r="BC22" s="31" t="s">
        <v>355</v>
      </c>
      <c r="BD22" s="91" t="s">
        <v>2703</v>
      </c>
      <c r="BE22" s="31" t="s">
        <v>2717</v>
      </c>
      <c r="BF22" s="31" t="s">
        <v>359</v>
      </c>
      <c r="BG22" s="31">
        <v>2</v>
      </c>
      <c r="BH22" s="31" t="s">
        <v>2718</v>
      </c>
      <c r="BI22" s="31" t="s">
        <v>2719</v>
      </c>
      <c r="BJ22" s="31">
        <v>76</v>
      </c>
    </row>
    <row r="23" spans="1:63" s="31" customFormat="1" hidden="1" x14ac:dyDescent="0.2">
      <c r="A23" s="83">
        <f t="shared" si="0"/>
        <v>16</v>
      </c>
      <c r="B23" s="83" t="str">
        <f t="shared" si="9"/>
        <v>NO</v>
      </c>
      <c r="C23" s="83" t="str">
        <f t="shared" si="10"/>
        <v>NO</v>
      </c>
      <c r="D23" s="83" t="str">
        <f t="shared" si="11"/>
        <v xml:space="preserve">41000040395000009         002F       </v>
      </c>
      <c r="E23" s="83" t="str">
        <f>VLOOKUP($G23,LISTAS!$V:$AA,3,0)</f>
        <v>SEVILLA</v>
      </c>
      <c r="F23" s="83" t="str">
        <f>VLOOKUP($G23,LISTAS!$V:$AA,2,0)</f>
        <v>ALCALA DE GUADAIRA</v>
      </c>
      <c r="G23" s="33" t="s">
        <v>2688</v>
      </c>
      <c r="H23" s="33">
        <v>9</v>
      </c>
      <c r="I23" s="33"/>
      <c r="J23" s="33"/>
      <c r="K23" s="33"/>
      <c r="L23" s="33"/>
      <c r="M23" s="33"/>
      <c r="N23" s="33"/>
      <c r="O23" s="33"/>
      <c r="P23" s="33"/>
      <c r="Q23" s="33">
        <v>2</v>
      </c>
      <c r="R23" s="33" t="s">
        <v>159</v>
      </c>
      <c r="S23" s="33" t="s">
        <v>24</v>
      </c>
      <c r="T23" s="33"/>
      <c r="U23" s="33"/>
      <c r="V23" s="32" t="str">
        <f>VLOOKUP($G23,LISTAS!$V$3:$AD$20218,7,0)</f>
        <v>41</v>
      </c>
      <c r="W23" s="32" t="str">
        <f>VLOOKUP($G23,LISTAS!$V$3:$AD$20218,8,0)</f>
        <v>00004</v>
      </c>
      <c r="X23" s="32" t="str">
        <f>VLOOKUP($G23,LISTAS!$V$3:$AD$20218,9,0)</f>
        <v>03950</v>
      </c>
      <c r="Y23" s="32" t="str">
        <f t="shared" si="4"/>
        <v>00009</v>
      </c>
      <c r="Z23" s="32" t="str">
        <f>IF(I23=""," ",VLOOKUP(I23,LISTAS!$B$3:$C$105,2))</f>
        <v xml:space="preserve"> </v>
      </c>
      <c r="AA23" s="32" t="str">
        <f t="shared" si="12"/>
        <v xml:space="preserve">   </v>
      </c>
      <c r="AB23" s="32" t="str">
        <f>IF(L23="","  ",VLOOKUP(L23,LISTAS!$H$3:$I$14,2,0)&amp;REPT(" ",1-LEN(M23))&amp;M23)</f>
        <v xml:space="preserve">  </v>
      </c>
      <c r="AC23" s="32" t="str">
        <f t="shared" si="6"/>
        <v xml:space="preserve"> </v>
      </c>
      <c r="AD23" s="32" t="str">
        <f>IF(O23=""," ",VLOOKUP(O23,LISTAS!$M$3:$N$39,2,0))&amp;IF(P23=""," ",VLOOKUP(P23,LISTAS!$M$3:$N$39,2,0))</f>
        <v xml:space="preserve">  </v>
      </c>
      <c r="AE23" s="32" t="str">
        <f>IF(Q23="","   ",VLOOKUP(Q23,LISTAS!$P$3:$Q$147,2,0))</f>
        <v>002</v>
      </c>
      <c r="AF23" s="32" t="str">
        <f>IF(ISERROR(IF(R23="texto libre",S23,VLOOKUP(R23,LISTAS!$S$3:$T$103,2,0))&amp;REPT(" ",4-LEN(IF(R23="texto libre",S23,VLOOKUP(R23,LISTAS!$S$3:$T$103,2,0))))),"    ",IF(R23="texto libre",S23,VLOOKUP(R23,LISTAS!$S$3:$T$103,2,0))&amp;REPT(" ",4-LEN(IF(R23="texto libre",S23,VLOOKUP(R23,LISTAS!$S$3:$T$103,2,0)))))</f>
        <v xml:space="preserve">F   </v>
      </c>
      <c r="AG23" s="32" t="str">
        <f>IF(ISERROR(IF(T23="texto libre",U23,VLOOKUP(T23,LISTAS!$S$3:$T$103,2,0))&amp;REPT(" ",4-LEN(IF(T23="texto libre",U23,VLOOKUP(T23,LISTAS!$S$3:$T$103,2,0))))),"    ",IF(T23="texto libre",U23,VLOOKUP(T23,LISTAS!$S$3:$T$103,2,0))&amp;REPT(" ",4-LEN(IF(T23="texto libre",U23,VLOOKUP(T23,LISTAS!$S$3:$T$103,2,0)))))</f>
        <v xml:space="preserve">    </v>
      </c>
      <c r="AH23" s="32">
        <f t="shared" si="7"/>
        <v>37</v>
      </c>
      <c r="AI23" s="32">
        <f t="shared" si="8"/>
        <v>1</v>
      </c>
      <c r="AJ23" s="38"/>
      <c r="AK23" s="31">
        <v>2</v>
      </c>
      <c r="AL23" s="91" t="s">
        <v>2703</v>
      </c>
      <c r="AM23" s="91" t="s">
        <v>2699</v>
      </c>
      <c r="AO23" s="87" t="str">
        <f>Tabla1[[#This Row],[GESCAL_37]]</f>
        <v xml:space="preserve">41000040395000009         002F       </v>
      </c>
      <c r="AP23" s="87" t="str">
        <f>IF(Tabla1[[#This Row],[Calle]]&lt;&gt;"",Tabla1[[#This Row],[Calle]],"")</f>
        <v>Perejil, Plaza del</v>
      </c>
      <c r="AQ23" s="87" t="str">
        <f>Tabla1[[#This Row],[Número]]&amp;Tabla1[[#This Row],[Bis]]</f>
        <v>9</v>
      </c>
      <c r="AR23" s="87" t="str">
        <f>Tabla1[[#This Row],[PORTAL(O)]]&amp;Tabla1[[#This Row],[PUERTA(Y)]]</f>
        <v/>
      </c>
      <c r="AS23" s="87" t="str">
        <f>Tabla1[[#This Row],[BLOQUE(T)]]&amp;Tabla1[[#This Row],[BLOQUE(XX)]]</f>
        <v/>
      </c>
      <c r="AT23" s="87" t="str">
        <f>IF(Tabla1[[#This Row],[LETRA ]]&lt;&gt;"",Tabla1[[#This Row],[LETRA ]],"")</f>
        <v/>
      </c>
      <c r="AU23" s="87" t="str">
        <f>Tabla1[[#This Row],[S1]]&amp;Tabla1[[#This Row],[S2]]</f>
        <v/>
      </c>
      <c r="AV23" s="37"/>
      <c r="AW23" s="87">
        <f>Tabla1[[#This Row],[Planta]]</f>
        <v>2</v>
      </c>
      <c r="AX23" s="87" t="str">
        <f>Tabla1[[#This Row],[MMMM]]&amp;" "&amp;Tabla1[[#This Row],[NNNN]]</f>
        <v xml:space="preserve">F        </v>
      </c>
      <c r="AY23" s="31" t="s">
        <v>2702</v>
      </c>
      <c r="AZ23" s="31" t="s">
        <v>2715</v>
      </c>
      <c r="BB23" s="31" t="s">
        <v>2716</v>
      </c>
      <c r="BC23" s="31" t="s">
        <v>355</v>
      </c>
      <c r="BD23" s="91" t="s">
        <v>2703</v>
      </c>
      <c r="BE23" s="31" t="s">
        <v>2717</v>
      </c>
      <c r="BF23" s="31" t="s">
        <v>359</v>
      </c>
      <c r="BG23" s="31">
        <v>2</v>
      </c>
      <c r="BH23" s="31" t="s">
        <v>2718</v>
      </c>
      <c r="BI23" s="31" t="s">
        <v>2719</v>
      </c>
      <c r="BJ23" s="31">
        <v>76</v>
      </c>
    </row>
    <row r="24" spans="1:63" s="31" customFormat="1" hidden="1" x14ac:dyDescent="0.2">
      <c r="A24" s="83">
        <f t="shared" si="0"/>
        <v>17</v>
      </c>
      <c r="B24" s="83" t="str">
        <f t="shared" si="9"/>
        <v>NO</v>
      </c>
      <c r="C24" s="83" t="str">
        <f t="shared" si="10"/>
        <v>NO</v>
      </c>
      <c r="D24" s="83" t="str">
        <f t="shared" si="11"/>
        <v xml:space="preserve">41000040395000009         003A       </v>
      </c>
      <c r="E24" s="83" t="str">
        <f>VLOOKUP($G24,LISTAS!$V:$AA,3,0)</f>
        <v>SEVILLA</v>
      </c>
      <c r="F24" s="83" t="str">
        <f>VLOOKUP($G24,LISTAS!$V:$AA,2,0)</f>
        <v>ALCALA DE GUADAIRA</v>
      </c>
      <c r="G24" s="33" t="s">
        <v>2688</v>
      </c>
      <c r="H24" s="33">
        <v>9</v>
      </c>
      <c r="I24" s="33"/>
      <c r="J24" s="33"/>
      <c r="K24" s="33"/>
      <c r="L24" s="33"/>
      <c r="M24" s="33"/>
      <c r="N24" s="33"/>
      <c r="O24" s="33"/>
      <c r="P24" s="33"/>
      <c r="Q24" s="33">
        <v>3</v>
      </c>
      <c r="R24" s="33" t="s">
        <v>159</v>
      </c>
      <c r="S24" s="33" t="s">
        <v>18</v>
      </c>
      <c r="T24" s="33"/>
      <c r="U24" s="33"/>
      <c r="V24" s="32" t="str">
        <f>VLOOKUP($G24,LISTAS!$V$3:$AD$20218,7,0)</f>
        <v>41</v>
      </c>
      <c r="W24" s="32" t="str">
        <f>VLOOKUP($G24,LISTAS!$V$3:$AD$20218,8,0)</f>
        <v>00004</v>
      </c>
      <c r="X24" s="32" t="str">
        <f>VLOOKUP($G24,LISTAS!$V$3:$AD$20218,9,0)</f>
        <v>03950</v>
      </c>
      <c r="Y24" s="32" t="str">
        <f t="shared" si="4"/>
        <v>00009</v>
      </c>
      <c r="Z24" s="32" t="str">
        <f>IF(I24=""," ",VLOOKUP(I24,LISTAS!$B$3:$C$105,2))</f>
        <v xml:space="preserve"> </v>
      </c>
      <c r="AA24" s="32" t="str">
        <f t="shared" si="12"/>
        <v xml:space="preserve">   </v>
      </c>
      <c r="AB24" s="32" t="str">
        <f>IF(L24="","  ",VLOOKUP(L24,LISTAS!$H$3:$I$14,2,0)&amp;REPT(" ",1-LEN(M24))&amp;M24)</f>
        <v xml:space="preserve">  </v>
      </c>
      <c r="AC24" s="32" t="str">
        <f t="shared" si="6"/>
        <v xml:space="preserve"> </v>
      </c>
      <c r="AD24" s="32" t="str">
        <f>IF(O24=""," ",VLOOKUP(O24,LISTAS!$M$3:$N$39,2,0))&amp;IF(P24=""," ",VLOOKUP(P24,LISTAS!$M$3:$N$39,2,0))</f>
        <v xml:space="preserve">  </v>
      </c>
      <c r="AE24" s="32" t="str">
        <f>IF(Q24="","   ",VLOOKUP(Q24,LISTAS!$P$3:$Q$147,2,0))</f>
        <v>003</v>
      </c>
      <c r="AF24" s="32" t="str">
        <f>IF(ISERROR(IF(R24="texto libre",S24,VLOOKUP(R24,LISTAS!$S$3:$T$103,2,0))&amp;REPT(" ",4-LEN(IF(R24="texto libre",S24,VLOOKUP(R24,LISTAS!$S$3:$T$103,2,0))))),"    ",IF(R24="texto libre",S24,VLOOKUP(R24,LISTAS!$S$3:$T$103,2,0))&amp;REPT(" ",4-LEN(IF(R24="texto libre",S24,VLOOKUP(R24,LISTAS!$S$3:$T$103,2,0)))))</f>
        <v xml:space="preserve">A   </v>
      </c>
      <c r="AG24" s="32" t="str">
        <f>IF(ISERROR(IF(T24="texto libre",U24,VLOOKUP(T24,LISTAS!$S$3:$T$103,2,0))&amp;REPT(" ",4-LEN(IF(T24="texto libre",U24,VLOOKUP(T24,LISTAS!$S$3:$T$103,2,0))))),"    ",IF(T24="texto libre",U24,VLOOKUP(T24,LISTAS!$S$3:$T$103,2,0))&amp;REPT(" ",4-LEN(IF(T24="texto libre",U24,VLOOKUP(T24,LISTAS!$S$3:$T$103,2,0)))))</f>
        <v xml:space="preserve">    </v>
      </c>
      <c r="AH24" s="32">
        <f t="shared" si="7"/>
        <v>37</v>
      </c>
      <c r="AI24" s="32">
        <f t="shared" si="8"/>
        <v>1</v>
      </c>
      <c r="AJ24" s="38"/>
      <c r="AK24" s="31">
        <v>2</v>
      </c>
      <c r="AL24" s="91" t="s">
        <v>2700</v>
      </c>
      <c r="AM24" s="91" t="s">
        <v>2699</v>
      </c>
      <c r="AO24" s="87" t="str">
        <f>Tabla1[[#This Row],[GESCAL_37]]</f>
        <v xml:space="preserve">41000040395000009         003A       </v>
      </c>
      <c r="AP24" s="87" t="str">
        <f>IF(Tabla1[[#This Row],[Calle]]&lt;&gt;"",Tabla1[[#This Row],[Calle]],"")</f>
        <v>Perejil, Plaza del</v>
      </c>
      <c r="AQ24" s="87" t="str">
        <f>Tabla1[[#This Row],[Número]]&amp;Tabla1[[#This Row],[Bis]]</f>
        <v>9</v>
      </c>
      <c r="AR24" s="87" t="str">
        <f>Tabla1[[#This Row],[PORTAL(O)]]&amp;Tabla1[[#This Row],[PUERTA(Y)]]</f>
        <v/>
      </c>
      <c r="AS24" s="87" t="str">
        <f>Tabla1[[#This Row],[BLOQUE(T)]]&amp;Tabla1[[#This Row],[BLOQUE(XX)]]</f>
        <v/>
      </c>
      <c r="AT24" s="87" t="str">
        <f>IF(Tabla1[[#This Row],[LETRA ]]&lt;&gt;"",Tabla1[[#This Row],[LETRA ]],"")</f>
        <v/>
      </c>
      <c r="AU24" s="87" t="str">
        <f>Tabla1[[#This Row],[S1]]&amp;Tabla1[[#This Row],[S2]]</f>
        <v/>
      </c>
      <c r="AV24" s="37"/>
      <c r="AW24" s="87">
        <f>Tabla1[[#This Row],[Planta]]</f>
        <v>3</v>
      </c>
      <c r="AX24" s="87" t="str">
        <f>Tabla1[[#This Row],[MMMM]]&amp;" "&amp;Tabla1[[#This Row],[NNNN]]</f>
        <v xml:space="preserve">A        </v>
      </c>
      <c r="AY24" s="31" t="s">
        <v>2702</v>
      </c>
      <c r="AZ24" s="31" t="s">
        <v>2715</v>
      </c>
      <c r="BB24" s="31" t="s">
        <v>2720</v>
      </c>
      <c r="BC24" s="31" t="s">
        <v>355</v>
      </c>
      <c r="BD24" s="91" t="s">
        <v>2700</v>
      </c>
      <c r="BE24" s="31" t="s">
        <v>2717</v>
      </c>
      <c r="BF24" s="31" t="s">
        <v>359</v>
      </c>
      <c r="BG24" s="31">
        <v>1</v>
      </c>
      <c r="BH24" s="31" t="s">
        <v>2718</v>
      </c>
      <c r="BI24" s="31" t="s">
        <v>2719</v>
      </c>
      <c r="BJ24" s="31">
        <v>76</v>
      </c>
    </row>
    <row r="25" spans="1:63" s="31" customFormat="1" hidden="1" x14ac:dyDescent="0.2">
      <c r="A25" s="83">
        <f t="shared" si="0"/>
        <v>18</v>
      </c>
      <c r="B25" s="83" t="str">
        <f t="shared" si="9"/>
        <v>NO</v>
      </c>
      <c r="C25" s="83" t="str">
        <f t="shared" si="10"/>
        <v>NO</v>
      </c>
      <c r="D25" s="83" t="str">
        <f t="shared" si="11"/>
        <v xml:space="preserve">41000040395000009         003B       </v>
      </c>
      <c r="E25" s="83" t="str">
        <f>VLOOKUP($G25,LISTAS!$V:$AA,3,0)</f>
        <v>SEVILLA</v>
      </c>
      <c r="F25" s="83" t="str">
        <f>VLOOKUP($G25,LISTAS!$V:$AA,2,0)</f>
        <v>ALCALA DE GUADAIRA</v>
      </c>
      <c r="G25" s="33" t="s">
        <v>2688</v>
      </c>
      <c r="H25" s="33">
        <v>9</v>
      </c>
      <c r="I25" s="33"/>
      <c r="J25" s="33"/>
      <c r="K25" s="33"/>
      <c r="L25" s="33"/>
      <c r="M25" s="33"/>
      <c r="N25" s="33"/>
      <c r="O25" s="33"/>
      <c r="P25" s="33"/>
      <c r="Q25" s="33">
        <v>3</v>
      </c>
      <c r="R25" s="33" t="s">
        <v>159</v>
      </c>
      <c r="S25" s="33" t="s">
        <v>0</v>
      </c>
      <c r="T25" s="33"/>
      <c r="U25" s="33"/>
      <c r="V25" s="32" t="str">
        <f>VLOOKUP($G25,LISTAS!$V$3:$AD$20218,7,0)</f>
        <v>41</v>
      </c>
      <c r="W25" s="32" t="str">
        <f>VLOOKUP($G25,LISTAS!$V$3:$AD$20218,8,0)</f>
        <v>00004</v>
      </c>
      <c r="X25" s="32" t="str">
        <f>VLOOKUP($G25,LISTAS!$V$3:$AD$20218,9,0)</f>
        <v>03950</v>
      </c>
      <c r="Y25" s="32" t="str">
        <f t="shared" si="4"/>
        <v>00009</v>
      </c>
      <c r="Z25" s="32" t="str">
        <f>IF(I25=""," ",VLOOKUP(I25,LISTAS!$B$3:$C$105,2))</f>
        <v xml:space="preserve"> </v>
      </c>
      <c r="AA25" s="32" t="str">
        <f t="shared" si="12"/>
        <v xml:space="preserve">   </v>
      </c>
      <c r="AB25" s="32" t="str">
        <f>IF(L25="","  ",VLOOKUP(L25,LISTAS!$H$3:$I$14,2,0)&amp;REPT(" ",1-LEN(M25))&amp;M25)</f>
        <v xml:space="preserve">  </v>
      </c>
      <c r="AC25" s="32" t="str">
        <f t="shared" si="6"/>
        <v xml:space="preserve"> </v>
      </c>
      <c r="AD25" s="32" t="str">
        <f>IF(O25=""," ",VLOOKUP(O25,LISTAS!$M$3:$N$39,2,0))&amp;IF(P25=""," ",VLOOKUP(P25,LISTAS!$M$3:$N$39,2,0))</f>
        <v xml:space="preserve">  </v>
      </c>
      <c r="AE25" s="32" t="str">
        <f>IF(Q25="","   ",VLOOKUP(Q25,LISTAS!$P$3:$Q$147,2,0))</f>
        <v>003</v>
      </c>
      <c r="AF25" s="32" t="str">
        <f>IF(ISERROR(IF(R25="texto libre",S25,VLOOKUP(R25,LISTAS!$S$3:$T$103,2,0))&amp;REPT(" ",4-LEN(IF(R25="texto libre",S25,VLOOKUP(R25,LISTAS!$S$3:$T$103,2,0))))),"    ",IF(R25="texto libre",S25,VLOOKUP(R25,LISTAS!$S$3:$T$103,2,0))&amp;REPT(" ",4-LEN(IF(R25="texto libre",S25,VLOOKUP(R25,LISTAS!$S$3:$T$103,2,0)))))</f>
        <v xml:space="preserve">B   </v>
      </c>
      <c r="AG25" s="32" t="str">
        <f>IF(ISERROR(IF(T25="texto libre",U25,VLOOKUP(T25,LISTAS!$S$3:$T$103,2,0))&amp;REPT(" ",4-LEN(IF(T25="texto libre",U25,VLOOKUP(T25,LISTAS!$S$3:$T$103,2,0))))),"    ",IF(T25="texto libre",U25,VLOOKUP(T25,LISTAS!$S$3:$T$103,2,0))&amp;REPT(" ",4-LEN(IF(T25="texto libre",U25,VLOOKUP(T25,LISTAS!$S$3:$T$103,2,0)))))</f>
        <v xml:space="preserve">    </v>
      </c>
      <c r="AH25" s="32">
        <f t="shared" si="7"/>
        <v>37</v>
      </c>
      <c r="AI25" s="32">
        <f t="shared" si="8"/>
        <v>1</v>
      </c>
      <c r="AJ25" s="38"/>
      <c r="AK25" s="31">
        <v>2</v>
      </c>
      <c r="AL25" s="91" t="s">
        <v>2700</v>
      </c>
      <c r="AM25" s="91" t="s">
        <v>2699</v>
      </c>
      <c r="AO25" s="87" t="str">
        <f>Tabla1[[#This Row],[GESCAL_37]]</f>
        <v xml:space="preserve">41000040395000009         003B       </v>
      </c>
      <c r="AP25" s="87" t="str">
        <f>IF(Tabla1[[#This Row],[Calle]]&lt;&gt;"",Tabla1[[#This Row],[Calle]],"")</f>
        <v>Perejil, Plaza del</v>
      </c>
      <c r="AQ25" s="87" t="str">
        <f>Tabla1[[#This Row],[Número]]&amp;Tabla1[[#This Row],[Bis]]</f>
        <v>9</v>
      </c>
      <c r="AR25" s="87" t="str">
        <f>Tabla1[[#This Row],[PORTAL(O)]]&amp;Tabla1[[#This Row],[PUERTA(Y)]]</f>
        <v/>
      </c>
      <c r="AS25" s="87" t="str">
        <f>Tabla1[[#This Row],[BLOQUE(T)]]&amp;Tabla1[[#This Row],[BLOQUE(XX)]]</f>
        <v/>
      </c>
      <c r="AT25" s="87" t="str">
        <f>IF(Tabla1[[#This Row],[LETRA ]]&lt;&gt;"",Tabla1[[#This Row],[LETRA ]],"")</f>
        <v/>
      </c>
      <c r="AU25" s="87" t="str">
        <f>Tabla1[[#This Row],[S1]]&amp;Tabla1[[#This Row],[S2]]</f>
        <v/>
      </c>
      <c r="AV25" s="37"/>
      <c r="AW25" s="87">
        <f>Tabla1[[#This Row],[Planta]]</f>
        <v>3</v>
      </c>
      <c r="AX25" s="87" t="str">
        <f>Tabla1[[#This Row],[MMMM]]&amp;" "&amp;Tabla1[[#This Row],[NNNN]]</f>
        <v xml:space="preserve">B        </v>
      </c>
      <c r="AY25" s="31" t="s">
        <v>2702</v>
      </c>
      <c r="AZ25" s="31" t="s">
        <v>2715</v>
      </c>
      <c r="BB25" s="31" t="s">
        <v>2720</v>
      </c>
      <c r="BC25" s="31" t="s">
        <v>355</v>
      </c>
      <c r="BD25" s="91" t="s">
        <v>2700</v>
      </c>
      <c r="BE25" s="31" t="s">
        <v>2717</v>
      </c>
      <c r="BF25" s="31" t="s">
        <v>359</v>
      </c>
      <c r="BG25" s="31">
        <v>1</v>
      </c>
      <c r="BH25" s="31" t="s">
        <v>2718</v>
      </c>
      <c r="BI25" s="31" t="s">
        <v>2719</v>
      </c>
      <c r="BJ25" s="31">
        <v>76</v>
      </c>
    </row>
    <row r="26" spans="1:63" hidden="1" x14ac:dyDescent="0.2">
      <c r="A26" s="84">
        <f t="shared" si="0"/>
        <v>19</v>
      </c>
      <c r="B26" s="85" t="str">
        <f t="shared" si="9"/>
        <v>NO</v>
      </c>
      <c r="C26" s="85" t="str">
        <f t="shared" si="10"/>
        <v>NO</v>
      </c>
      <c r="D26" s="85" t="str">
        <f t="shared" si="11"/>
        <v xml:space="preserve">41000040395000009         003C       </v>
      </c>
      <c r="E26" s="83" t="str">
        <f>VLOOKUP($G26,LISTAS!$V:$AA,3,0)</f>
        <v>SEVILLA</v>
      </c>
      <c r="F26" s="83" t="str">
        <f>VLOOKUP($G26,LISTAS!$V:$AA,2,0)</f>
        <v>ALCALA DE GUADAIRA</v>
      </c>
      <c r="G26" s="33" t="s">
        <v>2688</v>
      </c>
      <c r="H26" s="33">
        <v>9</v>
      </c>
      <c r="I26" s="41"/>
      <c r="J26" s="41"/>
      <c r="K26" s="41"/>
      <c r="L26" s="41"/>
      <c r="M26" s="41"/>
      <c r="N26" s="41"/>
      <c r="O26" s="41"/>
      <c r="P26" s="41"/>
      <c r="Q26" s="41">
        <v>3</v>
      </c>
      <c r="R26" s="33" t="s">
        <v>159</v>
      </c>
      <c r="S26" s="33" t="s">
        <v>2</v>
      </c>
      <c r="T26" s="41"/>
      <c r="U26" s="41"/>
      <c r="V26" s="40" t="str">
        <f>VLOOKUP($G26,LISTAS!$V$3:$AD$20218,7,0)</f>
        <v>41</v>
      </c>
      <c r="W26" s="40" t="str">
        <f>VLOOKUP($G26,LISTAS!$V$3:$AD$20218,8,0)</f>
        <v>00004</v>
      </c>
      <c r="X26" s="40" t="str">
        <f>VLOOKUP($G26,LISTAS!$V$3:$AD$20218,9,0)</f>
        <v>03950</v>
      </c>
      <c r="Y26" s="40" t="str">
        <f t="shared" ref="Y26:Y32" si="13">REPT("0",5-LEN(H26))&amp;H26</f>
        <v>00009</v>
      </c>
      <c r="Z26" s="40" t="str">
        <f>IF(I26=""," ",VLOOKUP(I26,LISTAS!$B$3:$C$105,2))</f>
        <v xml:space="preserve"> </v>
      </c>
      <c r="AA26" s="40" t="str">
        <f t="shared" ref="AA26:AA57" si="14">IF(J26=""," ",VLOOKUP(J26,BLOQUE,2,0))&amp;REPT(" ",2-LEN(K26))&amp;K26</f>
        <v xml:space="preserve">   </v>
      </c>
      <c r="AB26" s="39" t="str">
        <f>IF(L26="","  ",VLOOKUP(L26,LISTAS!$H$3:$I$14,2,0)&amp;REPT(" ",1-LEN(M26))&amp;M26)</f>
        <v xml:space="preserve">  </v>
      </c>
      <c r="AC26" s="40" t="str">
        <f t="shared" ref="AC26:AC32" si="15">IF(N26=""," ",N26)</f>
        <v xml:space="preserve"> </v>
      </c>
      <c r="AD26" s="40" t="str">
        <f>IF(O26=""," ",VLOOKUP(O26,LISTAS!$M$3:$N$39,2,0))&amp;IF(P26=""," ",VLOOKUP(P26,LISTAS!$M$3:$N$39,2,0))</f>
        <v xml:space="preserve">  </v>
      </c>
      <c r="AE26" s="40" t="str">
        <f>IF(Q26="","   ",VLOOKUP(Q26,LISTAS!$P$3:$Q$147,2,0))</f>
        <v>003</v>
      </c>
      <c r="AF26" s="40" t="str">
        <f>IF(ISERROR(IF(R26="texto libre",S26,VLOOKUP(R26,LISTAS!$S$3:$T$103,2,0))&amp;REPT(" ",4-LEN(IF(R26="texto libre",S26,VLOOKUP(R26,LISTAS!$S$3:$T$103,2,0))))),"    ",IF(R26="texto libre",S26,VLOOKUP(R26,LISTAS!$S$3:$T$103,2,0))&amp;REPT(" ",4-LEN(IF(R26="texto libre",S26,VLOOKUP(R26,LISTAS!$S$3:$T$103,2,0)))))</f>
        <v xml:space="preserve">C   </v>
      </c>
      <c r="AG26" s="40" t="str">
        <f>IF(ISERROR(IF(T26="texto libre",U26,VLOOKUP(T26,LISTAS!$S$3:$T$103,2,0))&amp;REPT(" ",4-LEN(IF(T26="texto libre",U26,VLOOKUP(T26,LISTAS!$S$3:$T$103,2,0))))),"    ",IF(T26="texto libre",U26,VLOOKUP(T26,LISTAS!$S$3:$T$103,2,0))&amp;REPT(" ",4-LEN(IF(T26="texto libre",U26,VLOOKUP(T26,LISTAS!$S$3:$T$103,2,0)))))</f>
        <v xml:space="preserve">    </v>
      </c>
      <c r="AH26" s="40">
        <f t="shared" ref="AH26:AH32" si="16">LEN(D26)</f>
        <v>37</v>
      </c>
      <c r="AI26" s="40">
        <f t="shared" ref="AI26:AI32" si="17">IF(H26="",0,1)*IF(Q26="",0,1)</f>
        <v>1</v>
      </c>
      <c r="AJ26" s="38"/>
      <c r="AK26" s="31">
        <v>2</v>
      </c>
      <c r="AL26" s="91" t="s">
        <v>2700</v>
      </c>
      <c r="AM26" s="91" t="s">
        <v>2699</v>
      </c>
      <c r="AN26" s="31"/>
      <c r="AO26" s="88" t="str">
        <f>Tabla1[[#This Row],[GESCAL_37]]</f>
        <v xml:space="preserve">41000040395000009         003C       </v>
      </c>
      <c r="AP26" s="88" t="str">
        <f>IF(Tabla1[[#This Row],[Calle]]&lt;&gt;"",Tabla1[[#This Row],[Calle]],"")</f>
        <v>Perejil, Plaza del</v>
      </c>
      <c r="AQ26" s="88" t="str">
        <f>Tabla1[[#This Row],[Número]]&amp;Tabla1[[#This Row],[Bis]]</f>
        <v>9</v>
      </c>
      <c r="AR26" s="88" t="str">
        <f>Tabla1[[#This Row],[PORTAL(O)]]&amp;Tabla1[[#This Row],[PUERTA(Y)]]</f>
        <v/>
      </c>
      <c r="AS26" s="88" t="str">
        <f>Tabla1[[#This Row],[BLOQUE(T)]]&amp;Tabla1[[#This Row],[BLOQUE(XX)]]</f>
        <v/>
      </c>
      <c r="AT26" s="88" t="str">
        <f>IF(Tabla1[[#This Row],[LETRA ]]&lt;&gt;"",Tabla1[[#This Row],[LETRA ]],"")</f>
        <v/>
      </c>
      <c r="AU26" s="88" t="str">
        <f>Tabla1[[#This Row],[S1]]&amp;Tabla1[[#This Row],[S2]]</f>
        <v/>
      </c>
      <c r="AV26" s="43"/>
      <c r="AW26" s="88">
        <f>Tabla1[[#This Row],[Planta]]</f>
        <v>3</v>
      </c>
      <c r="AX26" s="88" t="str">
        <f>Tabla1[[#This Row],[MMMM]]&amp;" "&amp;Tabla1[[#This Row],[NNNN]]</f>
        <v xml:space="preserve">C        </v>
      </c>
      <c r="AY26" s="31" t="s">
        <v>2702</v>
      </c>
      <c r="AZ26" s="31" t="s">
        <v>2715</v>
      </c>
      <c r="BA26" s="31"/>
      <c r="BB26" s="31" t="s">
        <v>2720</v>
      </c>
      <c r="BC26" s="31" t="s">
        <v>355</v>
      </c>
      <c r="BD26" s="91" t="s">
        <v>2700</v>
      </c>
      <c r="BE26" s="31" t="s">
        <v>2717</v>
      </c>
      <c r="BF26" s="31" t="s">
        <v>359</v>
      </c>
      <c r="BG26" s="31">
        <v>1</v>
      </c>
      <c r="BH26" s="31" t="s">
        <v>2718</v>
      </c>
      <c r="BI26" s="31" t="s">
        <v>2719</v>
      </c>
      <c r="BJ26" s="31">
        <v>76</v>
      </c>
      <c r="BK26" s="31"/>
    </row>
    <row r="27" spans="1:63" hidden="1" x14ac:dyDescent="0.2">
      <c r="A27" s="84">
        <f t="shared" si="0"/>
        <v>20</v>
      </c>
      <c r="B27" s="85" t="str">
        <f t="shared" si="9"/>
        <v>NO</v>
      </c>
      <c r="C27" s="85" t="str">
        <f t="shared" si="10"/>
        <v>NO</v>
      </c>
      <c r="D27" s="85" t="str">
        <f t="shared" si="11"/>
        <v xml:space="preserve">41000040395000009         003D       </v>
      </c>
      <c r="E27" s="83" t="str">
        <f>VLOOKUP($G27,LISTAS!$V:$AA,3,0)</f>
        <v>SEVILLA</v>
      </c>
      <c r="F27" s="83" t="str">
        <f>VLOOKUP($G27,LISTAS!$V:$AA,2,0)</f>
        <v>ALCALA DE GUADAIRA</v>
      </c>
      <c r="G27" s="33" t="s">
        <v>2688</v>
      </c>
      <c r="H27" s="33">
        <v>9</v>
      </c>
      <c r="I27" s="41"/>
      <c r="J27" s="41"/>
      <c r="K27" s="41"/>
      <c r="L27" s="41"/>
      <c r="M27" s="41"/>
      <c r="N27" s="41"/>
      <c r="O27" s="41"/>
      <c r="P27" s="41"/>
      <c r="Q27" s="41">
        <v>3</v>
      </c>
      <c r="R27" s="33" t="s">
        <v>159</v>
      </c>
      <c r="S27" s="33" t="s">
        <v>4</v>
      </c>
      <c r="T27" s="41"/>
      <c r="U27" s="41"/>
      <c r="V27" s="40" t="str">
        <f>VLOOKUP($G27,LISTAS!$V$3:$AD$20218,7,0)</f>
        <v>41</v>
      </c>
      <c r="W27" s="40" t="str">
        <f>VLOOKUP($G27,LISTAS!$V$3:$AD$20218,8,0)</f>
        <v>00004</v>
      </c>
      <c r="X27" s="40" t="str">
        <f>VLOOKUP($G27,LISTAS!$V$3:$AD$20218,9,0)</f>
        <v>03950</v>
      </c>
      <c r="Y27" s="40" t="str">
        <f t="shared" si="13"/>
        <v>00009</v>
      </c>
      <c r="Z27" s="40" t="str">
        <f>IF(I27=""," ",VLOOKUP(I27,LISTAS!$B$3:$C$105,2))</f>
        <v xml:space="preserve"> </v>
      </c>
      <c r="AA27" s="40" t="str">
        <f t="shared" si="14"/>
        <v xml:space="preserve">   </v>
      </c>
      <c r="AB27" s="39" t="str">
        <f>IF(L27="","  ",VLOOKUP(L27,LISTAS!$H$3:$I$14,2,0)&amp;REPT(" ",1-LEN(M27))&amp;M27)</f>
        <v xml:space="preserve">  </v>
      </c>
      <c r="AC27" s="40" t="str">
        <f t="shared" si="15"/>
        <v xml:space="preserve"> </v>
      </c>
      <c r="AD27" s="40" t="str">
        <f>IF(O27=""," ",VLOOKUP(O27,LISTAS!$M$3:$N$39,2,0))&amp;IF(P27=""," ",VLOOKUP(P27,LISTAS!$M$3:$N$39,2,0))</f>
        <v xml:space="preserve">  </v>
      </c>
      <c r="AE27" s="40" t="str">
        <f>IF(Q27="","   ",VLOOKUP(Q27,LISTAS!$P$3:$Q$147,2,0))</f>
        <v>003</v>
      </c>
      <c r="AF27" s="40" t="str">
        <f>IF(ISERROR(IF(R27="texto libre",S27,VLOOKUP(R27,LISTAS!$S$3:$T$103,2,0))&amp;REPT(" ",4-LEN(IF(R27="texto libre",S27,VLOOKUP(R27,LISTAS!$S$3:$T$103,2,0))))),"    ",IF(R27="texto libre",S27,VLOOKUP(R27,LISTAS!$S$3:$T$103,2,0))&amp;REPT(" ",4-LEN(IF(R27="texto libre",S27,VLOOKUP(R27,LISTAS!$S$3:$T$103,2,0)))))</f>
        <v xml:space="preserve">D   </v>
      </c>
      <c r="AG27" s="40" t="str">
        <f>IF(ISERROR(IF(T27="texto libre",U27,VLOOKUP(T27,LISTAS!$S$3:$T$103,2,0))&amp;REPT(" ",4-LEN(IF(T27="texto libre",U27,VLOOKUP(T27,LISTAS!$S$3:$T$103,2,0))))),"    ",IF(T27="texto libre",U27,VLOOKUP(T27,LISTAS!$S$3:$T$103,2,0))&amp;REPT(" ",4-LEN(IF(T27="texto libre",U27,VLOOKUP(T27,LISTAS!$S$3:$T$103,2,0)))))</f>
        <v xml:space="preserve">    </v>
      </c>
      <c r="AH27" s="40">
        <f t="shared" si="16"/>
        <v>37</v>
      </c>
      <c r="AI27" s="40">
        <f t="shared" si="17"/>
        <v>1</v>
      </c>
      <c r="AJ27" s="38"/>
      <c r="AK27" s="31">
        <v>2</v>
      </c>
      <c r="AL27" s="91" t="s">
        <v>2703</v>
      </c>
      <c r="AM27" s="91" t="s">
        <v>2699</v>
      </c>
      <c r="AN27" s="31"/>
      <c r="AO27" s="88" t="str">
        <f>Tabla1[[#This Row],[GESCAL_37]]</f>
        <v xml:space="preserve">41000040395000009         003D       </v>
      </c>
      <c r="AP27" s="88" t="str">
        <f>IF(Tabla1[[#This Row],[Calle]]&lt;&gt;"",Tabla1[[#This Row],[Calle]],"")</f>
        <v>Perejil, Plaza del</v>
      </c>
      <c r="AQ27" s="88" t="str">
        <f>Tabla1[[#This Row],[Número]]&amp;Tabla1[[#This Row],[Bis]]</f>
        <v>9</v>
      </c>
      <c r="AR27" s="88" t="str">
        <f>Tabla1[[#This Row],[PORTAL(O)]]&amp;Tabla1[[#This Row],[PUERTA(Y)]]</f>
        <v/>
      </c>
      <c r="AS27" s="88" t="str">
        <f>Tabla1[[#This Row],[BLOQUE(T)]]&amp;Tabla1[[#This Row],[BLOQUE(XX)]]</f>
        <v/>
      </c>
      <c r="AT27" s="88" t="str">
        <f>IF(Tabla1[[#This Row],[LETRA ]]&lt;&gt;"",Tabla1[[#This Row],[LETRA ]],"")</f>
        <v/>
      </c>
      <c r="AU27" s="88" t="str">
        <f>Tabla1[[#This Row],[S1]]&amp;Tabla1[[#This Row],[S2]]</f>
        <v/>
      </c>
      <c r="AV27" s="43"/>
      <c r="AW27" s="88">
        <f>Tabla1[[#This Row],[Planta]]</f>
        <v>3</v>
      </c>
      <c r="AX27" s="88" t="str">
        <f>Tabla1[[#This Row],[MMMM]]&amp;" "&amp;Tabla1[[#This Row],[NNNN]]</f>
        <v xml:space="preserve">D        </v>
      </c>
      <c r="AY27" s="31" t="s">
        <v>2702</v>
      </c>
      <c r="AZ27" s="31" t="s">
        <v>2715</v>
      </c>
      <c r="BA27" s="31"/>
      <c r="BB27" s="31" t="s">
        <v>2716</v>
      </c>
      <c r="BC27" s="31" t="s">
        <v>355</v>
      </c>
      <c r="BD27" s="91" t="s">
        <v>2703</v>
      </c>
      <c r="BE27" s="31" t="s">
        <v>2717</v>
      </c>
      <c r="BF27" s="31" t="s">
        <v>359</v>
      </c>
      <c r="BG27" s="31">
        <v>2</v>
      </c>
      <c r="BH27" s="31" t="s">
        <v>2718</v>
      </c>
      <c r="BI27" s="31" t="s">
        <v>2719</v>
      </c>
      <c r="BJ27" s="31">
        <v>76</v>
      </c>
      <c r="BK27" s="31"/>
    </row>
    <row r="28" spans="1:63" hidden="1" x14ac:dyDescent="0.2">
      <c r="A28" s="84">
        <f t="shared" si="0"/>
        <v>21</v>
      </c>
      <c r="B28" s="85" t="str">
        <f t="shared" si="9"/>
        <v>NO</v>
      </c>
      <c r="C28" s="85" t="str">
        <f t="shared" si="10"/>
        <v>NO</v>
      </c>
      <c r="D28" s="85" t="str">
        <f t="shared" si="11"/>
        <v xml:space="preserve">41000040395000009         003E       </v>
      </c>
      <c r="E28" s="83" t="str">
        <f>VLOOKUP($G28,LISTAS!$V:$AA,3,0)</f>
        <v>SEVILLA</v>
      </c>
      <c r="F28" s="83" t="str">
        <f>VLOOKUP($G28,LISTAS!$V:$AA,2,0)</f>
        <v>ALCALA DE GUADAIRA</v>
      </c>
      <c r="G28" s="33" t="s">
        <v>2688</v>
      </c>
      <c r="H28" s="33">
        <v>9</v>
      </c>
      <c r="I28" s="41"/>
      <c r="J28" s="41"/>
      <c r="K28" s="41"/>
      <c r="L28" s="41"/>
      <c r="M28" s="41"/>
      <c r="N28" s="41"/>
      <c r="O28" s="41"/>
      <c r="P28" s="41"/>
      <c r="Q28" s="41">
        <v>3</v>
      </c>
      <c r="R28" s="33" t="s">
        <v>159</v>
      </c>
      <c r="S28" s="33" t="s">
        <v>22</v>
      </c>
      <c r="T28" s="41"/>
      <c r="U28" s="41"/>
      <c r="V28" s="40" t="str">
        <f>VLOOKUP($G28,LISTAS!$V$3:$AD$20218,7,0)</f>
        <v>41</v>
      </c>
      <c r="W28" s="40" t="str">
        <f>VLOOKUP($G28,LISTAS!$V$3:$AD$20218,8,0)</f>
        <v>00004</v>
      </c>
      <c r="X28" s="40" t="str">
        <f>VLOOKUP($G28,LISTAS!$V$3:$AD$20218,9,0)</f>
        <v>03950</v>
      </c>
      <c r="Y28" s="40" t="str">
        <f t="shared" si="13"/>
        <v>00009</v>
      </c>
      <c r="Z28" s="40" t="str">
        <f>IF(I28=""," ",VLOOKUP(I28,LISTAS!$B$3:$C$105,2))</f>
        <v xml:space="preserve"> </v>
      </c>
      <c r="AA28" s="40" t="str">
        <f t="shared" si="14"/>
        <v xml:space="preserve">   </v>
      </c>
      <c r="AB28" s="39" t="str">
        <f>IF(L28="","  ",VLOOKUP(L28,LISTAS!$H$3:$I$14,2,0)&amp;REPT(" ",1-LEN(M28))&amp;M28)</f>
        <v xml:space="preserve">  </v>
      </c>
      <c r="AC28" s="40" t="str">
        <f t="shared" si="15"/>
        <v xml:space="preserve"> </v>
      </c>
      <c r="AD28" s="40" t="str">
        <f>IF(O28=""," ",VLOOKUP(O28,LISTAS!$M$3:$N$39,2,0))&amp;IF(P28=""," ",VLOOKUP(P28,LISTAS!$M$3:$N$39,2,0))</f>
        <v xml:space="preserve">  </v>
      </c>
      <c r="AE28" s="40" t="str">
        <f>IF(Q28="","   ",VLOOKUP(Q28,LISTAS!$P$3:$Q$147,2,0))</f>
        <v>003</v>
      </c>
      <c r="AF28" s="40" t="str">
        <f>IF(ISERROR(IF(R28="texto libre",S28,VLOOKUP(R28,LISTAS!$S$3:$T$103,2,0))&amp;REPT(" ",4-LEN(IF(R28="texto libre",S28,VLOOKUP(R28,LISTAS!$S$3:$T$103,2,0))))),"    ",IF(R28="texto libre",S28,VLOOKUP(R28,LISTAS!$S$3:$T$103,2,0))&amp;REPT(" ",4-LEN(IF(R28="texto libre",S28,VLOOKUP(R28,LISTAS!$S$3:$T$103,2,0)))))</f>
        <v xml:space="preserve">E   </v>
      </c>
      <c r="AG28" s="40" t="str">
        <f>IF(ISERROR(IF(T28="texto libre",U28,VLOOKUP(T28,LISTAS!$S$3:$T$103,2,0))&amp;REPT(" ",4-LEN(IF(T28="texto libre",U28,VLOOKUP(T28,LISTAS!$S$3:$T$103,2,0))))),"    ",IF(T28="texto libre",U28,VLOOKUP(T28,LISTAS!$S$3:$T$103,2,0))&amp;REPT(" ",4-LEN(IF(T28="texto libre",U28,VLOOKUP(T28,LISTAS!$S$3:$T$103,2,0)))))</f>
        <v xml:space="preserve">    </v>
      </c>
      <c r="AH28" s="40">
        <f t="shared" si="16"/>
        <v>37</v>
      </c>
      <c r="AI28" s="40">
        <f t="shared" si="17"/>
        <v>1</v>
      </c>
      <c r="AJ28" s="38"/>
      <c r="AK28" s="31">
        <v>2</v>
      </c>
      <c r="AL28" s="91" t="s">
        <v>2703</v>
      </c>
      <c r="AM28" s="91" t="s">
        <v>2699</v>
      </c>
      <c r="AN28" s="31"/>
      <c r="AO28" s="88" t="str">
        <f>Tabla1[[#This Row],[GESCAL_37]]</f>
        <v xml:space="preserve">41000040395000009         003E       </v>
      </c>
      <c r="AP28" s="88" t="str">
        <f>IF(Tabla1[[#This Row],[Calle]]&lt;&gt;"",Tabla1[[#This Row],[Calle]],"")</f>
        <v>Perejil, Plaza del</v>
      </c>
      <c r="AQ28" s="88" t="str">
        <f>Tabla1[[#This Row],[Número]]&amp;Tabla1[[#This Row],[Bis]]</f>
        <v>9</v>
      </c>
      <c r="AR28" s="88" t="str">
        <f>Tabla1[[#This Row],[PORTAL(O)]]&amp;Tabla1[[#This Row],[PUERTA(Y)]]</f>
        <v/>
      </c>
      <c r="AS28" s="88" t="str">
        <f>Tabla1[[#This Row],[BLOQUE(T)]]&amp;Tabla1[[#This Row],[BLOQUE(XX)]]</f>
        <v/>
      </c>
      <c r="AT28" s="88" t="str">
        <f>IF(Tabla1[[#This Row],[LETRA ]]&lt;&gt;"",Tabla1[[#This Row],[LETRA ]],"")</f>
        <v/>
      </c>
      <c r="AU28" s="88" t="str">
        <f>Tabla1[[#This Row],[S1]]&amp;Tabla1[[#This Row],[S2]]</f>
        <v/>
      </c>
      <c r="AV28" s="43"/>
      <c r="AW28" s="88">
        <f>Tabla1[[#This Row],[Planta]]</f>
        <v>3</v>
      </c>
      <c r="AX28" s="88" t="str">
        <f>Tabla1[[#This Row],[MMMM]]&amp;" "&amp;Tabla1[[#This Row],[NNNN]]</f>
        <v xml:space="preserve">E        </v>
      </c>
      <c r="AY28" s="31" t="s">
        <v>2702</v>
      </c>
      <c r="AZ28" s="31" t="s">
        <v>2715</v>
      </c>
      <c r="BA28" s="31"/>
      <c r="BB28" s="31" t="s">
        <v>2716</v>
      </c>
      <c r="BC28" s="31" t="s">
        <v>355</v>
      </c>
      <c r="BD28" s="91" t="s">
        <v>2703</v>
      </c>
      <c r="BE28" s="31" t="s">
        <v>2717</v>
      </c>
      <c r="BF28" s="31" t="s">
        <v>359</v>
      </c>
      <c r="BG28" s="31">
        <v>2</v>
      </c>
      <c r="BH28" s="31" t="s">
        <v>2718</v>
      </c>
      <c r="BI28" s="31" t="s">
        <v>2719</v>
      </c>
      <c r="BJ28" s="31">
        <v>76</v>
      </c>
      <c r="BK28" s="31"/>
    </row>
    <row r="29" spans="1:63" hidden="1" x14ac:dyDescent="0.2">
      <c r="A29" s="84">
        <f t="shared" si="0"/>
        <v>22</v>
      </c>
      <c r="B29" s="85" t="str">
        <f t="shared" si="9"/>
        <v>NO</v>
      </c>
      <c r="C29" s="85" t="str">
        <f t="shared" si="10"/>
        <v>NO</v>
      </c>
      <c r="D29" s="85" t="str">
        <f t="shared" si="11"/>
        <v xml:space="preserve">41000040395000009         003F       </v>
      </c>
      <c r="E29" s="83" t="str">
        <f>VLOOKUP($G29,LISTAS!$V:$AA,3,0)</f>
        <v>SEVILLA</v>
      </c>
      <c r="F29" s="83" t="str">
        <f>VLOOKUP($G29,LISTAS!$V:$AA,2,0)</f>
        <v>ALCALA DE GUADAIRA</v>
      </c>
      <c r="G29" s="33" t="s">
        <v>2688</v>
      </c>
      <c r="H29" s="33">
        <v>9</v>
      </c>
      <c r="I29" s="41"/>
      <c r="J29" s="41"/>
      <c r="K29" s="41"/>
      <c r="L29" s="41"/>
      <c r="M29" s="41"/>
      <c r="N29" s="41"/>
      <c r="O29" s="41"/>
      <c r="P29" s="41"/>
      <c r="Q29" s="41">
        <v>3</v>
      </c>
      <c r="R29" s="33" t="s">
        <v>159</v>
      </c>
      <c r="S29" s="33" t="s">
        <v>24</v>
      </c>
      <c r="T29" s="41"/>
      <c r="U29" s="41"/>
      <c r="V29" s="40" t="str">
        <f>VLOOKUP($G29,LISTAS!$V$3:$AD$20218,7,0)</f>
        <v>41</v>
      </c>
      <c r="W29" s="40" t="str">
        <f>VLOOKUP($G29,LISTAS!$V$3:$AD$20218,8,0)</f>
        <v>00004</v>
      </c>
      <c r="X29" s="40" t="str">
        <f>VLOOKUP($G29,LISTAS!$V$3:$AD$20218,9,0)</f>
        <v>03950</v>
      </c>
      <c r="Y29" s="40" t="str">
        <f t="shared" si="13"/>
        <v>00009</v>
      </c>
      <c r="Z29" s="40" t="str">
        <f>IF(I29=""," ",VLOOKUP(I29,LISTAS!$B$3:$C$105,2))</f>
        <v xml:space="preserve"> </v>
      </c>
      <c r="AA29" s="40" t="str">
        <f t="shared" si="14"/>
        <v xml:space="preserve">   </v>
      </c>
      <c r="AB29" s="39" t="str">
        <f>IF(L29="","  ",VLOOKUP(L29,LISTAS!$H$3:$I$14,2,0)&amp;REPT(" ",1-LEN(M29))&amp;M29)</f>
        <v xml:space="preserve">  </v>
      </c>
      <c r="AC29" s="40" t="str">
        <f t="shared" si="15"/>
        <v xml:space="preserve"> </v>
      </c>
      <c r="AD29" s="40" t="str">
        <f>IF(O29=""," ",VLOOKUP(O29,LISTAS!$M$3:$N$39,2,0))&amp;IF(P29=""," ",VLOOKUP(P29,LISTAS!$M$3:$N$39,2,0))</f>
        <v xml:space="preserve">  </v>
      </c>
      <c r="AE29" s="40" t="str">
        <f>IF(Q29="","   ",VLOOKUP(Q29,LISTAS!$P$3:$Q$147,2,0))</f>
        <v>003</v>
      </c>
      <c r="AF29" s="40" t="str">
        <f>IF(ISERROR(IF(R29="texto libre",S29,VLOOKUP(R29,LISTAS!$S$3:$T$103,2,0))&amp;REPT(" ",4-LEN(IF(R29="texto libre",S29,VLOOKUP(R29,LISTAS!$S$3:$T$103,2,0))))),"    ",IF(R29="texto libre",S29,VLOOKUP(R29,LISTAS!$S$3:$T$103,2,0))&amp;REPT(" ",4-LEN(IF(R29="texto libre",S29,VLOOKUP(R29,LISTAS!$S$3:$T$103,2,0)))))</f>
        <v xml:space="preserve">F   </v>
      </c>
      <c r="AG29" s="40" t="str">
        <f>IF(ISERROR(IF(T29="texto libre",U29,VLOOKUP(T29,LISTAS!$S$3:$T$103,2,0))&amp;REPT(" ",4-LEN(IF(T29="texto libre",U29,VLOOKUP(T29,LISTAS!$S$3:$T$103,2,0))))),"    ",IF(T29="texto libre",U29,VLOOKUP(T29,LISTAS!$S$3:$T$103,2,0))&amp;REPT(" ",4-LEN(IF(T29="texto libre",U29,VLOOKUP(T29,LISTAS!$S$3:$T$103,2,0)))))</f>
        <v xml:space="preserve">    </v>
      </c>
      <c r="AH29" s="40">
        <f t="shared" si="16"/>
        <v>37</v>
      </c>
      <c r="AI29" s="40">
        <f t="shared" si="17"/>
        <v>1</v>
      </c>
      <c r="AJ29" s="38"/>
      <c r="AK29" s="31">
        <v>2</v>
      </c>
      <c r="AL29" s="91" t="s">
        <v>2703</v>
      </c>
      <c r="AM29" s="91" t="s">
        <v>2699</v>
      </c>
      <c r="AN29" s="31"/>
      <c r="AO29" s="88" t="str">
        <f>Tabla1[[#This Row],[GESCAL_37]]</f>
        <v xml:space="preserve">41000040395000009         003F       </v>
      </c>
      <c r="AP29" s="88" t="str">
        <f>IF(Tabla1[[#This Row],[Calle]]&lt;&gt;"",Tabla1[[#This Row],[Calle]],"")</f>
        <v>Perejil, Plaza del</v>
      </c>
      <c r="AQ29" s="88" t="str">
        <f>Tabla1[[#This Row],[Número]]&amp;Tabla1[[#This Row],[Bis]]</f>
        <v>9</v>
      </c>
      <c r="AR29" s="88" t="str">
        <f>Tabla1[[#This Row],[PORTAL(O)]]&amp;Tabla1[[#This Row],[PUERTA(Y)]]</f>
        <v/>
      </c>
      <c r="AS29" s="88" t="str">
        <f>Tabla1[[#This Row],[BLOQUE(T)]]&amp;Tabla1[[#This Row],[BLOQUE(XX)]]</f>
        <v/>
      </c>
      <c r="AT29" s="88" t="str">
        <f>IF(Tabla1[[#This Row],[LETRA ]]&lt;&gt;"",Tabla1[[#This Row],[LETRA ]],"")</f>
        <v/>
      </c>
      <c r="AU29" s="88" t="str">
        <f>Tabla1[[#This Row],[S1]]&amp;Tabla1[[#This Row],[S2]]</f>
        <v/>
      </c>
      <c r="AV29" s="43"/>
      <c r="AW29" s="88">
        <f>Tabla1[[#This Row],[Planta]]</f>
        <v>3</v>
      </c>
      <c r="AX29" s="88" t="str">
        <f>Tabla1[[#This Row],[MMMM]]&amp;" "&amp;Tabla1[[#This Row],[NNNN]]</f>
        <v xml:space="preserve">F        </v>
      </c>
      <c r="AY29" s="31" t="s">
        <v>2702</v>
      </c>
      <c r="AZ29" s="31" t="s">
        <v>2715</v>
      </c>
      <c r="BA29" s="31"/>
      <c r="BB29" s="31" t="s">
        <v>2716</v>
      </c>
      <c r="BC29" s="31" t="s">
        <v>355</v>
      </c>
      <c r="BD29" s="91" t="s">
        <v>2703</v>
      </c>
      <c r="BE29" s="31" t="s">
        <v>2717</v>
      </c>
      <c r="BF29" s="31" t="s">
        <v>359</v>
      </c>
      <c r="BG29" s="31">
        <v>2</v>
      </c>
      <c r="BH29" s="31" t="s">
        <v>2718</v>
      </c>
      <c r="BI29" s="31" t="s">
        <v>2719</v>
      </c>
      <c r="BJ29" s="31">
        <v>76</v>
      </c>
      <c r="BK29" s="31"/>
    </row>
    <row r="30" spans="1:63" hidden="1" x14ac:dyDescent="0.2">
      <c r="A30" s="84">
        <f t="shared" si="0"/>
        <v>23</v>
      </c>
      <c r="B30" s="85" t="str">
        <f t="shared" si="9"/>
        <v>NO</v>
      </c>
      <c r="C30" s="85" t="str">
        <f t="shared" si="10"/>
        <v>NO</v>
      </c>
      <c r="D30" s="85" t="str">
        <f t="shared" si="11"/>
        <v xml:space="preserve">41000040395000009         004A       </v>
      </c>
      <c r="E30" s="83" t="str">
        <f>VLOOKUP($G30,LISTAS!$V:$AA,3,0)</f>
        <v>SEVILLA</v>
      </c>
      <c r="F30" s="83" t="str">
        <f>VLOOKUP($G30,LISTAS!$V:$AA,2,0)</f>
        <v>ALCALA DE GUADAIRA</v>
      </c>
      <c r="G30" s="33" t="s">
        <v>2688</v>
      </c>
      <c r="H30" s="33">
        <v>9</v>
      </c>
      <c r="I30" s="41"/>
      <c r="J30" s="41"/>
      <c r="K30" s="41"/>
      <c r="L30" s="41"/>
      <c r="M30" s="41"/>
      <c r="N30" s="41"/>
      <c r="O30" s="41"/>
      <c r="P30" s="41"/>
      <c r="Q30" s="41">
        <v>4</v>
      </c>
      <c r="R30" s="33" t="s">
        <v>159</v>
      </c>
      <c r="S30" s="33" t="s">
        <v>18</v>
      </c>
      <c r="T30" s="41"/>
      <c r="U30" s="41"/>
      <c r="V30" s="40" t="str">
        <f>VLOOKUP($G30,LISTAS!$V$3:$AD$20218,7,0)</f>
        <v>41</v>
      </c>
      <c r="W30" s="40" t="str">
        <f>VLOOKUP($G30,LISTAS!$V$3:$AD$20218,8,0)</f>
        <v>00004</v>
      </c>
      <c r="X30" s="40" t="str">
        <f>VLOOKUP($G30,LISTAS!$V$3:$AD$20218,9,0)</f>
        <v>03950</v>
      </c>
      <c r="Y30" s="40" t="str">
        <f t="shared" si="13"/>
        <v>00009</v>
      </c>
      <c r="Z30" s="40" t="str">
        <f>IF(I30=""," ",VLOOKUP(I30,LISTAS!$B$3:$C$105,2))</f>
        <v xml:space="preserve"> </v>
      </c>
      <c r="AA30" s="40" t="str">
        <f t="shared" si="14"/>
        <v xml:space="preserve">   </v>
      </c>
      <c r="AB30" s="39" t="str">
        <f>IF(L30="","  ",VLOOKUP(L30,LISTAS!$H$3:$I$14,2,0)&amp;REPT(" ",1-LEN(M30))&amp;M30)</f>
        <v xml:space="preserve">  </v>
      </c>
      <c r="AC30" s="40" t="str">
        <f t="shared" si="15"/>
        <v xml:space="preserve"> </v>
      </c>
      <c r="AD30" s="40" t="str">
        <f>IF(O30=""," ",VLOOKUP(O30,LISTAS!$M$3:$N$39,2,0))&amp;IF(P30=""," ",VLOOKUP(P30,LISTAS!$M$3:$N$39,2,0))</f>
        <v xml:space="preserve">  </v>
      </c>
      <c r="AE30" s="40" t="str">
        <f>IF(Q30="","   ",VLOOKUP(Q30,LISTAS!$P$3:$Q$147,2,0))</f>
        <v>004</v>
      </c>
      <c r="AF30" s="40" t="str">
        <f>IF(ISERROR(IF(R30="texto libre",S30,VLOOKUP(R30,LISTAS!$S$3:$T$103,2,0))&amp;REPT(" ",4-LEN(IF(R30="texto libre",S30,VLOOKUP(R30,LISTAS!$S$3:$T$103,2,0))))),"    ",IF(R30="texto libre",S30,VLOOKUP(R30,LISTAS!$S$3:$T$103,2,0))&amp;REPT(" ",4-LEN(IF(R30="texto libre",S30,VLOOKUP(R30,LISTAS!$S$3:$T$103,2,0)))))</f>
        <v xml:space="preserve">A   </v>
      </c>
      <c r="AG30" s="40" t="str">
        <f>IF(ISERROR(IF(T30="texto libre",U30,VLOOKUP(T30,LISTAS!$S$3:$T$103,2,0))&amp;REPT(" ",4-LEN(IF(T30="texto libre",U30,VLOOKUP(T30,LISTAS!$S$3:$T$103,2,0))))),"    ",IF(T30="texto libre",U30,VLOOKUP(T30,LISTAS!$S$3:$T$103,2,0))&amp;REPT(" ",4-LEN(IF(T30="texto libre",U30,VLOOKUP(T30,LISTAS!$S$3:$T$103,2,0)))))</f>
        <v xml:space="preserve">    </v>
      </c>
      <c r="AH30" s="40">
        <f t="shared" si="16"/>
        <v>37</v>
      </c>
      <c r="AI30" s="40">
        <f t="shared" si="17"/>
        <v>1</v>
      </c>
      <c r="AJ30" s="38"/>
      <c r="AK30" s="31">
        <v>2</v>
      </c>
      <c r="AL30" s="91" t="s">
        <v>2700</v>
      </c>
      <c r="AM30" s="91" t="s">
        <v>2699</v>
      </c>
      <c r="AN30" s="31"/>
      <c r="AO30" s="88" t="str">
        <f>Tabla1[[#This Row],[GESCAL_37]]</f>
        <v xml:space="preserve">41000040395000009         004A       </v>
      </c>
      <c r="AP30" s="88" t="str">
        <f>IF(Tabla1[[#This Row],[Calle]]&lt;&gt;"",Tabla1[[#This Row],[Calle]],"")</f>
        <v>Perejil, Plaza del</v>
      </c>
      <c r="AQ30" s="88" t="str">
        <f>Tabla1[[#This Row],[Número]]&amp;Tabla1[[#This Row],[Bis]]</f>
        <v>9</v>
      </c>
      <c r="AR30" s="88" t="str">
        <f>Tabla1[[#This Row],[PORTAL(O)]]&amp;Tabla1[[#This Row],[PUERTA(Y)]]</f>
        <v/>
      </c>
      <c r="AS30" s="88" t="str">
        <f>Tabla1[[#This Row],[BLOQUE(T)]]&amp;Tabla1[[#This Row],[BLOQUE(XX)]]</f>
        <v/>
      </c>
      <c r="AT30" s="88" t="str">
        <f>IF(Tabla1[[#This Row],[LETRA ]]&lt;&gt;"",Tabla1[[#This Row],[LETRA ]],"")</f>
        <v/>
      </c>
      <c r="AU30" s="88" t="str">
        <f>Tabla1[[#This Row],[S1]]&amp;Tabla1[[#This Row],[S2]]</f>
        <v/>
      </c>
      <c r="AV30" s="43"/>
      <c r="AW30" s="88">
        <f>Tabla1[[#This Row],[Planta]]</f>
        <v>4</v>
      </c>
      <c r="AX30" s="88" t="str">
        <f>Tabla1[[#This Row],[MMMM]]&amp;" "&amp;Tabla1[[#This Row],[NNNN]]</f>
        <v xml:space="preserve">A        </v>
      </c>
      <c r="AY30" s="31" t="s">
        <v>2702</v>
      </c>
      <c r="AZ30" s="31" t="s">
        <v>2715</v>
      </c>
      <c r="BA30" s="31"/>
      <c r="BB30" s="31" t="s">
        <v>2720</v>
      </c>
      <c r="BC30" s="31" t="s">
        <v>355</v>
      </c>
      <c r="BD30" s="91" t="s">
        <v>2700</v>
      </c>
      <c r="BE30" s="31" t="s">
        <v>2717</v>
      </c>
      <c r="BF30" s="31" t="s">
        <v>359</v>
      </c>
      <c r="BG30" s="31">
        <v>1</v>
      </c>
      <c r="BH30" s="31" t="s">
        <v>2718</v>
      </c>
      <c r="BI30" s="31" t="s">
        <v>2719</v>
      </c>
      <c r="BJ30" s="31">
        <v>76</v>
      </c>
      <c r="BK30" s="31"/>
    </row>
    <row r="31" spans="1:63" hidden="1" x14ac:dyDescent="0.2">
      <c r="A31" s="84">
        <f t="shared" si="0"/>
        <v>24</v>
      </c>
      <c r="B31" s="85" t="str">
        <f t="shared" si="9"/>
        <v>NO</v>
      </c>
      <c r="C31" s="85" t="str">
        <f t="shared" si="10"/>
        <v>NO</v>
      </c>
      <c r="D31" s="85" t="str">
        <f t="shared" si="11"/>
        <v xml:space="preserve">41000040395000009         004B       </v>
      </c>
      <c r="E31" s="83" t="str">
        <f>VLOOKUP($G31,LISTAS!$V:$AA,3,0)</f>
        <v>SEVILLA</v>
      </c>
      <c r="F31" s="83" t="str">
        <f>VLOOKUP($G31,LISTAS!$V:$AA,2,0)</f>
        <v>ALCALA DE GUADAIRA</v>
      </c>
      <c r="G31" s="33" t="s">
        <v>2688</v>
      </c>
      <c r="H31" s="33">
        <v>9</v>
      </c>
      <c r="I31" s="41"/>
      <c r="J31" s="41"/>
      <c r="K31" s="41"/>
      <c r="L31" s="41"/>
      <c r="M31" s="41"/>
      <c r="N31" s="41"/>
      <c r="O31" s="41"/>
      <c r="P31" s="41"/>
      <c r="Q31" s="41">
        <v>4</v>
      </c>
      <c r="R31" s="33" t="s">
        <v>159</v>
      </c>
      <c r="S31" s="33" t="s">
        <v>0</v>
      </c>
      <c r="T31" s="41"/>
      <c r="U31" s="41"/>
      <c r="V31" s="40" t="str">
        <f>VLOOKUP($G31,LISTAS!$V$3:$AD$20218,7,0)</f>
        <v>41</v>
      </c>
      <c r="W31" s="40" t="str">
        <f>VLOOKUP($G31,LISTAS!$V$3:$AD$20218,8,0)</f>
        <v>00004</v>
      </c>
      <c r="X31" s="40" t="str">
        <f>VLOOKUP($G31,LISTAS!$V$3:$AD$20218,9,0)</f>
        <v>03950</v>
      </c>
      <c r="Y31" s="40" t="str">
        <f t="shared" si="13"/>
        <v>00009</v>
      </c>
      <c r="Z31" s="40" t="str">
        <f>IF(I31=""," ",VLOOKUP(I31,LISTAS!$B$3:$C$105,2))</f>
        <v xml:space="preserve"> </v>
      </c>
      <c r="AA31" s="40" t="str">
        <f t="shared" si="14"/>
        <v xml:space="preserve">   </v>
      </c>
      <c r="AB31" s="39" t="str">
        <f>IF(L31="","  ",VLOOKUP(L31,LISTAS!$H$3:$I$14,2,0)&amp;REPT(" ",1-LEN(M31))&amp;M31)</f>
        <v xml:space="preserve">  </v>
      </c>
      <c r="AC31" s="40" t="str">
        <f t="shared" si="15"/>
        <v xml:space="preserve"> </v>
      </c>
      <c r="AD31" s="40" t="str">
        <f>IF(O31=""," ",VLOOKUP(O31,LISTAS!$M$3:$N$39,2,0))&amp;IF(P31=""," ",VLOOKUP(P31,LISTAS!$M$3:$N$39,2,0))</f>
        <v xml:space="preserve">  </v>
      </c>
      <c r="AE31" s="40" t="str">
        <f>IF(Q31="","   ",VLOOKUP(Q31,LISTAS!$P$3:$Q$147,2,0))</f>
        <v>004</v>
      </c>
      <c r="AF31" s="40" t="str">
        <f>IF(ISERROR(IF(R31="texto libre",S31,VLOOKUP(R31,LISTAS!$S$3:$T$103,2,0))&amp;REPT(" ",4-LEN(IF(R31="texto libre",S31,VLOOKUP(R31,LISTAS!$S$3:$T$103,2,0))))),"    ",IF(R31="texto libre",S31,VLOOKUP(R31,LISTAS!$S$3:$T$103,2,0))&amp;REPT(" ",4-LEN(IF(R31="texto libre",S31,VLOOKUP(R31,LISTAS!$S$3:$T$103,2,0)))))</f>
        <v xml:space="preserve">B   </v>
      </c>
      <c r="AG31" s="40" t="str">
        <f>IF(ISERROR(IF(T31="texto libre",U31,VLOOKUP(T31,LISTAS!$S$3:$T$103,2,0))&amp;REPT(" ",4-LEN(IF(T31="texto libre",U31,VLOOKUP(T31,LISTAS!$S$3:$T$103,2,0))))),"    ",IF(T31="texto libre",U31,VLOOKUP(T31,LISTAS!$S$3:$T$103,2,0))&amp;REPT(" ",4-LEN(IF(T31="texto libre",U31,VLOOKUP(T31,LISTAS!$S$3:$T$103,2,0)))))</f>
        <v xml:space="preserve">    </v>
      </c>
      <c r="AH31" s="40">
        <f t="shared" si="16"/>
        <v>37</v>
      </c>
      <c r="AI31" s="40">
        <f t="shared" si="17"/>
        <v>1</v>
      </c>
      <c r="AJ31" s="38"/>
      <c r="AK31" s="31">
        <v>2</v>
      </c>
      <c r="AL31" s="91" t="s">
        <v>2700</v>
      </c>
      <c r="AM31" s="91" t="s">
        <v>2699</v>
      </c>
      <c r="AN31" s="31"/>
      <c r="AO31" s="88" t="str">
        <f>Tabla1[[#This Row],[GESCAL_37]]</f>
        <v xml:space="preserve">41000040395000009         004B       </v>
      </c>
      <c r="AP31" s="88" t="str">
        <f>IF(Tabla1[[#This Row],[Calle]]&lt;&gt;"",Tabla1[[#This Row],[Calle]],"")</f>
        <v>Perejil, Plaza del</v>
      </c>
      <c r="AQ31" s="88" t="str">
        <f>Tabla1[[#This Row],[Número]]&amp;Tabla1[[#This Row],[Bis]]</f>
        <v>9</v>
      </c>
      <c r="AR31" s="88" t="str">
        <f>Tabla1[[#This Row],[PORTAL(O)]]&amp;Tabla1[[#This Row],[PUERTA(Y)]]</f>
        <v/>
      </c>
      <c r="AS31" s="88" t="str">
        <f>Tabla1[[#This Row],[BLOQUE(T)]]&amp;Tabla1[[#This Row],[BLOQUE(XX)]]</f>
        <v/>
      </c>
      <c r="AT31" s="88" t="str">
        <f>IF(Tabla1[[#This Row],[LETRA ]]&lt;&gt;"",Tabla1[[#This Row],[LETRA ]],"")</f>
        <v/>
      </c>
      <c r="AU31" s="88" t="str">
        <f>Tabla1[[#This Row],[S1]]&amp;Tabla1[[#This Row],[S2]]</f>
        <v/>
      </c>
      <c r="AV31" s="43"/>
      <c r="AW31" s="88">
        <f>Tabla1[[#This Row],[Planta]]</f>
        <v>4</v>
      </c>
      <c r="AX31" s="88" t="str">
        <f>Tabla1[[#This Row],[MMMM]]&amp;" "&amp;Tabla1[[#This Row],[NNNN]]</f>
        <v xml:space="preserve">B        </v>
      </c>
      <c r="AY31" s="31" t="s">
        <v>2702</v>
      </c>
      <c r="AZ31" s="31" t="s">
        <v>2715</v>
      </c>
      <c r="BA31" s="31"/>
      <c r="BB31" s="31" t="s">
        <v>2720</v>
      </c>
      <c r="BC31" s="31" t="s">
        <v>355</v>
      </c>
      <c r="BD31" s="91" t="s">
        <v>2700</v>
      </c>
      <c r="BE31" s="31" t="s">
        <v>2717</v>
      </c>
      <c r="BF31" s="31" t="s">
        <v>359</v>
      </c>
      <c r="BG31" s="31">
        <v>1</v>
      </c>
      <c r="BH31" s="31" t="s">
        <v>2718</v>
      </c>
      <c r="BI31" s="31" t="s">
        <v>2719</v>
      </c>
      <c r="BJ31" s="31">
        <v>76</v>
      </c>
      <c r="BK31" s="31"/>
    </row>
    <row r="32" spans="1:63" hidden="1" x14ac:dyDescent="0.2">
      <c r="A32" s="86">
        <f t="shared" si="0"/>
        <v>25</v>
      </c>
      <c r="B32" s="83" t="str">
        <f t="shared" si="9"/>
        <v>NO</v>
      </c>
      <c r="C32" s="83" t="str">
        <f t="shared" si="10"/>
        <v>NO</v>
      </c>
      <c r="D32" s="83" t="str">
        <f t="shared" si="11"/>
        <v xml:space="preserve">41000040395000009         004C       </v>
      </c>
      <c r="E32" s="83" t="str">
        <f>VLOOKUP($G32,LISTAS!$V:$AA,3,0)</f>
        <v>SEVILLA</v>
      </c>
      <c r="F32" s="83" t="str">
        <f>VLOOKUP($G32,LISTAS!$V:$AA,2,0)</f>
        <v>ALCALA DE GUADAIRA</v>
      </c>
      <c r="G32" s="33" t="s">
        <v>2688</v>
      </c>
      <c r="H32" s="33">
        <v>9</v>
      </c>
      <c r="I32" s="33"/>
      <c r="J32" s="33"/>
      <c r="K32" s="33"/>
      <c r="L32" s="33"/>
      <c r="M32" s="33"/>
      <c r="N32" s="33"/>
      <c r="O32" s="33"/>
      <c r="P32" s="33"/>
      <c r="Q32" s="33">
        <v>4</v>
      </c>
      <c r="R32" s="33" t="s">
        <v>159</v>
      </c>
      <c r="S32" s="33" t="s">
        <v>2</v>
      </c>
      <c r="T32" s="33"/>
      <c r="U32" s="33"/>
      <c r="V32" s="32" t="str">
        <f>VLOOKUP($G32,LISTAS!$V$3:$AD$20218,7,0)</f>
        <v>41</v>
      </c>
      <c r="W32" s="32" t="str">
        <f>VLOOKUP($G32,LISTAS!$V$3:$AD$20218,8,0)</f>
        <v>00004</v>
      </c>
      <c r="X32" s="32" t="str">
        <f>VLOOKUP($G32,LISTAS!$V$3:$AD$20218,9,0)</f>
        <v>03950</v>
      </c>
      <c r="Y32" s="32" t="str">
        <f t="shared" si="13"/>
        <v>00009</v>
      </c>
      <c r="Z32" s="32" t="str">
        <f>IF(I32=""," ",VLOOKUP(I32,LISTAS!$B$3:$C$105,2))</f>
        <v xml:space="preserve"> </v>
      </c>
      <c r="AA32" s="32" t="str">
        <f t="shared" si="14"/>
        <v xml:space="preserve">   </v>
      </c>
      <c r="AB32" s="42" t="str">
        <f>IF(L32="","  ",VLOOKUP(L32,LISTAS!$H$3:$I$14,2,0)&amp;REPT(" ",1-LEN(M32))&amp;M32)</f>
        <v xml:space="preserve">  </v>
      </c>
      <c r="AC32" s="32" t="str">
        <f t="shared" si="15"/>
        <v xml:space="preserve"> </v>
      </c>
      <c r="AD32" s="32" t="str">
        <f>IF(O32=""," ",VLOOKUP(O32,LISTAS!$M$3:$N$39,2,0))&amp;IF(P32=""," ",VLOOKUP(P32,LISTAS!$M$3:$N$39,2,0))</f>
        <v xml:space="preserve">  </v>
      </c>
      <c r="AE32" s="32" t="str">
        <f>IF(Q32="","   ",VLOOKUP(Q32,LISTAS!$P$3:$Q$147,2,0))</f>
        <v>004</v>
      </c>
      <c r="AF32" s="32" t="str">
        <f>IF(ISERROR(IF(R32="texto libre",S32,VLOOKUP(R32,LISTAS!$S$3:$T$103,2,0))&amp;REPT(" ",4-LEN(IF(R32="texto libre",S32,VLOOKUP(R32,LISTAS!$S$3:$T$103,2,0))))),"    ",IF(R32="texto libre",S32,VLOOKUP(R32,LISTAS!$S$3:$T$103,2,0))&amp;REPT(" ",4-LEN(IF(R32="texto libre",S32,VLOOKUP(R32,LISTAS!$S$3:$T$103,2,0)))))</f>
        <v xml:space="preserve">C   </v>
      </c>
      <c r="AG32" s="32" t="str">
        <f>IF(ISERROR(IF(T32="texto libre",U32,VLOOKUP(T32,LISTAS!$S$3:$T$103,2,0))&amp;REPT(" ",4-LEN(IF(T32="texto libre",U32,VLOOKUP(T32,LISTAS!$S$3:$T$103,2,0))))),"    ",IF(T32="texto libre",U32,VLOOKUP(T32,LISTAS!$S$3:$T$103,2,0))&amp;REPT(" ",4-LEN(IF(T32="texto libre",U32,VLOOKUP(T32,LISTAS!$S$3:$T$103,2,0)))))</f>
        <v xml:space="preserve">    </v>
      </c>
      <c r="AH32" s="32">
        <f t="shared" si="16"/>
        <v>37</v>
      </c>
      <c r="AI32" s="32">
        <f t="shared" si="17"/>
        <v>1</v>
      </c>
      <c r="AJ32" s="38"/>
      <c r="AK32" s="31">
        <v>2</v>
      </c>
      <c r="AL32" s="91" t="s">
        <v>2700</v>
      </c>
      <c r="AM32" s="91" t="s">
        <v>2699</v>
      </c>
      <c r="AN32" s="31"/>
      <c r="AO32" s="88" t="str">
        <f>Tabla1[[#This Row],[GESCAL_37]]</f>
        <v xml:space="preserve">41000040395000009         004C       </v>
      </c>
      <c r="AP32" s="88" t="str">
        <f>IF(Tabla1[[#This Row],[Calle]]&lt;&gt;"",Tabla1[[#This Row],[Calle]],"")</f>
        <v>Perejil, Plaza del</v>
      </c>
      <c r="AQ32" s="88" t="str">
        <f>Tabla1[[#This Row],[Número]]&amp;Tabla1[[#This Row],[Bis]]</f>
        <v>9</v>
      </c>
      <c r="AR32" s="88" t="str">
        <f>Tabla1[[#This Row],[PORTAL(O)]]&amp;Tabla1[[#This Row],[PUERTA(Y)]]</f>
        <v/>
      </c>
      <c r="AS32" s="88" t="str">
        <f>Tabla1[[#This Row],[BLOQUE(T)]]&amp;Tabla1[[#This Row],[BLOQUE(XX)]]</f>
        <v/>
      </c>
      <c r="AT32" s="88" t="str">
        <f>IF(Tabla1[[#This Row],[LETRA ]]&lt;&gt;"",Tabla1[[#This Row],[LETRA ]],"")</f>
        <v/>
      </c>
      <c r="AU32" s="88" t="str">
        <f>Tabla1[[#This Row],[S1]]&amp;Tabla1[[#This Row],[S2]]</f>
        <v/>
      </c>
      <c r="AV32" s="43"/>
      <c r="AW32" s="88">
        <f>Tabla1[[#This Row],[Planta]]</f>
        <v>4</v>
      </c>
      <c r="AX32" s="88" t="str">
        <f>Tabla1[[#This Row],[MMMM]]&amp;" "&amp;Tabla1[[#This Row],[NNNN]]</f>
        <v xml:space="preserve">C        </v>
      </c>
      <c r="AY32" s="31" t="s">
        <v>2702</v>
      </c>
      <c r="AZ32" s="31" t="s">
        <v>2715</v>
      </c>
      <c r="BA32" s="31"/>
      <c r="BB32" s="31" t="s">
        <v>2720</v>
      </c>
      <c r="BC32" s="31" t="s">
        <v>355</v>
      </c>
      <c r="BD32" s="91" t="s">
        <v>2700</v>
      </c>
      <c r="BE32" s="31" t="s">
        <v>2717</v>
      </c>
      <c r="BF32" s="31" t="s">
        <v>359</v>
      </c>
      <c r="BG32" s="31">
        <v>1</v>
      </c>
      <c r="BH32" s="31" t="s">
        <v>2718</v>
      </c>
      <c r="BI32" s="31" t="s">
        <v>2719</v>
      </c>
      <c r="BJ32" s="31">
        <v>76</v>
      </c>
      <c r="BK32" s="31"/>
    </row>
    <row r="33" spans="1:63" hidden="1" x14ac:dyDescent="0.2">
      <c r="A33" s="84">
        <f t="shared" si="0"/>
        <v>26</v>
      </c>
      <c r="B33" s="85" t="str">
        <f t="shared" si="9"/>
        <v>NO</v>
      </c>
      <c r="C33" s="85" t="str">
        <f t="shared" si="10"/>
        <v>NO</v>
      </c>
      <c r="D33" s="85" t="str">
        <f t="shared" si="11"/>
        <v xml:space="preserve">41000040395000009         004D       </v>
      </c>
      <c r="E33" s="83" t="str">
        <f>VLOOKUP($G33,LISTAS!$V:$AA,3,0)</f>
        <v>SEVILLA</v>
      </c>
      <c r="F33" s="83" t="str">
        <f>VLOOKUP($G33,LISTAS!$V:$AA,2,0)</f>
        <v>ALCALA DE GUADAIRA</v>
      </c>
      <c r="G33" s="33" t="s">
        <v>2688</v>
      </c>
      <c r="H33" s="33">
        <v>9</v>
      </c>
      <c r="I33" s="41"/>
      <c r="J33" s="41"/>
      <c r="K33" s="41"/>
      <c r="L33" s="41"/>
      <c r="M33" s="41"/>
      <c r="N33" s="41"/>
      <c r="O33" s="41"/>
      <c r="P33" s="41"/>
      <c r="Q33" s="41">
        <v>4</v>
      </c>
      <c r="R33" s="33" t="s">
        <v>159</v>
      </c>
      <c r="S33" s="33" t="s">
        <v>4</v>
      </c>
      <c r="T33" s="41"/>
      <c r="U33" s="41"/>
      <c r="V33" s="40" t="str">
        <f>VLOOKUP($G33,LISTAS!$V$3:$AD$20218,7,0)</f>
        <v>41</v>
      </c>
      <c r="W33" s="40" t="str">
        <f>VLOOKUP($G33,LISTAS!$V$3:$AD$20218,8,0)</f>
        <v>00004</v>
      </c>
      <c r="X33" s="40" t="str">
        <f>VLOOKUP($G33,LISTAS!$V$3:$AD$20218,9,0)</f>
        <v>03950</v>
      </c>
      <c r="Y33" s="40" t="str">
        <f t="shared" ref="Y33:Y37" si="18">REPT("0",5-LEN(H33))&amp;H33</f>
        <v>00009</v>
      </c>
      <c r="Z33" s="40" t="str">
        <f>IF(I33=""," ",VLOOKUP(I33,LISTAS!$B$3:$C$105,2))</f>
        <v xml:space="preserve"> </v>
      </c>
      <c r="AA33" s="40" t="str">
        <f t="shared" si="14"/>
        <v xml:space="preserve">   </v>
      </c>
      <c r="AB33" s="39" t="str">
        <f>IF(L33="","  ",VLOOKUP(L33,LISTAS!$H$3:$I$14,2,0)&amp;REPT(" ",1-LEN(M33))&amp;M33)</f>
        <v xml:space="preserve">  </v>
      </c>
      <c r="AC33" s="40" t="str">
        <f t="shared" ref="AC33:AC37" si="19">IF(N33=""," ",N33)</f>
        <v xml:space="preserve"> </v>
      </c>
      <c r="AD33" s="40" t="str">
        <f>IF(O33=""," ",VLOOKUP(O33,LISTAS!$M$3:$N$39,2,0))&amp;IF(P33=""," ",VLOOKUP(P33,LISTAS!$M$3:$N$39,2,0))</f>
        <v xml:space="preserve">  </v>
      </c>
      <c r="AE33" s="40" t="str">
        <f>IF(Q33="","   ",VLOOKUP(Q33,LISTAS!$P$3:$Q$147,2,0))</f>
        <v>004</v>
      </c>
      <c r="AF33" s="40" t="str">
        <f>IF(ISERROR(IF(R33="texto libre",S33,VLOOKUP(R33,LISTAS!$S$3:$T$103,2,0))&amp;REPT(" ",4-LEN(IF(R33="texto libre",S33,VLOOKUP(R33,LISTAS!$S$3:$T$103,2,0))))),"    ",IF(R33="texto libre",S33,VLOOKUP(R33,LISTAS!$S$3:$T$103,2,0))&amp;REPT(" ",4-LEN(IF(R33="texto libre",S33,VLOOKUP(R33,LISTAS!$S$3:$T$103,2,0)))))</f>
        <v xml:space="preserve">D   </v>
      </c>
      <c r="AG33" s="40" t="str">
        <f>IF(ISERROR(IF(T33="texto libre",U33,VLOOKUP(T33,LISTAS!$S$3:$T$103,2,0))&amp;REPT(" ",4-LEN(IF(T33="texto libre",U33,VLOOKUP(T33,LISTAS!$S$3:$T$103,2,0))))),"    ",IF(T33="texto libre",U33,VLOOKUP(T33,LISTAS!$S$3:$T$103,2,0))&amp;REPT(" ",4-LEN(IF(T33="texto libre",U33,VLOOKUP(T33,LISTAS!$S$3:$T$103,2,0)))))</f>
        <v xml:space="preserve">    </v>
      </c>
      <c r="AH33" s="40">
        <f t="shared" ref="AH33:AH37" si="20">LEN(D33)</f>
        <v>37</v>
      </c>
      <c r="AI33" s="40">
        <f t="shared" ref="AI33:AI37" si="21">IF(H33="",0,1)*IF(Q33="",0,1)</f>
        <v>1</v>
      </c>
      <c r="AJ33" s="38"/>
      <c r="AK33" s="31">
        <v>2</v>
      </c>
      <c r="AL33" s="91" t="s">
        <v>2703</v>
      </c>
      <c r="AM33" s="91" t="s">
        <v>2699</v>
      </c>
      <c r="AN33" s="31"/>
      <c r="AO33" s="88" t="str">
        <f>Tabla1[[#This Row],[GESCAL_37]]</f>
        <v xml:space="preserve">41000040395000009         004D       </v>
      </c>
      <c r="AP33" s="88" t="str">
        <f>IF(Tabla1[[#This Row],[Calle]]&lt;&gt;"",Tabla1[[#This Row],[Calle]],"")</f>
        <v>Perejil, Plaza del</v>
      </c>
      <c r="AQ33" s="88" t="str">
        <f>Tabla1[[#This Row],[Número]]&amp;Tabla1[[#This Row],[Bis]]</f>
        <v>9</v>
      </c>
      <c r="AR33" s="88" t="str">
        <f>Tabla1[[#This Row],[PORTAL(O)]]&amp;Tabla1[[#This Row],[PUERTA(Y)]]</f>
        <v/>
      </c>
      <c r="AS33" s="88" t="str">
        <f>Tabla1[[#This Row],[BLOQUE(T)]]&amp;Tabla1[[#This Row],[BLOQUE(XX)]]</f>
        <v/>
      </c>
      <c r="AT33" s="88" t="str">
        <f>IF(Tabla1[[#This Row],[LETRA ]]&lt;&gt;"",Tabla1[[#This Row],[LETRA ]],"")</f>
        <v/>
      </c>
      <c r="AU33" s="88" t="str">
        <f>Tabla1[[#This Row],[S1]]&amp;Tabla1[[#This Row],[S2]]</f>
        <v/>
      </c>
      <c r="AV33" s="43"/>
      <c r="AW33" s="88">
        <f>Tabla1[[#This Row],[Planta]]</f>
        <v>4</v>
      </c>
      <c r="AX33" s="88" t="str">
        <f>Tabla1[[#This Row],[MMMM]]&amp;" "&amp;Tabla1[[#This Row],[NNNN]]</f>
        <v xml:space="preserve">D        </v>
      </c>
      <c r="AY33" s="31" t="s">
        <v>2702</v>
      </c>
      <c r="AZ33" s="31" t="s">
        <v>2715</v>
      </c>
      <c r="BA33" s="31"/>
      <c r="BB33" s="31" t="s">
        <v>2716</v>
      </c>
      <c r="BC33" s="31" t="s">
        <v>355</v>
      </c>
      <c r="BD33" s="91" t="s">
        <v>2703</v>
      </c>
      <c r="BE33" s="31" t="s">
        <v>2717</v>
      </c>
      <c r="BF33" s="31" t="s">
        <v>359</v>
      </c>
      <c r="BG33" s="31">
        <v>2</v>
      </c>
      <c r="BH33" s="31" t="s">
        <v>2718</v>
      </c>
      <c r="BI33" s="31" t="s">
        <v>2719</v>
      </c>
      <c r="BJ33" s="31">
        <v>76</v>
      </c>
      <c r="BK33" s="31"/>
    </row>
    <row r="34" spans="1:63" hidden="1" x14ac:dyDescent="0.2">
      <c r="A34" s="84">
        <f t="shared" si="0"/>
        <v>27</v>
      </c>
      <c r="B34" s="85" t="str">
        <f t="shared" si="9"/>
        <v>NO</v>
      </c>
      <c r="C34" s="85" t="str">
        <f t="shared" si="10"/>
        <v>NO</v>
      </c>
      <c r="D34" s="85" t="str">
        <f t="shared" si="11"/>
        <v xml:space="preserve">41000040395000009         004E       </v>
      </c>
      <c r="E34" s="83" t="str">
        <f>VLOOKUP($G34,LISTAS!$V:$AA,3,0)</f>
        <v>SEVILLA</v>
      </c>
      <c r="F34" s="83" t="str">
        <f>VLOOKUP($G34,LISTAS!$V:$AA,2,0)</f>
        <v>ALCALA DE GUADAIRA</v>
      </c>
      <c r="G34" s="33" t="s">
        <v>2688</v>
      </c>
      <c r="H34" s="33">
        <v>9</v>
      </c>
      <c r="I34" s="41"/>
      <c r="J34" s="41"/>
      <c r="K34" s="41"/>
      <c r="L34" s="41"/>
      <c r="M34" s="41"/>
      <c r="N34" s="41"/>
      <c r="O34" s="41"/>
      <c r="P34" s="41"/>
      <c r="Q34" s="41">
        <v>4</v>
      </c>
      <c r="R34" s="33" t="s">
        <v>159</v>
      </c>
      <c r="S34" s="33" t="s">
        <v>22</v>
      </c>
      <c r="T34" s="41"/>
      <c r="U34" s="41"/>
      <c r="V34" s="40" t="str">
        <f>VLOOKUP($G34,LISTAS!$V$3:$AD$20218,7,0)</f>
        <v>41</v>
      </c>
      <c r="W34" s="40" t="str">
        <f>VLOOKUP($G34,LISTAS!$V$3:$AD$20218,8,0)</f>
        <v>00004</v>
      </c>
      <c r="X34" s="40" t="str">
        <f>VLOOKUP($G34,LISTAS!$V$3:$AD$20218,9,0)</f>
        <v>03950</v>
      </c>
      <c r="Y34" s="40" t="str">
        <f t="shared" si="18"/>
        <v>00009</v>
      </c>
      <c r="Z34" s="40" t="str">
        <f>IF(I34=""," ",VLOOKUP(I34,LISTAS!$B$3:$C$105,2))</f>
        <v xml:space="preserve"> </v>
      </c>
      <c r="AA34" s="40" t="str">
        <f t="shared" si="14"/>
        <v xml:space="preserve">   </v>
      </c>
      <c r="AB34" s="39" t="str">
        <f>IF(L34="","  ",VLOOKUP(L34,LISTAS!$H$3:$I$14,2,0)&amp;REPT(" ",1-LEN(M34))&amp;M34)</f>
        <v xml:space="preserve">  </v>
      </c>
      <c r="AC34" s="40" t="str">
        <f t="shared" si="19"/>
        <v xml:space="preserve"> </v>
      </c>
      <c r="AD34" s="40" t="str">
        <f>IF(O34=""," ",VLOOKUP(O34,LISTAS!$M$3:$N$39,2,0))&amp;IF(P34=""," ",VLOOKUP(P34,LISTAS!$M$3:$N$39,2,0))</f>
        <v xml:space="preserve">  </v>
      </c>
      <c r="AE34" s="40" t="str">
        <f>IF(Q34="","   ",VLOOKUP(Q34,LISTAS!$P$3:$Q$147,2,0))</f>
        <v>004</v>
      </c>
      <c r="AF34" s="40" t="str">
        <f>IF(ISERROR(IF(R34="texto libre",S34,VLOOKUP(R34,LISTAS!$S$3:$T$103,2,0))&amp;REPT(" ",4-LEN(IF(R34="texto libre",S34,VLOOKUP(R34,LISTAS!$S$3:$T$103,2,0))))),"    ",IF(R34="texto libre",S34,VLOOKUP(R34,LISTAS!$S$3:$T$103,2,0))&amp;REPT(" ",4-LEN(IF(R34="texto libre",S34,VLOOKUP(R34,LISTAS!$S$3:$T$103,2,0)))))</f>
        <v xml:space="preserve">E   </v>
      </c>
      <c r="AG34" s="40" t="str">
        <f>IF(ISERROR(IF(T34="texto libre",U34,VLOOKUP(T34,LISTAS!$S$3:$T$103,2,0))&amp;REPT(" ",4-LEN(IF(T34="texto libre",U34,VLOOKUP(T34,LISTAS!$S$3:$T$103,2,0))))),"    ",IF(T34="texto libre",U34,VLOOKUP(T34,LISTAS!$S$3:$T$103,2,0))&amp;REPT(" ",4-LEN(IF(T34="texto libre",U34,VLOOKUP(T34,LISTAS!$S$3:$T$103,2,0)))))</f>
        <v xml:space="preserve">    </v>
      </c>
      <c r="AH34" s="40">
        <f t="shared" si="20"/>
        <v>37</v>
      </c>
      <c r="AI34" s="40">
        <f t="shared" si="21"/>
        <v>1</v>
      </c>
      <c r="AJ34" s="38"/>
      <c r="AK34" s="31">
        <v>2</v>
      </c>
      <c r="AL34" s="91" t="s">
        <v>2703</v>
      </c>
      <c r="AM34" s="91" t="s">
        <v>2699</v>
      </c>
      <c r="AN34" s="31"/>
      <c r="AO34" s="88" t="str">
        <f>Tabla1[[#This Row],[GESCAL_37]]</f>
        <v xml:space="preserve">41000040395000009         004E       </v>
      </c>
      <c r="AP34" s="88" t="str">
        <f>IF(Tabla1[[#This Row],[Calle]]&lt;&gt;"",Tabla1[[#This Row],[Calle]],"")</f>
        <v>Perejil, Plaza del</v>
      </c>
      <c r="AQ34" s="88" t="str">
        <f>Tabla1[[#This Row],[Número]]&amp;Tabla1[[#This Row],[Bis]]</f>
        <v>9</v>
      </c>
      <c r="AR34" s="88" t="str">
        <f>Tabla1[[#This Row],[PORTAL(O)]]&amp;Tabla1[[#This Row],[PUERTA(Y)]]</f>
        <v/>
      </c>
      <c r="AS34" s="88" t="str">
        <f>Tabla1[[#This Row],[BLOQUE(T)]]&amp;Tabla1[[#This Row],[BLOQUE(XX)]]</f>
        <v/>
      </c>
      <c r="AT34" s="88" t="str">
        <f>IF(Tabla1[[#This Row],[LETRA ]]&lt;&gt;"",Tabla1[[#This Row],[LETRA ]],"")</f>
        <v/>
      </c>
      <c r="AU34" s="88" t="str">
        <f>Tabla1[[#This Row],[S1]]&amp;Tabla1[[#This Row],[S2]]</f>
        <v/>
      </c>
      <c r="AV34" s="43"/>
      <c r="AW34" s="88">
        <f>Tabla1[[#This Row],[Planta]]</f>
        <v>4</v>
      </c>
      <c r="AX34" s="88" t="str">
        <f>Tabla1[[#This Row],[MMMM]]&amp;" "&amp;Tabla1[[#This Row],[NNNN]]</f>
        <v xml:space="preserve">E        </v>
      </c>
      <c r="AY34" s="31" t="s">
        <v>2702</v>
      </c>
      <c r="AZ34" s="31" t="s">
        <v>2715</v>
      </c>
      <c r="BA34" s="31"/>
      <c r="BB34" s="31" t="s">
        <v>2716</v>
      </c>
      <c r="BC34" s="31" t="s">
        <v>355</v>
      </c>
      <c r="BD34" s="91" t="s">
        <v>2703</v>
      </c>
      <c r="BE34" s="31" t="s">
        <v>2717</v>
      </c>
      <c r="BF34" s="31" t="s">
        <v>359</v>
      </c>
      <c r="BG34" s="31">
        <v>2</v>
      </c>
      <c r="BH34" s="31" t="s">
        <v>2718</v>
      </c>
      <c r="BI34" s="31" t="s">
        <v>2719</v>
      </c>
      <c r="BJ34" s="31">
        <v>76</v>
      </c>
      <c r="BK34" s="31"/>
    </row>
    <row r="35" spans="1:63" hidden="1" x14ac:dyDescent="0.2">
      <c r="A35" s="84">
        <f t="shared" si="0"/>
        <v>28</v>
      </c>
      <c r="B35" s="85" t="str">
        <f t="shared" si="9"/>
        <v>NO</v>
      </c>
      <c r="C35" s="85" t="str">
        <f t="shared" si="10"/>
        <v>NO</v>
      </c>
      <c r="D35" s="85" t="str">
        <f t="shared" si="11"/>
        <v xml:space="preserve">41000040395000009         004F       </v>
      </c>
      <c r="E35" s="83" t="str">
        <f>VLOOKUP($G35,LISTAS!$V:$AA,3,0)</f>
        <v>SEVILLA</v>
      </c>
      <c r="F35" s="83" t="str">
        <f>VLOOKUP($G35,LISTAS!$V:$AA,2,0)</f>
        <v>ALCALA DE GUADAIRA</v>
      </c>
      <c r="G35" s="33" t="s">
        <v>2688</v>
      </c>
      <c r="H35" s="33">
        <v>9</v>
      </c>
      <c r="I35" s="41"/>
      <c r="J35" s="41"/>
      <c r="K35" s="41"/>
      <c r="L35" s="41"/>
      <c r="M35" s="41"/>
      <c r="N35" s="41"/>
      <c r="O35" s="41"/>
      <c r="P35" s="41"/>
      <c r="Q35" s="41">
        <v>4</v>
      </c>
      <c r="R35" s="33" t="s">
        <v>159</v>
      </c>
      <c r="S35" s="33" t="s">
        <v>24</v>
      </c>
      <c r="T35" s="41"/>
      <c r="U35" s="41"/>
      <c r="V35" s="40" t="str">
        <f>VLOOKUP($G35,LISTAS!$V$3:$AD$20218,7,0)</f>
        <v>41</v>
      </c>
      <c r="W35" s="40" t="str">
        <f>VLOOKUP($G35,LISTAS!$V$3:$AD$20218,8,0)</f>
        <v>00004</v>
      </c>
      <c r="X35" s="40" t="str">
        <f>VLOOKUP($G35,LISTAS!$V$3:$AD$20218,9,0)</f>
        <v>03950</v>
      </c>
      <c r="Y35" s="40" t="str">
        <f t="shared" si="18"/>
        <v>00009</v>
      </c>
      <c r="Z35" s="40" t="str">
        <f>IF(I35=""," ",VLOOKUP(I35,LISTAS!$B$3:$C$105,2))</f>
        <v xml:space="preserve"> </v>
      </c>
      <c r="AA35" s="40" t="str">
        <f t="shared" si="14"/>
        <v xml:space="preserve">   </v>
      </c>
      <c r="AB35" s="39" t="str">
        <f>IF(L35="","  ",VLOOKUP(L35,LISTAS!$H$3:$I$14,2,0)&amp;REPT(" ",1-LEN(M35))&amp;M35)</f>
        <v xml:space="preserve">  </v>
      </c>
      <c r="AC35" s="40" t="str">
        <f t="shared" si="19"/>
        <v xml:space="preserve"> </v>
      </c>
      <c r="AD35" s="40" t="str">
        <f>IF(O35=""," ",VLOOKUP(O35,LISTAS!$M$3:$N$39,2,0))&amp;IF(P35=""," ",VLOOKUP(P35,LISTAS!$M$3:$N$39,2,0))</f>
        <v xml:space="preserve">  </v>
      </c>
      <c r="AE35" s="40" t="str">
        <f>IF(Q35="","   ",VLOOKUP(Q35,LISTAS!$P$3:$Q$147,2,0))</f>
        <v>004</v>
      </c>
      <c r="AF35" s="40" t="str">
        <f>IF(ISERROR(IF(R35="texto libre",S35,VLOOKUP(R35,LISTAS!$S$3:$T$103,2,0))&amp;REPT(" ",4-LEN(IF(R35="texto libre",S35,VLOOKUP(R35,LISTAS!$S$3:$T$103,2,0))))),"    ",IF(R35="texto libre",S35,VLOOKUP(R35,LISTAS!$S$3:$T$103,2,0))&amp;REPT(" ",4-LEN(IF(R35="texto libre",S35,VLOOKUP(R35,LISTAS!$S$3:$T$103,2,0)))))</f>
        <v xml:space="preserve">F   </v>
      </c>
      <c r="AG35" s="40" t="str">
        <f>IF(ISERROR(IF(T35="texto libre",U35,VLOOKUP(T35,LISTAS!$S$3:$T$103,2,0))&amp;REPT(" ",4-LEN(IF(T35="texto libre",U35,VLOOKUP(T35,LISTAS!$S$3:$T$103,2,0))))),"    ",IF(T35="texto libre",U35,VLOOKUP(T35,LISTAS!$S$3:$T$103,2,0))&amp;REPT(" ",4-LEN(IF(T35="texto libre",U35,VLOOKUP(T35,LISTAS!$S$3:$T$103,2,0)))))</f>
        <v xml:space="preserve">    </v>
      </c>
      <c r="AH35" s="40">
        <f t="shared" si="20"/>
        <v>37</v>
      </c>
      <c r="AI35" s="40">
        <f t="shared" si="21"/>
        <v>1</v>
      </c>
      <c r="AJ35" s="38"/>
      <c r="AK35" s="31">
        <v>2</v>
      </c>
      <c r="AL35" s="91" t="s">
        <v>2703</v>
      </c>
      <c r="AM35" s="91" t="s">
        <v>2699</v>
      </c>
      <c r="AN35" s="31"/>
      <c r="AO35" s="88" t="str">
        <f>Tabla1[[#This Row],[GESCAL_37]]</f>
        <v xml:space="preserve">41000040395000009         004F       </v>
      </c>
      <c r="AP35" s="88" t="str">
        <f>IF(Tabla1[[#This Row],[Calle]]&lt;&gt;"",Tabla1[[#This Row],[Calle]],"")</f>
        <v>Perejil, Plaza del</v>
      </c>
      <c r="AQ35" s="88" t="str">
        <f>Tabla1[[#This Row],[Número]]&amp;Tabla1[[#This Row],[Bis]]</f>
        <v>9</v>
      </c>
      <c r="AR35" s="88" t="str">
        <f>Tabla1[[#This Row],[PORTAL(O)]]&amp;Tabla1[[#This Row],[PUERTA(Y)]]</f>
        <v/>
      </c>
      <c r="AS35" s="88" t="str">
        <f>Tabla1[[#This Row],[BLOQUE(T)]]&amp;Tabla1[[#This Row],[BLOQUE(XX)]]</f>
        <v/>
      </c>
      <c r="AT35" s="88" t="str">
        <f>IF(Tabla1[[#This Row],[LETRA ]]&lt;&gt;"",Tabla1[[#This Row],[LETRA ]],"")</f>
        <v/>
      </c>
      <c r="AU35" s="88" t="str">
        <f>Tabla1[[#This Row],[S1]]&amp;Tabla1[[#This Row],[S2]]</f>
        <v/>
      </c>
      <c r="AV35" s="43"/>
      <c r="AW35" s="88">
        <f>Tabla1[[#This Row],[Planta]]</f>
        <v>4</v>
      </c>
      <c r="AX35" s="88" t="str">
        <f>Tabla1[[#This Row],[MMMM]]&amp;" "&amp;Tabla1[[#This Row],[NNNN]]</f>
        <v xml:space="preserve">F        </v>
      </c>
      <c r="AY35" s="31" t="s">
        <v>2702</v>
      </c>
      <c r="AZ35" s="31" t="s">
        <v>2715</v>
      </c>
      <c r="BA35" s="31"/>
      <c r="BB35" s="31" t="s">
        <v>2716</v>
      </c>
      <c r="BC35" s="31" t="s">
        <v>355</v>
      </c>
      <c r="BD35" s="91" t="s">
        <v>2703</v>
      </c>
      <c r="BE35" s="31" t="s">
        <v>2717</v>
      </c>
      <c r="BF35" s="31" t="s">
        <v>359</v>
      </c>
      <c r="BG35" s="31">
        <v>2</v>
      </c>
      <c r="BH35" s="31" t="s">
        <v>2718</v>
      </c>
      <c r="BI35" s="31" t="s">
        <v>2719</v>
      </c>
      <c r="BJ35" s="31">
        <v>76</v>
      </c>
      <c r="BK35" s="31"/>
    </row>
    <row r="36" spans="1:63" hidden="1" x14ac:dyDescent="0.2">
      <c r="A36" s="84">
        <f t="shared" si="0"/>
        <v>29</v>
      </c>
      <c r="B36" s="85" t="str">
        <f t="shared" si="9"/>
        <v>NO</v>
      </c>
      <c r="C36" s="85" t="str">
        <f t="shared" si="10"/>
        <v>NO</v>
      </c>
      <c r="D36" s="85" t="str">
        <f t="shared" si="11"/>
        <v xml:space="preserve">41000040395000009         005A       </v>
      </c>
      <c r="E36" s="83" t="str">
        <f>VLOOKUP($G36,LISTAS!$V:$AA,3,0)</f>
        <v>SEVILLA</v>
      </c>
      <c r="F36" s="83" t="str">
        <f>VLOOKUP($G36,LISTAS!$V:$AA,2,0)</f>
        <v>ALCALA DE GUADAIRA</v>
      </c>
      <c r="G36" s="33" t="s">
        <v>2688</v>
      </c>
      <c r="H36" s="33">
        <v>9</v>
      </c>
      <c r="I36" s="41"/>
      <c r="J36" s="41"/>
      <c r="K36" s="41"/>
      <c r="L36" s="41"/>
      <c r="M36" s="41"/>
      <c r="N36" s="41"/>
      <c r="O36" s="41"/>
      <c r="P36" s="41"/>
      <c r="Q36" s="41">
        <v>5</v>
      </c>
      <c r="R36" s="33" t="s">
        <v>159</v>
      </c>
      <c r="S36" s="33" t="s">
        <v>18</v>
      </c>
      <c r="T36" s="41"/>
      <c r="U36" s="41"/>
      <c r="V36" s="40" t="str">
        <f>VLOOKUP($G36,LISTAS!$V$3:$AD$20218,7,0)</f>
        <v>41</v>
      </c>
      <c r="W36" s="40" t="str">
        <f>VLOOKUP($G36,LISTAS!$V$3:$AD$20218,8,0)</f>
        <v>00004</v>
      </c>
      <c r="X36" s="40" t="str">
        <f>VLOOKUP($G36,LISTAS!$V$3:$AD$20218,9,0)</f>
        <v>03950</v>
      </c>
      <c r="Y36" s="40" t="str">
        <f t="shared" si="18"/>
        <v>00009</v>
      </c>
      <c r="Z36" s="40" t="str">
        <f>IF(I36=""," ",VLOOKUP(I36,LISTAS!$B$3:$C$105,2))</f>
        <v xml:space="preserve"> </v>
      </c>
      <c r="AA36" s="40" t="str">
        <f t="shared" si="14"/>
        <v xml:space="preserve">   </v>
      </c>
      <c r="AB36" s="39" t="str">
        <f>IF(L36="","  ",VLOOKUP(L36,LISTAS!$H$3:$I$14,2,0)&amp;REPT(" ",1-LEN(M36))&amp;M36)</f>
        <v xml:space="preserve">  </v>
      </c>
      <c r="AC36" s="40" t="str">
        <f t="shared" si="19"/>
        <v xml:space="preserve"> </v>
      </c>
      <c r="AD36" s="40" t="str">
        <f>IF(O36=""," ",VLOOKUP(O36,LISTAS!$M$3:$N$39,2,0))&amp;IF(P36=""," ",VLOOKUP(P36,LISTAS!$M$3:$N$39,2,0))</f>
        <v xml:space="preserve">  </v>
      </c>
      <c r="AE36" s="40" t="str">
        <f>IF(Q36="","   ",VLOOKUP(Q36,LISTAS!$P$3:$Q$147,2,0))</f>
        <v>005</v>
      </c>
      <c r="AF36" s="40" t="str">
        <f>IF(ISERROR(IF(R36="texto libre",S36,VLOOKUP(R36,LISTAS!$S$3:$T$103,2,0))&amp;REPT(" ",4-LEN(IF(R36="texto libre",S36,VLOOKUP(R36,LISTAS!$S$3:$T$103,2,0))))),"    ",IF(R36="texto libre",S36,VLOOKUP(R36,LISTAS!$S$3:$T$103,2,0))&amp;REPT(" ",4-LEN(IF(R36="texto libre",S36,VLOOKUP(R36,LISTAS!$S$3:$T$103,2,0)))))</f>
        <v xml:space="preserve">A   </v>
      </c>
      <c r="AG36" s="40" t="str">
        <f>IF(ISERROR(IF(T36="texto libre",U36,VLOOKUP(T36,LISTAS!$S$3:$T$103,2,0))&amp;REPT(" ",4-LEN(IF(T36="texto libre",U36,VLOOKUP(T36,LISTAS!$S$3:$T$103,2,0))))),"    ",IF(T36="texto libre",U36,VLOOKUP(T36,LISTAS!$S$3:$T$103,2,0))&amp;REPT(" ",4-LEN(IF(T36="texto libre",U36,VLOOKUP(T36,LISTAS!$S$3:$T$103,2,0)))))</f>
        <v xml:space="preserve">    </v>
      </c>
      <c r="AH36" s="40">
        <f t="shared" si="20"/>
        <v>37</v>
      </c>
      <c r="AI36" s="40">
        <f t="shared" si="21"/>
        <v>1</v>
      </c>
      <c r="AJ36" s="38"/>
      <c r="AK36" s="31">
        <v>2</v>
      </c>
      <c r="AL36" s="91" t="s">
        <v>2700</v>
      </c>
      <c r="AM36" s="91" t="s">
        <v>2699</v>
      </c>
      <c r="AN36" s="31"/>
      <c r="AO36" s="88" t="str">
        <f>Tabla1[[#This Row],[GESCAL_37]]</f>
        <v xml:space="preserve">41000040395000009         005A       </v>
      </c>
      <c r="AP36" s="88" t="str">
        <f>IF(Tabla1[[#This Row],[Calle]]&lt;&gt;"",Tabla1[[#This Row],[Calle]],"")</f>
        <v>Perejil, Plaza del</v>
      </c>
      <c r="AQ36" s="88" t="str">
        <f>Tabla1[[#This Row],[Número]]&amp;Tabla1[[#This Row],[Bis]]</f>
        <v>9</v>
      </c>
      <c r="AR36" s="88" t="str">
        <f>Tabla1[[#This Row],[PORTAL(O)]]&amp;Tabla1[[#This Row],[PUERTA(Y)]]</f>
        <v/>
      </c>
      <c r="AS36" s="88" t="str">
        <f>Tabla1[[#This Row],[BLOQUE(T)]]&amp;Tabla1[[#This Row],[BLOQUE(XX)]]</f>
        <v/>
      </c>
      <c r="AT36" s="88" t="str">
        <f>IF(Tabla1[[#This Row],[LETRA ]]&lt;&gt;"",Tabla1[[#This Row],[LETRA ]],"")</f>
        <v/>
      </c>
      <c r="AU36" s="88" t="str">
        <f>Tabla1[[#This Row],[S1]]&amp;Tabla1[[#This Row],[S2]]</f>
        <v/>
      </c>
      <c r="AV36" s="43"/>
      <c r="AW36" s="88">
        <f>Tabla1[[#This Row],[Planta]]</f>
        <v>5</v>
      </c>
      <c r="AX36" s="88" t="str">
        <f>Tabla1[[#This Row],[MMMM]]&amp;" "&amp;Tabla1[[#This Row],[NNNN]]</f>
        <v xml:space="preserve">A        </v>
      </c>
      <c r="AY36" s="31" t="s">
        <v>2702</v>
      </c>
      <c r="AZ36" s="31" t="s">
        <v>2715</v>
      </c>
      <c r="BA36" s="31"/>
      <c r="BB36" s="31" t="s">
        <v>2720</v>
      </c>
      <c r="BC36" s="31" t="s">
        <v>355</v>
      </c>
      <c r="BD36" s="91" t="s">
        <v>2700</v>
      </c>
      <c r="BE36" s="31" t="s">
        <v>2717</v>
      </c>
      <c r="BF36" s="31" t="s">
        <v>359</v>
      </c>
      <c r="BG36" s="31">
        <v>1</v>
      </c>
      <c r="BH36" s="31" t="s">
        <v>2718</v>
      </c>
      <c r="BI36" s="31" t="s">
        <v>2719</v>
      </c>
      <c r="BJ36" s="31">
        <v>76</v>
      </c>
      <c r="BK36" s="31"/>
    </row>
    <row r="37" spans="1:63" hidden="1" x14ac:dyDescent="0.2">
      <c r="A37" s="86">
        <f t="shared" si="0"/>
        <v>30</v>
      </c>
      <c r="B37" s="83" t="str">
        <f t="shared" si="9"/>
        <v>NO</v>
      </c>
      <c r="C37" s="83" t="str">
        <f t="shared" si="10"/>
        <v>NO</v>
      </c>
      <c r="D37" s="83" t="str">
        <f t="shared" si="11"/>
        <v xml:space="preserve">41000040395000009         005B       </v>
      </c>
      <c r="E37" s="83" t="str">
        <f>VLOOKUP($G37,LISTAS!$V:$AA,3,0)</f>
        <v>SEVILLA</v>
      </c>
      <c r="F37" s="83" t="str">
        <f>VLOOKUP($G37,LISTAS!$V:$AA,2,0)</f>
        <v>ALCALA DE GUADAIRA</v>
      </c>
      <c r="G37" s="33" t="s">
        <v>2688</v>
      </c>
      <c r="H37" s="33">
        <v>9</v>
      </c>
      <c r="I37" s="33"/>
      <c r="J37" s="33"/>
      <c r="K37" s="33"/>
      <c r="L37" s="33"/>
      <c r="M37" s="33"/>
      <c r="N37" s="33"/>
      <c r="O37" s="33"/>
      <c r="P37" s="33"/>
      <c r="Q37" s="33">
        <v>5</v>
      </c>
      <c r="R37" s="33" t="s">
        <v>159</v>
      </c>
      <c r="S37" s="33" t="s">
        <v>0</v>
      </c>
      <c r="T37" s="33"/>
      <c r="U37" s="33"/>
      <c r="V37" s="32" t="str">
        <f>VLOOKUP($G37,LISTAS!$V$3:$AD$20218,7,0)</f>
        <v>41</v>
      </c>
      <c r="W37" s="32" t="str">
        <f>VLOOKUP($G37,LISTAS!$V$3:$AD$20218,8,0)</f>
        <v>00004</v>
      </c>
      <c r="X37" s="32" t="str">
        <f>VLOOKUP($G37,LISTAS!$V$3:$AD$20218,9,0)</f>
        <v>03950</v>
      </c>
      <c r="Y37" s="32" t="str">
        <f t="shared" si="18"/>
        <v>00009</v>
      </c>
      <c r="Z37" s="32" t="str">
        <f>IF(I37=""," ",VLOOKUP(I37,LISTAS!$B$3:$C$105,2))</f>
        <v xml:space="preserve"> </v>
      </c>
      <c r="AA37" s="32" t="str">
        <f t="shared" si="14"/>
        <v xml:space="preserve">   </v>
      </c>
      <c r="AB37" s="42" t="str">
        <f>IF(L37="","  ",VLOOKUP(L37,LISTAS!$H$3:$I$14,2,0)&amp;REPT(" ",1-LEN(M37))&amp;M37)</f>
        <v xml:space="preserve">  </v>
      </c>
      <c r="AC37" s="32" t="str">
        <f t="shared" si="19"/>
        <v xml:space="preserve"> </v>
      </c>
      <c r="AD37" s="32" t="str">
        <f>IF(O37=""," ",VLOOKUP(O37,LISTAS!$M$3:$N$39,2,0))&amp;IF(P37=""," ",VLOOKUP(P37,LISTAS!$M$3:$N$39,2,0))</f>
        <v xml:space="preserve">  </v>
      </c>
      <c r="AE37" s="32" t="str">
        <f>IF(Q37="","   ",VLOOKUP(Q37,LISTAS!$P$3:$Q$147,2,0))</f>
        <v>005</v>
      </c>
      <c r="AF37" s="32" t="str">
        <f>IF(ISERROR(IF(R37="texto libre",S37,VLOOKUP(R37,LISTAS!$S$3:$T$103,2,0))&amp;REPT(" ",4-LEN(IF(R37="texto libre",S37,VLOOKUP(R37,LISTAS!$S$3:$T$103,2,0))))),"    ",IF(R37="texto libre",S37,VLOOKUP(R37,LISTAS!$S$3:$T$103,2,0))&amp;REPT(" ",4-LEN(IF(R37="texto libre",S37,VLOOKUP(R37,LISTAS!$S$3:$T$103,2,0)))))</f>
        <v xml:space="preserve">B   </v>
      </c>
      <c r="AG37" s="32" t="str">
        <f>IF(ISERROR(IF(T37="texto libre",U37,VLOOKUP(T37,LISTAS!$S$3:$T$103,2,0))&amp;REPT(" ",4-LEN(IF(T37="texto libre",U37,VLOOKUP(T37,LISTAS!$S$3:$T$103,2,0))))),"    ",IF(T37="texto libre",U37,VLOOKUP(T37,LISTAS!$S$3:$T$103,2,0))&amp;REPT(" ",4-LEN(IF(T37="texto libre",U37,VLOOKUP(T37,LISTAS!$S$3:$T$103,2,0)))))</f>
        <v xml:space="preserve">    </v>
      </c>
      <c r="AH37" s="32">
        <f t="shared" si="20"/>
        <v>37</v>
      </c>
      <c r="AI37" s="32">
        <f t="shared" si="21"/>
        <v>1</v>
      </c>
      <c r="AJ37" s="38"/>
      <c r="AK37" s="31">
        <v>2</v>
      </c>
      <c r="AL37" s="91" t="s">
        <v>2700</v>
      </c>
      <c r="AM37" s="91" t="s">
        <v>2699</v>
      </c>
      <c r="AN37" s="31"/>
      <c r="AO37" s="88" t="str">
        <f>Tabla1[[#This Row],[GESCAL_37]]</f>
        <v xml:space="preserve">41000040395000009         005B       </v>
      </c>
      <c r="AP37" s="88" t="str">
        <f>IF(Tabla1[[#This Row],[Calle]]&lt;&gt;"",Tabla1[[#This Row],[Calle]],"")</f>
        <v>Perejil, Plaza del</v>
      </c>
      <c r="AQ37" s="88" t="str">
        <f>Tabla1[[#This Row],[Número]]&amp;Tabla1[[#This Row],[Bis]]</f>
        <v>9</v>
      </c>
      <c r="AR37" s="88" t="str">
        <f>Tabla1[[#This Row],[PORTAL(O)]]&amp;Tabla1[[#This Row],[PUERTA(Y)]]</f>
        <v/>
      </c>
      <c r="AS37" s="88" t="str">
        <f>Tabla1[[#This Row],[BLOQUE(T)]]&amp;Tabla1[[#This Row],[BLOQUE(XX)]]</f>
        <v/>
      </c>
      <c r="AT37" s="88" t="str">
        <f>IF(Tabla1[[#This Row],[LETRA ]]&lt;&gt;"",Tabla1[[#This Row],[LETRA ]],"")</f>
        <v/>
      </c>
      <c r="AU37" s="88" t="str">
        <f>Tabla1[[#This Row],[S1]]&amp;Tabla1[[#This Row],[S2]]</f>
        <v/>
      </c>
      <c r="AV37" s="43"/>
      <c r="AW37" s="88">
        <f>Tabla1[[#This Row],[Planta]]</f>
        <v>5</v>
      </c>
      <c r="AX37" s="88" t="str">
        <f>Tabla1[[#This Row],[MMMM]]&amp;" "&amp;Tabla1[[#This Row],[NNNN]]</f>
        <v xml:space="preserve">B        </v>
      </c>
      <c r="AY37" s="31" t="s">
        <v>2702</v>
      </c>
      <c r="AZ37" s="31" t="s">
        <v>2715</v>
      </c>
      <c r="BA37" s="31"/>
      <c r="BB37" s="31" t="s">
        <v>2720</v>
      </c>
      <c r="BC37" s="31" t="s">
        <v>355</v>
      </c>
      <c r="BD37" s="91" t="s">
        <v>2700</v>
      </c>
      <c r="BE37" s="31" t="s">
        <v>2717</v>
      </c>
      <c r="BF37" s="31" t="s">
        <v>359</v>
      </c>
      <c r="BG37" s="31">
        <v>1</v>
      </c>
      <c r="BH37" s="31" t="s">
        <v>2718</v>
      </c>
      <c r="BI37" s="31" t="s">
        <v>2719</v>
      </c>
      <c r="BJ37" s="31">
        <v>76</v>
      </c>
      <c r="BK37" s="31"/>
    </row>
    <row r="38" spans="1:63" hidden="1" x14ac:dyDescent="0.2">
      <c r="A38" s="84">
        <f t="shared" si="0"/>
        <v>31</v>
      </c>
      <c r="B38" s="85" t="str">
        <f t="shared" si="9"/>
        <v>NO</v>
      </c>
      <c r="C38" s="85" t="str">
        <f t="shared" si="10"/>
        <v>NO</v>
      </c>
      <c r="D38" s="85" t="str">
        <f t="shared" si="11"/>
        <v xml:space="preserve">41000040395000009         005C       </v>
      </c>
      <c r="E38" s="83" t="str">
        <f>VLOOKUP($G38,LISTAS!$V:$AA,3,0)</f>
        <v>SEVILLA</v>
      </c>
      <c r="F38" s="83" t="str">
        <f>VLOOKUP($G38,LISTAS!$V:$AA,2,0)</f>
        <v>ALCALA DE GUADAIRA</v>
      </c>
      <c r="G38" s="33" t="s">
        <v>2688</v>
      </c>
      <c r="H38" s="33">
        <v>9</v>
      </c>
      <c r="I38" s="41"/>
      <c r="J38" s="41"/>
      <c r="K38" s="41"/>
      <c r="L38" s="41"/>
      <c r="M38" s="41"/>
      <c r="N38" s="41"/>
      <c r="O38" s="41"/>
      <c r="P38" s="41"/>
      <c r="Q38" s="41">
        <v>5</v>
      </c>
      <c r="R38" s="33" t="s">
        <v>159</v>
      </c>
      <c r="S38" s="33" t="s">
        <v>2</v>
      </c>
      <c r="T38" s="41"/>
      <c r="U38" s="41"/>
      <c r="V38" s="40" t="str">
        <f>VLOOKUP($G38,LISTAS!$V$3:$AD$20218,7,0)</f>
        <v>41</v>
      </c>
      <c r="W38" s="40" t="str">
        <f>VLOOKUP($G38,LISTAS!$V$3:$AD$20218,8,0)</f>
        <v>00004</v>
      </c>
      <c r="X38" s="40" t="str">
        <f>VLOOKUP($G38,LISTAS!$V$3:$AD$20218,9,0)</f>
        <v>03950</v>
      </c>
      <c r="Y38" s="40" t="str">
        <f t="shared" ref="Y38:Y69" si="22">REPT("0",5-LEN(H38))&amp;H38</f>
        <v>00009</v>
      </c>
      <c r="Z38" s="40" t="str">
        <f>IF(I38=""," ",VLOOKUP(I38,LISTAS!$B$3:$C$105,2))</f>
        <v xml:space="preserve"> </v>
      </c>
      <c r="AA38" s="40" t="str">
        <f t="shared" si="14"/>
        <v xml:space="preserve">   </v>
      </c>
      <c r="AB38" s="39" t="str">
        <f>IF(L38="","  ",VLOOKUP(L38,LISTAS!$H$3:$I$14,2,0)&amp;REPT(" ",1-LEN(M38))&amp;M38)</f>
        <v xml:space="preserve">  </v>
      </c>
      <c r="AC38" s="40" t="str">
        <f t="shared" ref="AC38:AC69" si="23">IF(N38=""," ",N38)</f>
        <v xml:space="preserve"> </v>
      </c>
      <c r="AD38" s="40" t="str">
        <f>IF(O38=""," ",VLOOKUP(O38,LISTAS!$M$3:$N$39,2,0))&amp;IF(P38=""," ",VLOOKUP(P38,LISTAS!$M$3:$N$39,2,0))</f>
        <v xml:space="preserve">  </v>
      </c>
      <c r="AE38" s="40" t="str">
        <f>IF(Q38="","   ",VLOOKUP(Q38,LISTAS!$P$3:$Q$147,2,0))</f>
        <v>005</v>
      </c>
      <c r="AF38" s="40" t="str">
        <f>IF(ISERROR(IF(R38="texto libre",S38,VLOOKUP(R38,LISTAS!$S$3:$T$103,2,0))&amp;REPT(" ",4-LEN(IF(R38="texto libre",S38,VLOOKUP(R38,LISTAS!$S$3:$T$103,2,0))))),"    ",IF(R38="texto libre",S38,VLOOKUP(R38,LISTAS!$S$3:$T$103,2,0))&amp;REPT(" ",4-LEN(IF(R38="texto libre",S38,VLOOKUP(R38,LISTAS!$S$3:$T$103,2,0)))))</f>
        <v xml:space="preserve">C   </v>
      </c>
      <c r="AG38" s="40" t="str">
        <f>IF(ISERROR(IF(T38="texto libre",U38,VLOOKUP(T38,LISTAS!$S$3:$T$103,2,0))&amp;REPT(" ",4-LEN(IF(T38="texto libre",U38,VLOOKUP(T38,LISTAS!$S$3:$T$103,2,0))))),"    ",IF(T38="texto libre",U38,VLOOKUP(T38,LISTAS!$S$3:$T$103,2,0))&amp;REPT(" ",4-LEN(IF(T38="texto libre",U38,VLOOKUP(T38,LISTAS!$S$3:$T$103,2,0)))))</f>
        <v xml:space="preserve">    </v>
      </c>
      <c r="AH38" s="40">
        <f t="shared" ref="AH38:AH69" si="24">LEN(D38)</f>
        <v>37</v>
      </c>
      <c r="AI38" s="40">
        <f t="shared" ref="AI38:AI69" si="25">IF(H38="",0,1)*IF(Q38="",0,1)</f>
        <v>1</v>
      </c>
      <c r="AJ38" s="38"/>
      <c r="AK38" s="31">
        <v>2</v>
      </c>
      <c r="AL38" s="91" t="s">
        <v>2700</v>
      </c>
      <c r="AM38" s="91" t="s">
        <v>2699</v>
      </c>
      <c r="AN38" s="31"/>
      <c r="AO38" s="88" t="str">
        <f>Tabla1[[#This Row],[GESCAL_37]]</f>
        <v xml:space="preserve">41000040395000009         005C       </v>
      </c>
      <c r="AP38" s="88" t="str">
        <f>IF(Tabla1[[#This Row],[Calle]]&lt;&gt;"",Tabla1[[#This Row],[Calle]],"")</f>
        <v>Perejil, Plaza del</v>
      </c>
      <c r="AQ38" s="88" t="str">
        <f>Tabla1[[#This Row],[Número]]&amp;Tabla1[[#This Row],[Bis]]</f>
        <v>9</v>
      </c>
      <c r="AR38" s="88" t="str">
        <f>Tabla1[[#This Row],[PORTAL(O)]]&amp;Tabla1[[#This Row],[PUERTA(Y)]]</f>
        <v/>
      </c>
      <c r="AS38" s="88" t="str">
        <f>Tabla1[[#This Row],[BLOQUE(T)]]&amp;Tabla1[[#This Row],[BLOQUE(XX)]]</f>
        <v/>
      </c>
      <c r="AT38" s="88" t="str">
        <f>IF(Tabla1[[#This Row],[LETRA ]]&lt;&gt;"",Tabla1[[#This Row],[LETRA ]],"")</f>
        <v/>
      </c>
      <c r="AU38" s="88" t="str">
        <f>Tabla1[[#This Row],[S1]]&amp;Tabla1[[#This Row],[S2]]</f>
        <v/>
      </c>
      <c r="AV38" s="43"/>
      <c r="AW38" s="88">
        <f>Tabla1[[#This Row],[Planta]]</f>
        <v>5</v>
      </c>
      <c r="AX38" s="88" t="str">
        <f>Tabla1[[#This Row],[MMMM]]&amp;" "&amp;Tabla1[[#This Row],[NNNN]]</f>
        <v xml:space="preserve">C        </v>
      </c>
      <c r="AY38" s="31" t="s">
        <v>2702</v>
      </c>
      <c r="AZ38" s="31" t="s">
        <v>2715</v>
      </c>
      <c r="BA38" s="31"/>
      <c r="BB38" s="31" t="s">
        <v>2720</v>
      </c>
      <c r="BC38" s="31" t="s">
        <v>355</v>
      </c>
      <c r="BD38" s="91" t="s">
        <v>2700</v>
      </c>
      <c r="BE38" s="31" t="s">
        <v>2717</v>
      </c>
      <c r="BF38" s="31" t="s">
        <v>359</v>
      </c>
      <c r="BG38" s="31">
        <v>1</v>
      </c>
      <c r="BH38" s="31" t="s">
        <v>2718</v>
      </c>
      <c r="BI38" s="31" t="s">
        <v>2719</v>
      </c>
      <c r="BJ38" s="31">
        <v>76</v>
      </c>
      <c r="BK38" s="31"/>
    </row>
    <row r="39" spans="1:63" hidden="1" x14ac:dyDescent="0.2">
      <c r="A39" s="84">
        <f t="shared" si="0"/>
        <v>32</v>
      </c>
      <c r="B39" s="85" t="str">
        <f t="shared" si="9"/>
        <v>NO</v>
      </c>
      <c r="C39" s="85" t="str">
        <f t="shared" si="10"/>
        <v>NO</v>
      </c>
      <c r="D39" s="85" t="str">
        <f t="shared" si="11"/>
        <v xml:space="preserve">41000040395000009         005D       </v>
      </c>
      <c r="E39" s="83" t="str">
        <f>VLOOKUP($G39,LISTAS!$V:$AA,3,0)</f>
        <v>SEVILLA</v>
      </c>
      <c r="F39" s="83" t="str">
        <f>VLOOKUP($G39,LISTAS!$V:$AA,2,0)</f>
        <v>ALCALA DE GUADAIRA</v>
      </c>
      <c r="G39" s="33" t="s">
        <v>2688</v>
      </c>
      <c r="H39" s="33">
        <v>9</v>
      </c>
      <c r="I39" s="41"/>
      <c r="J39" s="41"/>
      <c r="K39" s="41"/>
      <c r="L39" s="41"/>
      <c r="M39" s="41"/>
      <c r="N39" s="41"/>
      <c r="O39" s="41"/>
      <c r="P39" s="41"/>
      <c r="Q39" s="41">
        <v>5</v>
      </c>
      <c r="R39" s="33" t="s">
        <v>159</v>
      </c>
      <c r="S39" s="33" t="s">
        <v>4</v>
      </c>
      <c r="T39" s="41"/>
      <c r="U39" s="41"/>
      <c r="V39" s="40" t="str">
        <f>VLOOKUP($G39,LISTAS!$V$3:$AD$20218,7,0)</f>
        <v>41</v>
      </c>
      <c r="W39" s="40" t="str">
        <f>VLOOKUP($G39,LISTAS!$V$3:$AD$20218,8,0)</f>
        <v>00004</v>
      </c>
      <c r="X39" s="40" t="str">
        <f>VLOOKUP($G39,LISTAS!$V$3:$AD$20218,9,0)</f>
        <v>03950</v>
      </c>
      <c r="Y39" s="40" t="str">
        <f t="shared" si="22"/>
        <v>00009</v>
      </c>
      <c r="Z39" s="40" t="str">
        <f>IF(I39=""," ",VLOOKUP(I39,LISTAS!$B$3:$C$105,2))</f>
        <v xml:space="preserve"> </v>
      </c>
      <c r="AA39" s="40" t="str">
        <f t="shared" si="14"/>
        <v xml:space="preserve">   </v>
      </c>
      <c r="AB39" s="39" t="str">
        <f>IF(L39="","  ",VLOOKUP(L39,LISTAS!$H$3:$I$14,2,0)&amp;REPT(" ",1-LEN(M39))&amp;M39)</f>
        <v xml:space="preserve">  </v>
      </c>
      <c r="AC39" s="40" t="str">
        <f t="shared" si="23"/>
        <v xml:space="preserve"> </v>
      </c>
      <c r="AD39" s="40" t="str">
        <f>IF(O39=""," ",VLOOKUP(O39,LISTAS!$M$3:$N$39,2,0))&amp;IF(P39=""," ",VLOOKUP(P39,LISTAS!$M$3:$N$39,2,0))</f>
        <v xml:space="preserve">  </v>
      </c>
      <c r="AE39" s="40" t="str">
        <f>IF(Q39="","   ",VLOOKUP(Q39,LISTAS!$P$3:$Q$147,2,0))</f>
        <v>005</v>
      </c>
      <c r="AF39" s="40" t="str">
        <f>IF(ISERROR(IF(R39="texto libre",S39,VLOOKUP(R39,LISTAS!$S$3:$T$103,2,0))&amp;REPT(" ",4-LEN(IF(R39="texto libre",S39,VLOOKUP(R39,LISTAS!$S$3:$T$103,2,0))))),"    ",IF(R39="texto libre",S39,VLOOKUP(R39,LISTAS!$S$3:$T$103,2,0))&amp;REPT(" ",4-LEN(IF(R39="texto libre",S39,VLOOKUP(R39,LISTAS!$S$3:$T$103,2,0)))))</f>
        <v xml:space="preserve">D   </v>
      </c>
      <c r="AG39" s="40" t="str">
        <f>IF(ISERROR(IF(T39="texto libre",U39,VLOOKUP(T39,LISTAS!$S$3:$T$103,2,0))&amp;REPT(" ",4-LEN(IF(T39="texto libre",U39,VLOOKUP(T39,LISTAS!$S$3:$T$103,2,0))))),"    ",IF(T39="texto libre",U39,VLOOKUP(T39,LISTAS!$S$3:$T$103,2,0))&amp;REPT(" ",4-LEN(IF(T39="texto libre",U39,VLOOKUP(T39,LISTAS!$S$3:$T$103,2,0)))))</f>
        <v xml:space="preserve">    </v>
      </c>
      <c r="AH39" s="40">
        <f t="shared" si="24"/>
        <v>37</v>
      </c>
      <c r="AI39" s="40">
        <f t="shared" si="25"/>
        <v>1</v>
      </c>
      <c r="AJ39" s="38"/>
      <c r="AK39" s="31">
        <v>2</v>
      </c>
      <c r="AL39" s="91" t="s">
        <v>2703</v>
      </c>
      <c r="AM39" s="91" t="s">
        <v>2699</v>
      </c>
      <c r="AN39" s="31"/>
      <c r="AO39" s="88" t="str">
        <f>Tabla1[[#This Row],[GESCAL_37]]</f>
        <v xml:space="preserve">41000040395000009         005D       </v>
      </c>
      <c r="AP39" s="88" t="str">
        <f>IF(Tabla1[[#This Row],[Calle]]&lt;&gt;"",Tabla1[[#This Row],[Calle]],"")</f>
        <v>Perejil, Plaza del</v>
      </c>
      <c r="AQ39" s="88" t="str">
        <f>Tabla1[[#This Row],[Número]]&amp;Tabla1[[#This Row],[Bis]]</f>
        <v>9</v>
      </c>
      <c r="AR39" s="88" t="str">
        <f>Tabla1[[#This Row],[PORTAL(O)]]&amp;Tabla1[[#This Row],[PUERTA(Y)]]</f>
        <v/>
      </c>
      <c r="AS39" s="88" t="str">
        <f>Tabla1[[#This Row],[BLOQUE(T)]]&amp;Tabla1[[#This Row],[BLOQUE(XX)]]</f>
        <v/>
      </c>
      <c r="AT39" s="88" t="str">
        <f>IF(Tabla1[[#This Row],[LETRA ]]&lt;&gt;"",Tabla1[[#This Row],[LETRA ]],"")</f>
        <v/>
      </c>
      <c r="AU39" s="88" t="str">
        <f>Tabla1[[#This Row],[S1]]&amp;Tabla1[[#This Row],[S2]]</f>
        <v/>
      </c>
      <c r="AV39" s="43"/>
      <c r="AW39" s="88">
        <f>Tabla1[[#This Row],[Planta]]</f>
        <v>5</v>
      </c>
      <c r="AX39" s="88" t="str">
        <f>Tabla1[[#This Row],[MMMM]]&amp;" "&amp;Tabla1[[#This Row],[NNNN]]</f>
        <v xml:space="preserve">D        </v>
      </c>
      <c r="AY39" s="31" t="s">
        <v>2702</v>
      </c>
      <c r="AZ39" s="31" t="s">
        <v>2715</v>
      </c>
      <c r="BA39" s="31"/>
      <c r="BB39" s="31" t="s">
        <v>2716</v>
      </c>
      <c r="BC39" s="31" t="s">
        <v>355</v>
      </c>
      <c r="BD39" s="91" t="s">
        <v>2703</v>
      </c>
      <c r="BE39" s="31" t="s">
        <v>2717</v>
      </c>
      <c r="BF39" s="31" t="s">
        <v>359</v>
      </c>
      <c r="BG39" s="31">
        <v>2</v>
      </c>
      <c r="BH39" s="31" t="s">
        <v>2718</v>
      </c>
      <c r="BI39" s="31" t="s">
        <v>2719</v>
      </c>
      <c r="BJ39" s="31">
        <v>76</v>
      </c>
      <c r="BK39" s="31"/>
    </row>
    <row r="40" spans="1:63" hidden="1" x14ac:dyDescent="0.2">
      <c r="A40" s="84">
        <f t="shared" si="0"/>
        <v>33</v>
      </c>
      <c r="B40" s="85" t="str">
        <f t="shared" si="9"/>
        <v>NO</v>
      </c>
      <c r="C40" s="85" t="str">
        <f t="shared" si="10"/>
        <v>NO</v>
      </c>
      <c r="D40" s="85" t="str">
        <f t="shared" si="11"/>
        <v xml:space="preserve">41000040395000009         005E       </v>
      </c>
      <c r="E40" s="83" t="str">
        <f>VLOOKUP($G40,LISTAS!$V:$AA,3,0)</f>
        <v>SEVILLA</v>
      </c>
      <c r="F40" s="83" t="str">
        <f>VLOOKUP($G40,LISTAS!$V:$AA,2,0)</f>
        <v>ALCALA DE GUADAIRA</v>
      </c>
      <c r="G40" s="33" t="s">
        <v>2688</v>
      </c>
      <c r="H40" s="33">
        <v>9</v>
      </c>
      <c r="I40" s="41"/>
      <c r="J40" s="41"/>
      <c r="K40" s="41"/>
      <c r="L40" s="41"/>
      <c r="M40" s="41"/>
      <c r="N40" s="41"/>
      <c r="O40" s="41"/>
      <c r="P40" s="41"/>
      <c r="Q40" s="41">
        <v>5</v>
      </c>
      <c r="R40" s="33" t="s">
        <v>159</v>
      </c>
      <c r="S40" s="33" t="s">
        <v>22</v>
      </c>
      <c r="T40" s="41"/>
      <c r="U40" s="41"/>
      <c r="V40" s="40" t="str">
        <f>VLOOKUP($G40,LISTAS!$V$3:$AD$20218,7,0)</f>
        <v>41</v>
      </c>
      <c r="W40" s="40" t="str">
        <f>VLOOKUP($G40,LISTAS!$V$3:$AD$20218,8,0)</f>
        <v>00004</v>
      </c>
      <c r="X40" s="40" t="str">
        <f>VLOOKUP($G40,LISTAS!$V$3:$AD$20218,9,0)</f>
        <v>03950</v>
      </c>
      <c r="Y40" s="40" t="str">
        <f t="shared" si="22"/>
        <v>00009</v>
      </c>
      <c r="Z40" s="40" t="str">
        <f>IF(I40=""," ",VLOOKUP(I40,LISTAS!$B$3:$C$105,2))</f>
        <v xml:space="preserve"> </v>
      </c>
      <c r="AA40" s="40" t="str">
        <f t="shared" si="14"/>
        <v xml:space="preserve">   </v>
      </c>
      <c r="AB40" s="39" t="str">
        <f>IF(L40="","  ",VLOOKUP(L40,LISTAS!$H$3:$I$14,2,0)&amp;REPT(" ",1-LEN(M40))&amp;M40)</f>
        <v xml:space="preserve">  </v>
      </c>
      <c r="AC40" s="40" t="str">
        <f t="shared" si="23"/>
        <v xml:space="preserve"> </v>
      </c>
      <c r="AD40" s="40" t="str">
        <f>IF(O40=""," ",VLOOKUP(O40,LISTAS!$M$3:$N$39,2,0))&amp;IF(P40=""," ",VLOOKUP(P40,LISTAS!$M$3:$N$39,2,0))</f>
        <v xml:space="preserve">  </v>
      </c>
      <c r="AE40" s="40" t="str">
        <f>IF(Q40="","   ",VLOOKUP(Q40,LISTAS!$P$3:$Q$147,2,0))</f>
        <v>005</v>
      </c>
      <c r="AF40" s="40" t="str">
        <f>IF(ISERROR(IF(R40="texto libre",S40,VLOOKUP(R40,LISTAS!$S$3:$T$103,2,0))&amp;REPT(" ",4-LEN(IF(R40="texto libre",S40,VLOOKUP(R40,LISTAS!$S$3:$T$103,2,0))))),"    ",IF(R40="texto libre",S40,VLOOKUP(R40,LISTAS!$S$3:$T$103,2,0))&amp;REPT(" ",4-LEN(IF(R40="texto libre",S40,VLOOKUP(R40,LISTAS!$S$3:$T$103,2,0)))))</f>
        <v xml:space="preserve">E   </v>
      </c>
      <c r="AG40" s="40" t="str">
        <f>IF(ISERROR(IF(T40="texto libre",U40,VLOOKUP(T40,LISTAS!$S$3:$T$103,2,0))&amp;REPT(" ",4-LEN(IF(T40="texto libre",U40,VLOOKUP(T40,LISTAS!$S$3:$T$103,2,0))))),"    ",IF(T40="texto libre",U40,VLOOKUP(T40,LISTAS!$S$3:$T$103,2,0))&amp;REPT(" ",4-LEN(IF(T40="texto libre",U40,VLOOKUP(T40,LISTAS!$S$3:$T$103,2,0)))))</f>
        <v xml:space="preserve">    </v>
      </c>
      <c r="AH40" s="40">
        <f t="shared" si="24"/>
        <v>37</v>
      </c>
      <c r="AI40" s="40">
        <f t="shared" si="25"/>
        <v>1</v>
      </c>
      <c r="AJ40" s="38"/>
      <c r="AK40" s="31">
        <v>2</v>
      </c>
      <c r="AL40" s="91" t="s">
        <v>2703</v>
      </c>
      <c r="AM40" s="91" t="s">
        <v>2699</v>
      </c>
      <c r="AN40" s="31"/>
      <c r="AO40" s="88" t="str">
        <f>Tabla1[[#This Row],[GESCAL_37]]</f>
        <v xml:space="preserve">41000040395000009         005E       </v>
      </c>
      <c r="AP40" s="88" t="str">
        <f>IF(Tabla1[[#This Row],[Calle]]&lt;&gt;"",Tabla1[[#This Row],[Calle]],"")</f>
        <v>Perejil, Plaza del</v>
      </c>
      <c r="AQ40" s="88" t="str">
        <f>Tabla1[[#This Row],[Número]]&amp;Tabla1[[#This Row],[Bis]]</f>
        <v>9</v>
      </c>
      <c r="AR40" s="88" t="str">
        <f>Tabla1[[#This Row],[PORTAL(O)]]&amp;Tabla1[[#This Row],[PUERTA(Y)]]</f>
        <v/>
      </c>
      <c r="AS40" s="88" t="str">
        <f>Tabla1[[#This Row],[BLOQUE(T)]]&amp;Tabla1[[#This Row],[BLOQUE(XX)]]</f>
        <v/>
      </c>
      <c r="AT40" s="88" t="str">
        <f>IF(Tabla1[[#This Row],[LETRA ]]&lt;&gt;"",Tabla1[[#This Row],[LETRA ]],"")</f>
        <v/>
      </c>
      <c r="AU40" s="88" t="str">
        <f>Tabla1[[#This Row],[S1]]&amp;Tabla1[[#This Row],[S2]]</f>
        <v/>
      </c>
      <c r="AV40" s="43"/>
      <c r="AW40" s="88">
        <f>Tabla1[[#This Row],[Planta]]</f>
        <v>5</v>
      </c>
      <c r="AX40" s="88" t="str">
        <f>Tabla1[[#This Row],[MMMM]]&amp;" "&amp;Tabla1[[#This Row],[NNNN]]</f>
        <v xml:space="preserve">E        </v>
      </c>
      <c r="AY40" s="31" t="s">
        <v>2702</v>
      </c>
      <c r="AZ40" s="31" t="s">
        <v>2715</v>
      </c>
      <c r="BA40" s="31"/>
      <c r="BB40" s="31" t="s">
        <v>2716</v>
      </c>
      <c r="BC40" s="31" t="s">
        <v>355</v>
      </c>
      <c r="BD40" s="91" t="s">
        <v>2703</v>
      </c>
      <c r="BE40" s="31" t="s">
        <v>2717</v>
      </c>
      <c r="BF40" s="31" t="s">
        <v>359</v>
      </c>
      <c r="BG40" s="31">
        <v>2</v>
      </c>
      <c r="BH40" s="31" t="s">
        <v>2718</v>
      </c>
      <c r="BI40" s="31" t="s">
        <v>2719</v>
      </c>
      <c r="BJ40" s="31">
        <v>76</v>
      </c>
      <c r="BK40" s="31"/>
    </row>
    <row r="41" spans="1:63" hidden="1" x14ac:dyDescent="0.2">
      <c r="A41" s="84">
        <f t="shared" si="0"/>
        <v>34</v>
      </c>
      <c r="B41" s="85" t="str">
        <f t="shared" si="9"/>
        <v>NO</v>
      </c>
      <c r="C41" s="85" t="str">
        <f t="shared" si="10"/>
        <v>NO</v>
      </c>
      <c r="D41" s="85" t="str">
        <f t="shared" si="11"/>
        <v xml:space="preserve">41000040395000009         005F       </v>
      </c>
      <c r="E41" s="83" t="str">
        <f>VLOOKUP($G41,LISTAS!$V:$AA,3,0)</f>
        <v>SEVILLA</v>
      </c>
      <c r="F41" s="83" t="str">
        <f>VLOOKUP($G41,LISTAS!$V:$AA,2,0)</f>
        <v>ALCALA DE GUADAIRA</v>
      </c>
      <c r="G41" s="33" t="s">
        <v>2688</v>
      </c>
      <c r="H41" s="33">
        <v>9</v>
      </c>
      <c r="I41" s="41"/>
      <c r="J41" s="41"/>
      <c r="K41" s="41"/>
      <c r="L41" s="41"/>
      <c r="M41" s="41"/>
      <c r="N41" s="41"/>
      <c r="O41" s="41"/>
      <c r="P41" s="41"/>
      <c r="Q41" s="41">
        <v>5</v>
      </c>
      <c r="R41" s="33" t="s">
        <v>159</v>
      </c>
      <c r="S41" s="33" t="s">
        <v>24</v>
      </c>
      <c r="T41" s="41"/>
      <c r="U41" s="41"/>
      <c r="V41" s="40" t="str">
        <f>VLOOKUP($G41,LISTAS!$V$3:$AD$20218,7,0)</f>
        <v>41</v>
      </c>
      <c r="W41" s="40" t="str">
        <f>VLOOKUP($G41,LISTAS!$V$3:$AD$20218,8,0)</f>
        <v>00004</v>
      </c>
      <c r="X41" s="40" t="str">
        <f>VLOOKUP($G41,LISTAS!$V$3:$AD$20218,9,0)</f>
        <v>03950</v>
      </c>
      <c r="Y41" s="40" t="str">
        <f t="shared" si="22"/>
        <v>00009</v>
      </c>
      <c r="Z41" s="40" t="str">
        <f>IF(I41=""," ",VLOOKUP(I41,LISTAS!$B$3:$C$105,2))</f>
        <v xml:space="preserve"> </v>
      </c>
      <c r="AA41" s="40" t="str">
        <f t="shared" si="14"/>
        <v xml:space="preserve">   </v>
      </c>
      <c r="AB41" s="39" t="str">
        <f>IF(L41="","  ",VLOOKUP(L41,LISTAS!$H$3:$I$14,2,0)&amp;REPT(" ",1-LEN(M41))&amp;M41)</f>
        <v xml:space="preserve">  </v>
      </c>
      <c r="AC41" s="40" t="str">
        <f t="shared" si="23"/>
        <v xml:space="preserve"> </v>
      </c>
      <c r="AD41" s="40" t="str">
        <f>IF(O41=""," ",VLOOKUP(O41,LISTAS!$M$3:$N$39,2,0))&amp;IF(P41=""," ",VLOOKUP(P41,LISTAS!$M$3:$N$39,2,0))</f>
        <v xml:space="preserve">  </v>
      </c>
      <c r="AE41" s="40" t="str">
        <f>IF(Q41="","   ",VLOOKUP(Q41,LISTAS!$P$3:$Q$147,2,0))</f>
        <v>005</v>
      </c>
      <c r="AF41" s="40" t="str">
        <f>IF(ISERROR(IF(R41="texto libre",S41,VLOOKUP(R41,LISTAS!$S$3:$T$103,2,0))&amp;REPT(" ",4-LEN(IF(R41="texto libre",S41,VLOOKUP(R41,LISTAS!$S$3:$T$103,2,0))))),"    ",IF(R41="texto libre",S41,VLOOKUP(R41,LISTAS!$S$3:$T$103,2,0))&amp;REPT(" ",4-LEN(IF(R41="texto libre",S41,VLOOKUP(R41,LISTAS!$S$3:$T$103,2,0)))))</f>
        <v xml:space="preserve">F   </v>
      </c>
      <c r="AG41" s="40" t="str">
        <f>IF(ISERROR(IF(T41="texto libre",U41,VLOOKUP(T41,LISTAS!$S$3:$T$103,2,0))&amp;REPT(" ",4-LEN(IF(T41="texto libre",U41,VLOOKUP(T41,LISTAS!$S$3:$T$103,2,0))))),"    ",IF(T41="texto libre",U41,VLOOKUP(T41,LISTAS!$S$3:$T$103,2,0))&amp;REPT(" ",4-LEN(IF(T41="texto libre",U41,VLOOKUP(T41,LISTAS!$S$3:$T$103,2,0)))))</f>
        <v xml:space="preserve">    </v>
      </c>
      <c r="AH41" s="40">
        <f t="shared" si="24"/>
        <v>37</v>
      </c>
      <c r="AI41" s="40">
        <f t="shared" si="25"/>
        <v>1</v>
      </c>
      <c r="AJ41" s="38"/>
      <c r="AK41" s="31">
        <v>2</v>
      </c>
      <c r="AL41" s="91" t="s">
        <v>2703</v>
      </c>
      <c r="AM41" s="91" t="s">
        <v>2699</v>
      </c>
      <c r="AN41" s="31"/>
      <c r="AO41" s="88" t="str">
        <f>Tabla1[[#This Row],[GESCAL_37]]</f>
        <v xml:space="preserve">41000040395000009         005F       </v>
      </c>
      <c r="AP41" s="88" t="str">
        <f>IF(Tabla1[[#This Row],[Calle]]&lt;&gt;"",Tabla1[[#This Row],[Calle]],"")</f>
        <v>Perejil, Plaza del</v>
      </c>
      <c r="AQ41" s="88" t="str">
        <f>Tabla1[[#This Row],[Número]]&amp;Tabla1[[#This Row],[Bis]]</f>
        <v>9</v>
      </c>
      <c r="AR41" s="88" t="str">
        <f>Tabla1[[#This Row],[PORTAL(O)]]&amp;Tabla1[[#This Row],[PUERTA(Y)]]</f>
        <v/>
      </c>
      <c r="AS41" s="88" t="str">
        <f>Tabla1[[#This Row],[BLOQUE(T)]]&amp;Tabla1[[#This Row],[BLOQUE(XX)]]</f>
        <v/>
      </c>
      <c r="AT41" s="88" t="str">
        <f>IF(Tabla1[[#This Row],[LETRA ]]&lt;&gt;"",Tabla1[[#This Row],[LETRA ]],"")</f>
        <v/>
      </c>
      <c r="AU41" s="88" t="str">
        <f>Tabla1[[#This Row],[S1]]&amp;Tabla1[[#This Row],[S2]]</f>
        <v/>
      </c>
      <c r="AV41" s="43"/>
      <c r="AW41" s="88">
        <f>Tabla1[[#This Row],[Planta]]</f>
        <v>5</v>
      </c>
      <c r="AX41" s="88" t="str">
        <f>Tabla1[[#This Row],[MMMM]]&amp;" "&amp;Tabla1[[#This Row],[NNNN]]</f>
        <v xml:space="preserve">F        </v>
      </c>
      <c r="AY41" s="31" t="s">
        <v>2702</v>
      </c>
      <c r="AZ41" s="31" t="s">
        <v>2715</v>
      </c>
      <c r="BA41" s="31"/>
      <c r="BB41" s="31" t="s">
        <v>2716</v>
      </c>
      <c r="BC41" s="31" t="s">
        <v>355</v>
      </c>
      <c r="BD41" s="91" t="s">
        <v>2703</v>
      </c>
      <c r="BE41" s="31" t="s">
        <v>2717</v>
      </c>
      <c r="BF41" s="31" t="s">
        <v>359</v>
      </c>
      <c r="BG41" s="31">
        <v>2</v>
      </c>
      <c r="BH41" s="31" t="s">
        <v>2718</v>
      </c>
      <c r="BI41" s="31" t="s">
        <v>2719</v>
      </c>
      <c r="BJ41" s="31">
        <v>76</v>
      </c>
      <c r="BK41" s="31"/>
    </row>
    <row r="42" spans="1:63" hidden="1" x14ac:dyDescent="0.2">
      <c r="A42" s="84">
        <f t="shared" si="0"/>
        <v>35</v>
      </c>
      <c r="B42" s="85" t="str">
        <f t="shared" si="9"/>
        <v>NO</v>
      </c>
      <c r="C42" s="85" t="str">
        <f t="shared" si="10"/>
        <v>NO</v>
      </c>
      <c r="D42" s="85" t="str">
        <f t="shared" si="11"/>
        <v xml:space="preserve">41000040395000009         006A       </v>
      </c>
      <c r="E42" s="83" t="str">
        <f>VLOOKUP($G42,LISTAS!$V:$AA,3,0)</f>
        <v>SEVILLA</v>
      </c>
      <c r="F42" s="83" t="str">
        <f>VLOOKUP($G42,LISTAS!$V:$AA,2,0)</f>
        <v>ALCALA DE GUADAIRA</v>
      </c>
      <c r="G42" s="33" t="s">
        <v>2688</v>
      </c>
      <c r="H42" s="33">
        <v>9</v>
      </c>
      <c r="I42" s="41"/>
      <c r="J42" s="41"/>
      <c r="K42" s="41"/>
      <c r="L42" s="41"/>
      <c r="M42" s="41"/>
      <c r="N42" s="41"/>
      <c r="O42" s="41"/>
      <c r="P42" s="41"/>
      <c r="Q42" s="41">
        <v>6</v>
      </c>
      <c r="R42" s="33" t="s">
        <v>159</v>
      </c>
      <c r="S42" s="33" t="s">
        <v>18</v>
      </c>
      <c r="T42" s="41"/>
      <c r="U42" s="41"/>
      <c r="V42" s="40" t="str">
        <f>VLOOKUP($G42,LISTAS!$V$3:$AD$20218,7,0)</f>
        <v>41</v>
      </c>
      <c r="W42" s="40" t="str">
        <f>VLOOKUP($G42,LISTAS!$V$3:$AD$20218,8,0)</f>
        <v>00004</v>
      </c>
      <c r="X42" s="40" t="str">
        <f>VLOOKUP($G42,LISTAS!$V$3:$AD$20218,9,0)</f>
        <v>03950</v>
      </c>
      <c r="Y42" s="40" t="str">
        <f t="shared" si="22"/>
        <v>00009</v>
      </c>
      <c r="Z42" s="40" t="str">
        <f>IF(I42=""," ",VLOOKUP(I42,LISTAS!$B$3:$C$105,2))</f>
        <v xml:space="preserve"> </v>
      </c>
      <c r="AA42" s="40" t="str">
        <f t="shared" si="14"/>
        <v xml:space="preserve">   </v>
      </c>
      <c r="AB42" s="39" t="str">
        <f>IF(L42="","  ",VLOOKUP(L42,LISTAS!$H$3:$I$14,2,0)&amp;REPT(" ",1-LEN(M42))&amp;M42)</f>
        <v xml:space="preserve">  </v>
      </c>
      <c r="AC42" s="40" t="str">
        <f t="shared" si="23"/>
        <v xml:space="preserve"> </v>
      </c>
      <c r="AD42" s="40" t="str">
        <f>IF(O42=""," ",VLOOKUP(O42,LISTAS!$M$3:$N$39,2,0))&amp;IF(P42=""," ",VLOOKUP(P42,LISTAS!$M$3:$N$39,2,0))</f>
        <v xml:space="preserve">  </v>
      </c>
      <c r="AE42" s="40" t="str">
        <f>IF(Q42="","   ",VLOOKUP(Q42,LISTAS!$P$3:$Q$147,2,0))</f>
        <v>006</v>
      </c>
      <c r="AF42" s="40" t="str">
        <f>IF(ISERROR(IF(R42="texto libre",S42,VLOOKUP(R42,LISTAS!$S$3:$T$103,2,0))&amp;REPT(" ",4-LEN(IF(R42="texto libre",S42,VLOOKUP(R42,LISTAS!$S$3:$T$103,2,0))))),"    ",IF(R42="texto libre",S42,VLOOKUP(R42,LISTAS!$S$3:$T$103,2,0))&amp;REPT(" ",4-LEN(IF(R42="texto libre",S42,VLOOKUP(R42,LISTAS!$S$3:$T$103,2,0)))))</f>
        <v xml:space="preserve">A   </v>
      </c>
      <c r="AG42" s="40" t="str">
        <f>IF(ISERROR(IF(T42="texto libre",U42,VLOOKUP(T42,LISTAS!$S$3:$T$103,2,0))&amp;REPT(" ",4-LEN(IF(T42="texto libre",U42,VLOOKUP(T42,LISTAS!$S$3:$T$103,2,0))))),"    ",IF(T42="texto libre",U42,VLOOKUP(T42,LISTAS!$S$3:$T$103,2,0))&amp;REPT(" ",4-LEN(IF(T42="texto libre",U42,VLOOKUP(T42,LISTAS!$S$3:$T$103,2,0)))))</f>
        <v xml:space="preserve">    </v>
      </c>
      <c r="AH42" s="40">
        <f t="shared" si="24"/>
        <v>37</v>
      </c>
      <c r="AI42" s="40">
        <f t="shared" si="25"/>
        <v>1</v>
      </c>
      <c r="AJ42" s="38"/>
      <c r="AK42" s="31">
        <v>2</v>
      </c>
      <c r="AL42" s="91" t="s">
        <v>2700</v>
      </c>
      <c r="AM42" s="91" t="s">
        <v>2699</v>
      </c>
      <c r="AN42" s="31"/>
      <c r="AO42" s="88" t="str">
        <f>Tabla1[[#This Row],[GESCAL_37]]</f>
        <v xml:space="preserve">41000040395000009         006A       </v>
      </c>
      <c r="AP42" s="88" t="str">
        <f>IF(Tabla1[[#This Row],[Calle]]&lt;&gt;"",Tabla1[[#This Row],[Calle]],"")</f>
        <v>Perejil, Plaza del</v>
      </c>
      <c r="AQ42" s="88" t="str">
        <f>Tabla1[[#This Row],[Número]]&amp;Tabla1[[#This Row],[Bis]]</f>
        <v>9</v>
      </c>
      <c r="AR42" s="88" t="str">
        <f>Tabla1[[#This Row],[PORTAL(O)]]&amp;Tabla1[[#This Row],[PUERTA(Y)]]</f>
        <v/>
      </c>
      <c r="AS42" s="88" t="str">
        <f>Tabla1[[#This Row],[BLOQUE(T)]]&amp;Tabla1[[#This Row],[BLOQUE(XX)]]</f>
        <v/>
      </c>
      <c r="AT42" s="88" t="str">
        <f>IF(Tabla1[[#This Row],[LETRA ]]&lt;&gt;"",Tabla1[[#This Row],[LETRA ]],"")</f>
        <v/>
      </c>
      <c r="AU42" s="88" t="str">
        <f>Tabla1[[#This Row],[S1]]&amp;Tabla1[[#This Row],[S2]]</f>
        <v/>
      </c>
      <c r="AV42" s="43"/>
      <c r="AW42" s="88">
        <f>Tabla1[[#This Row],[Planta]]</f>
        <v>6</v>
      </c>
      <c r="AX42" s="88" t="str">
        <f>Tabla1[[#This Row],[MMMM]]&amp;" "&amp;Tabla1[[#This Row],[NNNN]]</f>
        <v xml:space="preserve">A        </v>
      </c>
      <c r="AY42" s="31" t="s">
        <v>2702</v>
      </c>
      <c r="AZ42" s="31" t="s">
        <v>2715</v>
      </c>
      <c r="BA42" s="31"/>
      <c r="BB42" s="31" t="s">
        <v>2720</v>
      </c>
      <c r="BC42" s="31" t="s">
        <v>355</v>
      </c>
      <c r="BD42" s="91" t="s">
        <v>2700</v>
      </c>
      <c r="BE42" s="31" t="s">
        <v>2717</v>
      </c>
      <c r="BF42" s="31" t="s">
        <v>359</v>
      </c>
      <c r="BG42" s="31">
        <v>1</v>
      </c>
      <c r="BH42" s="31" t="s">
        <v>2718</v>
      </c>
      <c r="BI42" s="31" t="s">
        <v>2719</v>
      </c>
      <c r="BJ42" s="31">
        <v>76</v>
      </c>
      <c r="BK42" s="31"/>
    </row>
    <row r="43" spans="1:63" hidden="1" x14ac:dyDescent="0.2">
      <c r="A43" s="84">
        <f t="shared" si="0"/>
        <v>36</v>
      </c>
      <c r="B43" s="85" t="str">
        <f t="shared" si="9"/>
        <v>NO</v>
      </c>
      <c r="C43" s="85" t="str">
        <f t="shared" si="10"/>
        <v>NO</v>
      </c>
      <c r="D43" s="85" t="str">
        <f t="shared" si="11"/>
        <v xml:space="preserve">41000040395000009         006B       </v>
      </c>
      <c r="E43" s="83" t="str">
        <f>VLOOKUP($G43,LISTAS!$V:$AA,3,0)</f>
        <v>SEVILLA</v>
      </c>
      <c r="F43" s="83" t="str">
        <f>VLOOKUP($G43,LISTAS!$V:$AA,2,0)</f>
        <v>ALCALA DE GUADAIRA</v>
      </c>
      <c r="G43" s="33" t="s">
        <v>2688</v>
      </c>
      <c r="H43" s="33">
        <v>9</v>
      </c>
      <c r="I43" s="41"/>
      <c r="J43" s="41"/>
      <c r="K43" s="41"/>
      <c r="L43" s="41"/>
      <c r="M43" s="41"/>
      <c r="N43" s="41"/>
      <c r="O43" s="41"/>
      <c r="P43" s="41"/>
      <c r="Q43" s="41">
        <v>6</v>
      </c>
      <c r="R43" s="33" t="s">
        <v>159</v>
      </c>
      <c r="S43" s="33" t="s">
        <v>0</v>
      </c>
      <c r="T43" s="41"/>
      <c r="U43" s="41"/>
      <c r="V43" s="40" t="str">
        <f>VLOOKUP($G43,LISTAS!$V$3:$AD$20218,7,0)</f>
        <v>41</v>
      </c>
      <c r="W43" s="40" t="str">
        <f>VLOOKUP($G43,LISTAS!$V$3:$AD$20218,8,0)</f>
        <v>00004</v>
      </c>
      <c r="X43" s="40" t="str">
        <f>VLOOKUP($G43,LISTAS!$V$3:$AD$20218,9,0)</f>
        <v>03950</v>
      </c>
      <c r="Y43" s="40" t="str">
        <f t="shared" si="22"/>
        <v>00009</v>
      </c>
      <c r="Z43" s="40" t="str">
        <f>IF(I43=""," ",VLOOKUP(I43,LISTAS!$B$3:$C$105,2))</f>
        <v xml:space="preserve"> </v>
      </c>
      <c r="AA43" s="40" t="str">
        <f t="shared" si="14"/>
        <v xml:space="preserve">   </v>
      </c>
      <c r="AB43" s="39" t="str">
        <f>IF(L43="","  ",VLOOKUP(L43,LISTAS!$H$3:$I$14,2,0)&amp;REPT(" ",1-LEN(M43))&amp;M43)</f>
        <v xml:space="preserve">  </v>
      </c>
      <c r="AC43" s="40" t="str">
        <f t="shared" si="23"/>
        <v xml:space="preserve"> </v>
      </c>
      <c r="AD43" s="40" t="str">
        <f>IF(O43=""," ",VLOOKUP(O43,LISTAS!$M$3:$N$39,2,0))&amp;IF(P43=""," ",VLOOKUP(P43,LISTAS!$M$3:$N$39,2,0))</f>
        <v xml:space="preserve">  </v>
      </c>
      <c r="AE43" s="40" t="str">
        <f>IF(Q43="","   ",VLOOKUP(Q43,LISTAS!$P$3:$Q$147,2,0))</f>
        <v>006</v>
      </c>
      <c r="AF43" s="40" t="str">
        <f>IF(ISERROR(IF(R43="texto libre",S43,VLOOKUP(R43,LISTAS!$S$3:$T$103,2,0))&amp;REPT(" ",4-LEN(IF(R43="texto libre",S43,VLOOKUP(R43,LISTAS!$S$3:$T$103,2,0))))),"    ",IF(R43="texto libre",S43,VLOOKUP(R43,LISTAS!$S$3:$T$103,2,0))&amp;REPT(" ",4-LEN(IF(R43="texto libre",S43,VLOOKUP(R43,LISTAS!$S$3:$T$103,2,0)))))</f>
        <v xml:space="preserve">B   </v>
      </c>
      <c r="AG43" s="40" t="str">
        <f>IF(ISERROR(IF(T43="texto libre",U43,VLOOKUP(T43,LISTAS!$S$3:$T$103,2,0))&amp;REPT(" ",4-LEN(IF(T43="texto libre",U43,VLOOKUP(T43,LISTAS!$S$3:$T$103,2,0))))),"    ",IF(T43="texto libre",U43,VLOOKUP(T43,LISTAS!$S$3:$T$103,2,0))&amp;REPT(" ",4-LEN(IF(T43="texto libre",U43,VLOOKUP(T43,LISTAS!$S$3:$T$103,2,0)))))</f>
        <v xml:space="preserve">    </v>
      </c>
      <c r="AH43" s="40">
        <f t="shared" si="24"/>
        <v>37</v>
      </c>
      <c r="AI43" s="40">
        <f t="shared" si="25"/>
        <v>1</v>
      </c>
      <c r="AJ43" s="38"/>
      <c r="AK43" s="31">
        <v>2</v>
      </c>
      <c r="AL43" s="91" t="s">
        <v>2700</v>
      </c>
      <c r="AM43" s="91" t="s">
        <v>2699</v>
      </c>
      <c r="AN43" s="31"/>
      <c r="AO43" s="88" t="str">
        <f>Tabla1[[#This Row],[GESCAL_37]]</f>
        <v xml:space="preserve">41000040395000009         006B       </v>
      </c>
      <c r="AP43" s="88" t="str">
        <f>IF(Tabla1[[#This Row],[Calle]]&lt;&gt;"",Tabla1[[#This Row],[Calle]],"")</f>
        <v>Perejil, Plaza del</v>
      </c>
      <c r="AQ43" s="88" t="str">
        <f>Tabla1[[#This Row],[Número]]&amp;Tabla1[[#This Row],[Bis]]</f>
        <v>9</v>
      </c>
      <c r="AR43" s="88" t="str">
        <f>Tabla1[[#This Row],[PORTAL(O)]]&amp;Tabla1[[#This Row],[PUERTA(Y)]]</f>
        <v/>
      </c>
      <c r="AS43" s="88" t="str">
        <f>Tabla1[[#This Row],[BLOQUE(T)]]&amp;Tabla1[[#This Row],[BLOQUE(XX)]]</f>
        <v/>
      </c>
      <c r="AT43" s="88" t="str">
        <f>IF(Tabla1[[#This Row],[LETRA ]]&lt;&gt;"",Tabla1[[#This Row],[LETRA ]],"")</f>
        <v/>
      </c>
      <c r="AU43" s="88" t="str">
        <f>Tabla1[[#This Row],[S1]]&amp;Tabla1[[#This Row],[S2]]</f>
        <v/>
      </c>
      <c r="AV43" s="43"/>
      <c r="AW43" s="88">
        <f>Tabla1[[#This Row],[Planta]]</f>
        <v>6</v>
      </c>
      <c r="AX43" s="88" t="str">
        <f>Tabla1[[#This Row],[MMMM]]&amp;" "&amp;Tabla1[[#This Row],[NNNN]]</f>
        <v xml:space="preserve">B        </v>
      </c>
      <c r="AY43" s="31" t="s">
        <v>2702</v>
      </c>
      <c r="AZ43" s="31" t="s">
        <v>2715</v>
      </c>
      <c r="BA43" s="31"/>
      <c r="BB43" s="31" t="s">
        <v>2720</v>
      </c>
      <c r="BC43" s="31" t="s">
        <v>355</v>
      </c>
      <c r="BD43" s="91" t="s">
        <v>2700</v>
      </c>
      <c r="BE43" s="31" t="s">
        <v>2717</v>
      </c>
      <c r="BF43" s="31" t="s">
        <v>359</v>
      </c>
      <c r="BG43" s="31">
        <v>1</v>
      </c>
      <c r="BH43" s="31" t="s">
        <v>2718</v>
      </c>
      <c r="BI43" s="31" t="s">
        <v>2719</v>
      </c>
      <c r="BJ43" s="31">
        <v>76</v>
      </c>
      <c r="BK43" s="31"/>
    </row>
    <row r="44" spans="1:63" hidden="1" x14ac:dyDescent="0.2">
      <c r="A44" s="84">
        <f t="shared" si="0"/>
        <v>37</v>
      </c>
      <c r="B44" s="85" t="str">
        <f t="shared" si="9"/>
        <v>NO</v>
      </c>
      <c r="C44" s="85" t="str">
        <f t="shared" si="10"/>
        <v>NO</v>
      </c>
      <c r="D44" s="85" t="str">
        <f t="shared" si="11"/>
        <v xml:space="preserve">41000040395000009         006C       </v>
      </c>
      <c r="E44" s="83" t="str">
        <f>VLOOKUP($G44,LISTAS!$V:$AA,3,0)</f>
        <v>SEVILLA</v>
      </c>
      <c r="F44" s="83" t="str">
        <f>VLOOKUP($G44,LISTAS!$V:$AA,2,0)</f>
        <v>ALCALA DE GUADAIRA</v>
      </c>
      <c r="G44" s="33" t="s">
        <v>2688</v>
      </c>
      <c r="H44" s="33">
        <v>9</v>
      </c>
      <c r="I44" s="41"/>
      <c r="J44" s="41"/>
      <c r="K44" s="41"/>
      <c r="L44" s="41"/>
      <c r="M44" s="41"/>
      <c r="N44" s="41"/>
      <c r="O44" s="41"/>
      <c r="P44" s="41"/>
      <c r="Q44" s="41">
        <v>6</v>
      </c>
      <c r="R44" s="33" t="s">
        <v>159</v>
      </c>
      <c r="S44" s="33" t="s">
        <v>2</v>
      </c>
      <c r="T44" s="41"/>
      <c r="U44" s="41"/>
      <c r="V44" s="40" t="str">
        <f>VLOOKUP($G44,LISTAS!$V$3:$AD$20218,7,0)</f>
        <v>41</v>
      </c>
      <c r="W44" s="40" t="str">
        <f>VLOOKUP($G44,LISTAS!$V$3:$AD$20218,8,0)</f>
        <v>00004</v>
      </c>
      <c r="X44" s="40" t="str">
        <f>VLOOKUP($G44,LISTAS!$V$3:$AD$20218,9,0)</f>
        <v>03950</v>
      </c>
      <c r="Y44" s="40" t="str">
        <f t="shared" si="22"/>
        <v>00009</v>
      </c>
      <c r="Z44" s="40" t="str">
        <f>IF(I44=""," ",VLOOKUP(I44,LISTAS!$B$3:$C$105,2))</f>
        <v xml:space="preserve"> </v>
      </c>
      <c r="AA44" s="40" t="str">
        <f t="shared" si="14"/>
        <v xml:space="preserve">   </v>
      </c>
      <c r="AB44" s="39" t="str">
        <f>IF(L44="","  ",VLOOKUP(L44,LISTAS!$H$3:$I$14,2,0)&amp;REPT(" ",1-LEN(M44))&amp;M44)</f>
        <v xml:space="preserve">  </v>
      </c>
      <c r="AC44" s="40" t="str">
        <f t="shared" si="23"/>
        <v xml:space="preserve"> </v>
      </c>
      <c r="AD44" s="40" t="str">
        <f>IF(O44=""," ",VLOOKUP(O44,LISTAS!$M$3:$N$39,2,0))&amp;IF(P44=""," ",VLOOKUP(P44,LISTAS!$M$3:$N$39,2,0))</f>
        <v xml:space="preserve">  </v>
      </c>
      <c r="AE44" s="40" t="str">
        <f>IF(Q44="","   ",VLOOKUP(Q44,LISTAS!$P$3:$Q$147,2,0))</f>
        <v>006</v>
      </c>
      <c r="AF44" s="40" t="str">
        <f>IF(ISERROR(IF(R44="texto libre",S44,VLOOKUP(R44,LISTAS!$S$3:$T$103,2,0))&amp;REPT(" ",4-LEN(IF(R44="texto libre",S44,VLOOKUP(R44,LISTAS!$S$3:$T$103,2,0))))),"    ",IF(R44="texto libre",S44,VLOOKUP(R44,LISTAS!$S$3:$T$103,2,0))&amp;REPT(" ",4-LEN(IF(R44="texto libre",S44,VLOOKUP(R44,LISTAS!$S$3:$T$103,2,0)))))</f>
        <v xml:space="preserve">C   </v>
      </c>
      <c r="AG44" s="40" t="str">
        <f>IF(ISERROR(IF(T44="texto libre",U44,VLOOKUP(T44,LISTAS!$S$3:$T$103,2,0))&amp;REPT(" ",4-LEN(IF(T44="texto libre",U44,VLOOKUP(T44,LISTAS!$S$3:$T$103,2,0))))),"    ",IF(T44="texto libre",U44,VLOOKUP(T44,LISTAS!$S$3:$T$103,2,0))&amp;REPT(" ",4-LEN(IF(T44="texto libre",U44,VLOOKUP(T44,LISTAS!$S$3:$T$103,2,0)))))</f>
        <v xml:space="preserve">    </v>
      </c>
      <c r="AH44" s="40">
        <f t="shared" si="24"/>
        <v>37</v>
      </c>
      <c r="AI44" s="40">
        <f t="shared" si="25"/>
        <v>1</v>
      </c>
      <c r="AJ44" s="38"/>
      <c r="AK44" s="31">
        <v>2</v>
      </c>
      <c r="AL44" s="91" t="s">
        <v>2700</v>
      </c>
      <c r="AM44" s="91" t="s">
        <v>2699</v>
      </c>
      <c r="AN44" s="31"/>
      <c r="AO44" s="88" t="str">
        <f>Tabla1[[#This Row],[GESCAL_37]]</f>
        <v xml:space="preserve">41000040395000009         006C       </v>
      </c>
      <c r="AP44" s="88" t="str">
        <f>IF(Tabla1[[#This Row],[Calle]]&lt;&gt;"",Tabla1[[#This Row],[Calle]],"")</f>
        <v>Perejil, Plaza del</v>
      </c>
      <c r="AQ44" s="88" t="str">
        <f>Tabla1[[#This Row],[Número]]&amp;Tabla1[[#This Row],[Bis]]</f>
        <v>9</v>
      </c>
      <c r="AR44" s="88" t="str">
        <f>Tabla1[[#This Row],[PORTAL(O)]]&amp;Tabla1[[#This Row],[PUERTA(Y)]]</f>
        <v/>
      </c>
      <c r="AS44" s="88" t="str">
        <f>Tabla1[[#This Row],[BLOQUE(T)]]&amp;Tabla1[[#This Row],[BLOQUE(XX)]]</f>
        <v/>
      </c>
      <c r="AT44" s="88" t="str">
        <f>IF(Tabla1[[#This Row],[LETRA ]]&lt;&gt;"",Tabla1[[#This Row],[LETRA ]],"")</f>
        <v/>
      </c>
      <c r="AU44" s="88" t="str">
        <f>Tabla1[[#This Row],[S1]]&amp;Tabla1[[#This Row],[S2]]</f>
        <v/>
      </c>
      <c r="AV44" s="43"/>
      <c r="AW44" s="88">
        <f>Tabla1[[#This Row],[Planta]]</f>
        <v>6</v>
      </c>
      <c r="AX44" s="88" t="str">
        <f>Tabla1[[#This Row],[MMMM]]&amp;" "&amp;Tabla1[[#This Row],[NNNN]]</f>
        <v xml:space="preserve">C        </v>
      </c>
      <c r="AY44" s="31" t="s">
        <v>2702</v>
      </c>
      <c r="AZ44" s="31" t="s">
        <v>2715</v>
      </c>
      <c r="BA44" s="31"/>
      <c r="BB44" s="31" t="s">
        <v>2720</v>
      </c>
      <c r="BC44" s="31" t="s">
        <v>355</v>
      </c>
      <c r="BD44" s="91" t="s">
        <v>2700</v>
      </c>
      <c r="BE44" s="31" t="s">
        <v>2717</v>
      </c>
      <c r="BF44" s="31" t="s">
        <v>359</v>
      </c>
      <c r="BG44" s="31">
        <v>1</v>
      </c>
      <c r="BH44" s="31" t="s">
        <v>2718</v>
      </c>
      <c r="BI44" s="31" t="s">
        <v>2719</v>
      </c>
      <c r="BJ44" s="31">
        <v>76</v>
      </c>
      <c r="BK44" s="31"/>
    </row>
    <row r="45" spans="1:63" hidden="1" x14ac:dyDescent="0.2">
      <c r="A45" s="84">
        <f t="shared" si="0"/>
        <v>38</v>
      </c>
      <c r="B45" s="85" t="str">
        <f t="shared" si="9"/>
        <v>NO</v>
      </c>
      <c r="C45" s="85" t="str">
        <f t="shared" si="10"/>
        <v>NO</v>
      </c>
      <c r="D45" s="85" t="str">
        <f t="shared" si="11"/>
        <v xml:space="preserve">41000040395000009         006D       </v>
      </c>
      <c r="E45" s="83" t="str">
        <f>VLOOKUP($G45,LISTAS!$V:$AA,3,0)</f>
        <v>SEVILLA</v>
      </c>
      <c r="F45" s="83" t="str">
        <f>VLOOKUP($G45,LISTAS!$V:$AA,2,0)</f>
        <v>ALCALA DE GUADAIRA</v>
      </c>
      <c r="G45" s="33" t="s">
        <v>2688</v>
      </c>
      <c r="H45" s="33">
        <v>9</v>
      </c>
      <c r="I45" s="41"/>
      <c r="J45" s="41"/>
      <c r="K45" s="41"/>
      <c r="L45" s="41"/>
      <c r="M45" s="41"/>
      <c r="N45" s="41"/>
      <c r="O45" s="41"/>
      <c r="P45" s="41"/>
      <c r="Q45" s="41">
        <v>6</v>
      </c>
      <c r="R45" s="33" t="s">
        <v>159</v>
      </c>
      <c r="S45" s="33" t="s">
        <v>4</v>
      </c>
      <c r="T45" s="41"/>
      <c r="U45" s="41"/>
      <c r="V45" s="40" t="str">
        <f>VLOOKUP($G45,LISTAS!$V$3:$AD$20218,7,0)</f>
        <v>41</v>
      </c>
      <c r="W45" s="40" t="str">
        <f>VLOOKUP($G45,LISTAS!$V$3:$AD$20218,8,0)</f>
        <v>00004</v>
      </c>
      <c r="X45" s="40" t="str">
        <f>VLOOKUP($G45,LISTAS!$V$3:$AD$20218,9,0)</f>
        <v>03950</v>
      </c>
      <c r="Y45" s="40" t="str">
        <f t="shared" si="22"/>
        <v>00009</v>
      </c>
      <c r="Z45" s="40" t="str">
        <f>IF(I45=""," ",VLOOKUP(I45,LISTAS!$B$3:$C$105,2))</f>
        <v xml:space="preserve"> </v>
      </c>
      <c r="AA45" s="40" t="str">
        <f t="shared" si="14"/>
        <v xml:space="preserve">   </v>
      </c>
      <c r="AB45" s="39" t="str">
        <f>IF(L45="","  ",VLOOKUP(L45,LISTAS!$H$3:$I$14,2,0)&amp;REPT(" ",1-LEN(M45))&amp;M45)</f>
        <v xml:space="preserve">  </v>
      </c>
      <c r="AC45" s="40" t="str">
        <f t="shared" si="23"/>
        <v xml:space="preserve"> </v>
      </c>
      <c r="AD45" s="40" t="str">
        <f>IF(O45=""," ",VLOOKUP(O45,LISTAS!$M$3:$N$39,2,0))&amp;IF(P45=""," ",VLOOKUP(P45,LISTAS!$M$3:$N$39,2,0))</f>
        <v xml:space="preserve">  </v>
      </c>
      <c r="AE45" s="40" t="str">
        <f>IF(Q45="","   ",VLOOKUP(Q45,LISTAS!$P$3:$Q$147,2,0))</f>
        <v>006</v>
      </c>
      <c r="AF45" s="40" t="str">
        <f>IF(ISERROR(IF(R45="texto libre",S45,VLOOKUP(R45,LISTAS!$S$3:$T$103,2,0))&amp;REPT(" ",4-LEN(IF(R45="texto libre",S45,VLOOKUP(R45,LISTAS!$S$3:$T$103,2,0))))),"    ",IF(R45="texto libre",S45,VLOOKUP(R45,LISTAS!$S$3:$T$103,2,0))&amp;REPT(" ",4-LEN(IF(R45="texto libre",S45,VLOOKUP(R45,LISTAS!$S$3:$T$103,2,0)))))</f>
        <v xml:space="preserve">D   </v>
      </c>
      <c r="AG45" s="40" t="str">
        <f>IF(ISERROR(IF(T45="texto libre",U45,VLOOKUP(T45,LISTAS!$S$3:$T$103,2,0))&amp;REPT(" ",4-LEN(IF(T45="texto libre",U45,VLOOKUP(T45,LISTAS!$S$3:$T$103,2,0))))),"    ",IF(T45="texto libre",U45,VLOOKUP(T45,LISTAS!$S$3:$T$103,2,0))&amp;REPT(" ",4-LEN(IF(T45="texto libre",U45,VLOOKUP(T45,LISTAS!$S$3:$T$103,2,0)))))</f>
        <v xml:space="preserve">    </v>
      </c>
      <c r="AH45" s="40">
        <f t="shared" si="24"/>
        <v>37</v>
      </c>
      <c r="AI45" s="40">
        <f t="shared" si="25"/>
        <v>1</v>
      </c>
      <c r="AJ45" s="38"/>
      <c r="AK45" s="31">
        <v>2</v>
      </c>
      <c r="AL45" s="91" t="s">
        <v>2703</v>
      </c>
      <c r="AM45" s="91" t="s">
        <v>2699</v>
      </c>
      <c r="AN45" s="31"/>
      <c r="AO45" s="88" t="str">
        <f>Tabla1[[#This Row],[GESCAL_37]]</f>
        <v xml:space="preserve">41000040395000009         006D       </v>
      </c>
      <c r="AP45" s="88" t="str">
        <f>IF(Tabla1[[#This Row],[Calle]]&lt;&gt;"",Tabla1[[#This Row],[Calle]],"")</f>
        <v>Perejil, Plaza del</v>
      </c>
      <c r="AQ45" s="88" t="str">
        <f>Tabla1[[#This Row],[Número]]&amp;Tabla1[[#This Row],[Bis]]</f>
        <v>9</v>
      </c>
      <c r="AR45" s="88" t="str">
        <f>Tabla1[[#This Row],[PORTAL(O)]]&amp;Tabla1[[#This Row],[PUERTA(Y)]]</f>
        <v/>
      </c>
      <c r="AS45" s="88" t="str">
        <f>Tabla1[[#This Row],[BLOQUE(T)]]&amp;Tabla1[[#This Row],[BLOQUE(XX)]]</f>
        <v/>
      </c>
      <c r="AT45" s="88" t="str">
        <f>IF(Tabla1[[#This Row],[LETRA ]]&lt;&gt;"",Tabla1[[#This Row],[LETRA ]],"")</f>
        <v/>
      </c>
      <c r="AU45" s="88" t="str">
        <f>Tabla1[[#This Row],[S1]]&amp;Tabla1[[#This Row],[S2]]</f>
        <v/>
      </c>
      <c r="AV45" s="43"/>
      <c r="AW45" s="88">
        <f>Tabla1[[#This Row],[Planta]]</f>
        <v>6</v>
      </c>
      <c r="AX45" s="88" t="str">
        <f>Tabla1[[#This Row],[MMMM]]&amp;" "&amp;Tabla1[[#This Row],[NNNN]]</f>
        <v xml:space="preserve">D        </v>
      </c>
      <c r="AY45" s="31" t="s">
        <v>2702</v>
      </c>
      <c r="AZ45" s="31" t="s">
        <v>2715</v>
      </c>
      <c r="BA45" s="31"/>
      <c r="BB45" s="31" t="s">
        <v>2716</v>
      </c>
      <c r="BC45" s="31" t="s">
        <v>355</v>
      </c>
      <c r="BD45" s="91" t="s">
        <v>2703</v>
      </c>
      <c r="BE45" s="31" t="s">
        <v>2717</v>
      </c>
      <c r="BF45" s="31" t="s">
        <v>359</v>
      </c>
      <c r="BG45" s="31">
        <v>2</v>
      </c>
      <c r="BH45" s="31" t="s">
        <v>2718</v>
      </c>
      <c r="BI45" s="31" t="s">
        <v>2719</v>
      </c>
      <c r="BJ45" s="31">
        <v>76</v>
      </c>
      <c r="BK45" s="31"/>
    </row>
    <row r="46" spans="1:63" hidden="1" x14ac:dyDescent="0.2">
      <c r="A46" s="84">
        <f t="shared" si="0"/>
        <v>39</v>
      </c>
      <c r="B46" s="85" t="str">
        <f t="shared" si="9"/>
        <v>NO</v>
      </c>
      <c r="C46" s="85" t="str">
        <f t="shared" si="10"/>
        <v>NO</v>
      </c>
      <c r="D46" s="85" t="str">
        <f t="shared" si="11"/>
        <v xml:space="preserve">41000040395000009         006E       </v>
      </c>
      <c r="E46" s="83" t="str">
        <f>VLOOKUP($G46,LISTAS!$V:$AA,3,0)</f>
        <v>SEVILLA</v>
      </c>
      <c r="F46" s="83" t="str">
        <f>VLOOKUP($G46,LISTAS!$V:$AA,2,0)</f>
        <v>ALCALA DE GUADAIRA</v>
      </c>
      <c r="G46" s="33" t="s">
        <v>2688</v>
      </c>
      <c r="H46" s="33">
        <v>9</v>
      </c>
      <c r="I46" s="41"/>
      <c r="J46" s="41"/>
      <c r="K46" s="41"/>
      <c r="L46" s="41"/>
      <c r="M46" s="41"/>
      <c r="N46" s="41"/>
      <c r="O46" s="41"/>
      <c r="P46" s="41"/>
      <c r="Q46" s="41">
        <v>6</v>
      </c>
      <c r="R46" s="33" t="s">
        <v>159</v>
      </c>
      <c r="S46" s="33" t="s">
        <v>22</v>
      </c>
      <c r="T46" s="41"/>
      <c r="U46" s="41"/>
      <c r="V46" s="40" t="str">
        <f>VLOOKUP($G46,LISTAS!$V$3:$AD$20218,7,0)</f>
        <v>41</v>
      </c>
      <c r="W46" s="40" t="str">
        <f>VLOOKUP($G46,LISTAS!$V$3:$AD$20218,8,0)</f>
        <v>00004</v>
      </c>
      <c r="X46" s="40" t="str">
        <f>VLOOKUP($G46,LISTAS!$V$3:$AD$20218,9,0)</f>
        <v>03950</v>
      </c>
      <c r="Y46" s="40" t="str">
        <f t="shared" si="22"/>
        <v>00009</v>
      </c>
      <c r="Z46" s="40" t="str">
        <f>IF(I46=""," ",VLOOKUP(I46,LISTAS!$B$3:$C$105,2))</f>
        <v xml:space="preserve"> </v>
      </c>
      <c r="AA46" s="40" t="str">
        <f t="shared" si="14"/>
        <v xml:space="preserve">   </v>
      </c>
      <c r="AB46" s="39" t="str">
        <f>IF(L46="","  ",VLOOKUP(L46,LISTAS!$H$3:$I$14,2,0)&amp;REPT(" ",1-LEN(M46))&amp;M46)</f>
        <v xml:space="preserve">  </v>
      </c>
      <c r="AC46" s="40" t="str">
        <f t="shared" si="23"/>
        <v xml:space="preserve"> </v>
      </c>
      <c r="AD46" s="40" t="str">
        <f>IF(O46=""," ",VLOOKUP(O46,LISTAS!$M$3:$N$39,2,0))&amp;IF(P46=""," ",VLOOKUP(P46,LISTAS!$M$3:$N$39,2,0))</f>
        <v xml:space="preserve">  </v>
      </c>
      <c r="AE46" s="40" t="str">
        <f>IF(Q46="","   ",VLOOKUP(Q46,LISTAS!$P$3:$Q$147,2,0))</f>
        <v>006</v>
      </c>
      <c r="AF46" s="40" t="str">
        <f>IF(ISERROR(IF(R46="texto libre",S46,VLOOKUP(R46,LISTAS!$S$3:$T$103,2,0))&amp;REPT(" ",4-LEN(IF(R46="texto libre",S46,VLOOKUP(R46,LISTAS!$S$3:$T$103,2,0))))),"    ",IF(R46="texto libre",S46,VLOOKUP(R46,LISTAS!$S$3:$T$103,2,0))&amp;REPT(" ",4-LEN(IF(R46="texto libre",S46,VLOOKUP(R46,LISTAS!$S$3:$T$103,2,0)))))</f>
        <v xml:space="preserve">E   </v>
      </c>
      <c r="AG46" s="40" t="str">
        <f>IF(ISERROR(IF(T46="texto libre",U46,VLOOKUP(T46,LISTAS!$S$3:$T$103,2,0))&amp;REPT(" ",4-LEN(IF(T46="texto libre",U46,VLOOKUP(T46,LISTAS!$S$3:$T$103,2,0))))),"    ",IF(T46="texto libre",U46,VLOOKUP(T46,LISTAS!$S$3:$T$103,2,0))&amp;REPT(" ",4-LEN(IF(T46="texto libre",U46,VLOOKUP(T46,LISTAS!$S$3:$T$103,2,0)))))</f>
        <v xml:space="preserve">    </v>
      </c>
      <c r="AH46" s="40">
        <f t="shared" si="24"/>
        <v>37</v>
      </c>
      <c r="AI46" s="40">
        <f t="shared" si="25"/>
        <v>1</v>
      </c>
      <c r="AJ46" s="38"/>
      <c r="AK46" s="31">
        <v>2</v>
      </c>
      <c r="AL46" s="91" t="s">
        <v>2703</v>
      </c>
      <c r="AM46" s="91" t="s">
        <v>2699</v>
      </c>
      <c r="AN46" s="31"/>
      <c r="AO46" s="88" t="str">
        <f>Tabla1[[#This Row],[GESCAL_37]]</f>
        <v xml:space="preserve">41000040395000009         006E       </v>
      </c>
      <c r="AP46" s="88" t="str">
        <f>IF(Tabla1[[#This Row],[Calle]]&lt;&gt;"",Tabla1[[#This Row],[Calle]],"")</f>
        <v>Perejil, Plaza del</v>
      </c>
      <c r="AQ46" s="88" t="str">
        <f>Tabla1[[#This Row],[Número]]&amp;Tabla1[[#This Row],[Bis]]</f>
        <v>9</v>
      </c>
      <c r="AR46" s="88" t="str">
        <f>Tabla1[[#This Row],[PORTAL(O)]]&amp;Tabla1[[#This Row],[PUERTA(Y)]]</f>
        <v/>
      </c>
      <c r="AS46" s="88" t="str">
        <f>Tabla1[[#This Row],[BLOQUE(T)]]&amp;Tabla1[[#This Row],[BLOQUE(XX)]]</f>
        <v/>
      </c>
      <c r="AT46" s="88" t="str">
        <f>IF(Tabla1[[#This Row],[LETRA ]]&lt;&gt;"",Tabla1[[#This Row],[LETRA ]],"")</f>
        <v/>
      </c>
      <c r="AU46" s="88" t="str">
        <f>Tabla1[[#This Row],[S1]]&amp;Tabla1[[#This Row],[S2]]</f>
        <v/>
      </c>
      <c r="AV46" s="43"/>
      <c r="AW46" s="88">
        <f>Tabla1[[#This Row],[Planta]]</f>
        <v>6</v>
      </c>
      <c r="AX46" s="88" t="str">
        <f>Tabla1[[#This Row],[MMMM]]&amp;" "&amp;Tabla1[[#This Row],[NNNN]]</f>
        <v xml:space="preserve">E        </v>
      </c>
      <c r="AY46" s="31" t="s">
        <v>2702</v>
      </c>
      <c r="AZ46" s="31" t="s">
        <v>2715</v>
      </c>
      <c r="BA46" s="31"/>
      <c r="BB46" s="31" t="s">
        <v>2716</v>
      </c>
      <c r="BC46" s="31" t="s">
        <v>355</v>
      </c>
      <c r="BD46" s="91" t="s">
        <v>2703</v>
      </c>
      <c r="BE46" s="31" t="s">
        <v>2717</v>
      </c>
      <c r="BF46" s="31" t="s">
        <v>359</v>
      </c>
      <c r="BG46" s="31">
        <v>2</v>
      </c>
      <c r="BH46" s="31" t="s">
        <v>2718</v>
      </c>
      <c r="BI46" s="31" t="s">
        <v>2719</v>
      </c>
      <c r="BJ46" s="31">
        <v>76</v>
      </c>
      <c r="BK46" s="31"/>
    </row>
    <row r="47" spans="1:63" hidden="1" x14ac:dyDescent="0.2">
      <c r="A47" s="84">
        <f t="shared" si="0"/>
        <v>40</v>
      </c>
      <c r="B47" s="85" t="str">
        <f t="shared" si="9"/>
        <v>NO</v>
      </c>
      <c r="C47" s="85" t="str">
        <f t="shared" si="10"/>
        <v>NO</v>
      </c>
      <c r="D47" s="85" t="str">
        <f t="shared" si="11"/>
        <v xml:space="preserve">41000040395000009         006F       </v>
      </c>
      <c r="E47" s="83" t="str">
        <f>VLOOKUP($G47,LISTAS!$V:$AA,3,0)</f>
        <v>SEVILLA</v>
      </c>
      <c r="F47" s="83" t="str">
        <f>VLOOKUP($G47,LISTAS!$V:$AA,2,0)</f>
        <v>ALCALA DE GUADAIRA</v>
      </c>
      <c r="G47" s="33" t="s">
        <v>2688</v>
      </c>
      <c r="H47" s="33">
        <v>9</v>
      </c>
      <c r="I47" s="41"/>
      <c r="J47" s="41"/>
      <c r="K47" s="41"/>
      <c r="L47" s="41"/>
      <c r="M47" s="41"/>
      <c r="N47" s="41"/>
      <c r="O47" s="41"/>
      <c r="P47" s="41"/>
      <c r="Q47" s="41">
        <v>6</v>
      </c>
      <c r="R47" s="33" t="s">
        <v>159</v>
      </c>
      <c r="S47" s="33" t="s">
        <v>24</v>
      </c>
      <c r="T47" s="41"/>
      <c r="U47" s="41"/>
      <c r="V47" s="40" t="str">
        <f>VLOOKUP($G47,LISTAS!$V$3:$AD$20218,7,0)</f>
        <v>41</v>
      </c>
      <c r="W47" s="40" t="str">
        <f>VLOOKUP($G47,LISTAS!$V$3:$AD$20218,8,0)</f>
        <v>00004</v>
      </c>
      <c r="X47" s="40" t="str">
        <f>VLOOKUP($G47,LISTAS!$V$3:$AD$20218,9,0)</f>
        <v>03950</v>
      </c>
      <c r="Y47" s="40" t="str">
        <f t="shared" si="22"/>
        <v>00009</v>
      </c>
      <c r="Z47" s="40" t="str">
        <f>IF(I47=""," ",VLOOKUP(I47,LISTAS!$B$3:$C$105,2))</f>
        <v xml:space="preserve"> </v>
      </c>
      <c r="AA47" s="40" t="str">
        <f t="shared" si="14"/>
        <v xml:space="preserve">   </v>
      </c>
      <c r="AB47" s="39" t="str">
        <f>IF(L47="","  ",VLOOKUP(L47,LISTAS!$H$3:$I$14,2,0)&amp;REPT(" ",1-LEN(M47))&amp;M47)</f>
        <v xml:space="preserve">  </v>
      </c>
      <c r="AC47" s="40" t="str">
        <f t="shared" si="23"/>
        <v xml:space="preserve"> </v>
      </c>
      <c r="AD47" s="40" t="str">
        <f>IF(O47=""," ",VLOOKUP(O47,LISTAS!$M$3:$N$39,2,0))&amp;IF(P47=""," ",VLOOKUP(P47,LISTAS!$M$3:$N$39,2,0))</f>
        <v xml:space="preserve">  </v>
      </c>
      <c r="AE47" s="40" t="str">
        <f>IF(Q47="","   ",VLOOKUP(Q47,LISTAS!$P$3:$Q$147,2,0))</f>
        <v>006</v>
      </c>
      <c r="AF47" s="40" t="str">
        <f>IF(ISERROR(IF(R47="texto libre",S47,VLOOKUP(R47,LISTAS!$S$3:$T$103,2,0))&amp;REPT(" ",4-LEN(IF(R47="texto libre",S47,VLOOKUP(R47,LISTAS!$S$3:$T$103,2,0))))),"    ",IF(R47="texto libre",S47,VLOOKUP(R47,LISTAS!$S$3:$T$103,2,0))&amp;REPT(" ",4-LEN(IF(R47="texto libre",S47,VLOOKUP(R47,LISTAS!$S$3:$T$103,2,0)))))</f>
        <v xml:space="preserve">F   </v>
      </c>
      <c r="AG47" s="40" t="str">
        <f>IF(ISERROR(IF(T47="texto libre",U47,VLOOKUP(T47,LISTAS!$S$3:$T$103,2,0))&amp;REPT(" ",4-LEN(IF(T47="texto libre",U47,VLOOKUP(T47,LISTAS!$S$3:$T$103,2,0))))),"    ",IF(T47="texto libre",U47,VLOOKUP(T47,LISTAS!$S$3:$T$103,2,0))&amp;REPT(" ",4-LEN(IF(T47="texto libre",U47,VLOOKUP(T47,LISTAS!$S$3:$T$103,2,0)))))</f>
        <v xml:space="preserve">    </v>
      </c>
      <c r="AH47" s="40">
        <f t="shared" si="24"/>
        <v>37</v>
      </c>
      <c r="AI47" s="40">
        <f t="shared" si="25"/>
        <v>1</v>
      </c>
      <c r="AJ47" s="38"/>
      <c r="AK47" s="31">
        <v>2</v>
      </c>
      <c r="AL47" s="91" t="s">
        <v>2703</v>
      </c>
      <c r="AM47" s="91" t="s">
        <v>2699</v>
      </c>
      <c r="AN47" s="31"/>
      <c r="AO47" s="88" t="str">
        <f>Tabla1[[#This Row],[GESCAL_37]]</f>
        <v xml:space="preserve">41000040395000009         006F       </v>
      </c>
      <c r="AP47" s="88" t="str">
        <f>IF(Tabla1[[#This Row],[Calle]]&lt;&gt;"",Tabla1[[#This Row],[Calle]],"")</f>
        <v>Perejil, Plaza del</v>
      </c>
      <c r="AQ47" s="88" t="str">
        <f>Tabla1[[#This Row],[Número]]&amp;Tabla1[[#This Row],[Bis]]</f>
        <v>9</v>
      </c>
      <c r="AR47" s="88" t="str">
        <f>Tabla1[[#This Row],[PORTAL(O)]]&amp;Tabla1[[#This Row],[PUERTA(Y)]]</f>
        <v/>
      </c>
      <c r="AS47" s="88" t="str">
        <f>Tabla1[[#This Row],[BLOQUE(T)]]&amp;Tabla1[[#This Row],[BLOQUE(XX)]]</f>
        <v/>
      </c>
      <c r="AT47" s="88" t="str">
        <f>IF(Tabla1[[#This Row],[LETRA ]]&lt;&gt;"",Tabla1[[#This Row],[LETRA ]],"")</f>
        <v/>
      </c>
      <c r="AU47" s="88" t="str">
        <f>Tabla1[[#This Row],[S1]]&amp;Tabla1[[#This Row],[S2]]</f>
        <v/>
      </c>
      <c r="AV47" s="43"/>
      <c r="AW47" s="88">
        <f>Tabla1[[#This Row],[Planta]]</f>
        <v>6</v>
      </c>
      <c r="AX47" s="88" t="str">
        <f>Tabla1[[#This Row],[MMMM]]&amp;" "&amp;Tabla1[[#This Row],[NNNN]]</f>
        <v xml:space="preserve">F        </v>
      </c>
      <c r="AY47" s="31" t="s">
        <v>2702</v>
      </c>
      <c r="AZ47" s="31" t="s">
        <v>2715</v>
      </c>
      <c r="BA47" s="31"/>
      <c r="BB47" s="31" t="s">
        <v>2716</v>
      </c>
      <c r="BC47" s="31" t="s">
        <v>355</v>
      </c>
      <c r="BD47" s="91" t="s">
        <v>2703</v>
      </c>
      <c r="BE47" s="31" t="s">
        <v>2717</v>
      </c>
      <c r="BF47" s="31" t="s">
        <v>359</v>
      </c>
      <c r="BG47" s="31">
        <v>2</v>
      </c>
      <c r="BH47" s="31" t="s">
        <v>2718</v>
      </c>
      <c r="BI47" s="31" t="s">
        <v>2719</v>
      </c>
      <c r="BJ47" s="31">
        <v>76</v>
      </c>
      <c r="BK47" s="31"/>
    </row>
    <row r="48" spans="1:63" hidden="1" x14ac:dyDescent="0.2">
      <c r="A48" s="84">
        <f t="shared" si="0"/>
        <v>41</v>
      </c>
      <c r="B48" s="85" t="str">
        <f t="shared" si="9"/>
        <v>NO</v>
      </c>
      <c r="C48" s="85" t="str">
        <f t="shared" si="10"/>
        <v>NO</v>
      </c>
      <c r="D48" s="85" t="str">
        <f t="shared" si="11"/>
        <v xml:space="preserve">41000040395000009         007A       </v>
      </c>
      <c r="E48" s="83" t="str">
        <f>VLOOKUP($G48,LISTAS!$V:$AA,3,0)</f>
        <v>SEVILLA</v>
      </c>
      <c r="F48" s="83" t="str">
        <f>VLOOKUP($G48,LISTAS!$V:$AA,2,0)</f>
        <v>ALCALA DE GUADAIRA</v>
      </c>
      <c r="G48" s="33" t="s">
        <v>2688</v>
      </c>
      <c r="H48" s="33">
        <v>9</v>
      </c>
      <c r="I48" s="41"/>
      <c r="J48" s="41"/>
      <c r="K48" s="41"/>
      <c r="L48" s="41"/>
      <c r="M48" s="41"/>
      <c r="N48" s="41"/>
      <c r="O48" s="41"/>
      <c r="P48" s="41"/>
      <c r="Q48" s="41">
        <v>7</v>
      </c>
      <c r="R48" s="33" t="s">
        <v>159</v>
      </c>
      <c r="S48" s="33" t="s">
        <v>18</v>
      </c>
      <c r="T48" s="41"/>
      <c r="U48" s="41"/>
      <c r="V48" s="40" t="str">
        <f>VLOOKUP($G48,LISTAS!$V$3:$AD$20218,7,0)</f>
        <v>41</v>
      </c>
      <c r="W48" s="40" t="str">
        <f>VLOOKUP($G48,LISTAS!$V$3:$AD$20218,8,0)</f>
        <v>00004</v>
      </c>
      <c r="X48" s="40" t="str">
        <f>VLOOKUP($G48,LISTAS!$V$3:$AD$20218,9,0)</f>
        <v>03950</v>
      </c>
      <c r="Y48" s="40" t="str">
        <f t="shared" si="22"/>
        <v>00009</v>
      </c>
      <c r="Z48" s="40" t="str">
        <f>IF(I48=""," ",VLOOKUP(I48,LISTAS!$B$3:$C$105,2))</f>
        <v xml:space="preserve"> </v>
      </c>
      <c r="AA48" s="40" t="str">
        <f t="shared" si="14"/>
        <v xml:space="preserve">   </v>
      </c>
      <c r="AB48" s="39" t="str">
        <f>IF(L48="","  ",VLOOKUP(L48,LISTAS!$H$3:$I$14,2,0)&amp;REPT(" ",1-LEN(M48))&amp;M48)</f>
        <v xml:space="preserve">  </v>
      </c>
      <c r="AC48" s="40" t="str">
        <f t="shared" si="23"/>
        <v xml:space="preserve"> </v>
      </c>
      <c r="AD48" s="40" t="str">
        <f>IF(O48=""," ",VLOOKUP(O48,LISTAS!$M$3:$N$39,2,0))&amp;IF(P48=""," ",VLOOKUP(P48,LISTAS!$M$3:$N$39,2,0))</f>
        <v xml:space="preserve">  </v>
      </c>
      <c r="AE48" s="40" t="str">
        <f>IF(Q48="","   ",VLOOKUP(Q48,LISTAS!$P$3:$Q$147,2,0))</f>
        <v>007</v>
      </c>
      <c r="AF48" s="40" t="str">
        <f>IF(ISERROR(IF(R48="texto libre",S48,VLOOKUP(R48,LISTAS!$S$3:$T$103,2,0))&amp;REPT(" ",4-LEN(IF(R48="texto libre",S48,VLOOKUP(R48,LISTAS!$S$3:$T$103,2,0))))),"    ",IF(R48="texto libre",S48,VLOOKUP(R48,LISTAS!$S$3:$T$103,2,0))&amp;REPT(" ",4-LEN(IF(R48="texto libre",S48,VLOOKUP(R48,LISTAS!$S$3:$T$103,2,0)))))</f>
        <v xml:space="preserve">A   </v>
      </c>
      <c r="AG48" s="40" t="str">
        <f>IF(ISERROR(IF(T48="texto libre",U48,VLOOKUP(T48,LISTAS!$S$3:$T$103,2,0))&amp;REPT(" ",4-LEN(IF(T48="texto libre",U48,VLOOKUP(T48,LISTAS!$S$3:$T$103,2,0))))),"    ",IF(T48="texto libre",U48,VLOOKUP(T48,LISTAS!$S$3:$T$103,2,0))&amp;REPT(" ",4-LEN(IF(T48="texto libre",U48,VLOOKUP(T48,LISTAS!$S$3:$T$103,2,0)))))</f>
        <v xml:space="preserve">    </v>
      </c>
      <c r="AH48" s="40">
        <f t="shared" si="24"/>
        <v>37</v>
      </c>
      <c r="AI48" s="40">
        <f t="shared" si="25"/>
        <v>1</v>
      </c>
      <c r="AJ48" s="38"/>
      <c r="AK48" s="31">
        <v>2</v>
      </c>
      <c r="AL48" s="91" t="s">
        <v>2700</v>
      </c>
      <c r="AM48" s="91" t="s">
        <v>2699</v>
      </c>
      <c r="AN48" s="31"/>
      <c r="AO48" s="88" t="str">
        <f>Tabla1[[#This Row],[GESCAL_37]]</f>
        <v xml:space="preserve">41000040395000009         007A       </v>
      </c>
      <c r="AP48" s="88" t="str">
        <f>IF(Tabla1[[#This Row],[Calle]]&lt;&gt;"",Tabla1[[#This Row],[Calle]],"")</f>
        <v>Perejil, Plaza del</v>
      </c>
      <c r="AQ48" s="88" t="str">
        <f>Tabla1[[#This Row],[Número]]&amp;Tabla1[[#This Row],[Bis]]</f>
        <v>9</v>
      </c>
      <c r="AR48" s="88" t="str">
        <f>Tabla1[[#This Row],[PORTAL(O)]]&amp;Tabla1[[#This Row],[PUERTA(Y)]]</f>
        <v/>
      </c>
      <c r="AS48" s="88" t="str">
        <f>Tabla1[[#This Row],[BLOQUE(T)]]&amp;Tabla1[[#This Row],[BLOQUE(XX)]]</f>
        <v/>
      </c>
      <c r="AT48" s="88" t="str">
        <f>IF(Tabla1[[#This Row],[LETRA ]]&lt;&gt;"",Tabla1[[#This Row],[LETRA ]],"")</f>
        <v/>
      </c>
      <c r="AU48" s="88" t="str">
        <f>Tabla1[[#This Row],[S1]]&amp;Tabla1[[#This Row],[S2]]</f>
        <v/>
      </c>
      <c r="AV48" s="43"/>
      <c r="AW48" s="88">
        <f>Tabla1[[#This Row],[Planta]]</f>
        <v>7</v>
      </c>
      <c r="AX48" s="88" t="str">
        <f>Tabla1[[#This Row],[MMMM]]&amp;" "&amp;Tabla1[[#This Row],[NNNN]]</f>
        <v xml:space="preserve">A        </v>
      </c>
      <c r="AY48" s="31" t="s">
        <v>2702</v>
      </c>
      <c r="AZ48" s="31" t="s">
        <v>2715</v>
      </c>
      <c r="BA48" s="31"/>
      <c r="BB48" s="31" t="s">
        <v>2720</v>
      </c>
      <c r="BC48" s="31" t="s">
        <v>355</v>
      </c>
      <c r="BD48" s="91" t="s">
        <v>2700</v>
      </c>
      <c r="BE48" s="31" t="s">
        <v>2717</v>
      </c>
      <c r="BF48" s="31" t="s">
        <v>359</v>
      </c>
      <c r="BG48" s="31">
        <v>1</v>
      </c>
      <c r="BH48" s="31" t="s">
        <v>2718</v>
      </c>
      <c r="BI48" s="31" t="s">
        <v>2719</v>
      </c>
      <c r="BJ48" s="31">
        <v>76</v>
      </c>
      <c r="BK48" s="31"/>
    </row>
    <row r="49" spans="1:63" hidden="1" x14ac:dyDescent="0.2">
      <c r="A49" s="84">
        <f t="shared" si="0"/>
        <v>42</v>
      </c>
      <c r="B49" s="85" t="str">
        <f t="shared" si="9"/>
        <v>NO</v>
      </c>
      <c r="C49" s="85" t="str">
        <f t="shared" si="10"/>
        <v>NO</v>
      </c>
      <c r="D49" s="85" t="str">
        <f t="shared" si="11"/>
        <v xml:space="preserve">41000040395000009         007B       </v>
      </c>
      <c r="E49" s="83" t="str">
        <f>VLOOKUP($G49,LISTAS!$V:$AA,3,0)</f>
        <v>SEVILLA</v>
      </c>
      <c r="F49" s="83" t="str">
        <f>VLOOKUP($G49,LISTAS!$V:$AA,2,0)</f>
        <v>ALCALA DE GUADAIRA</v>
      </c>
      <c r="G49" s="33" t="s">
        <v>2688</v>
      </c>
      <c r="H49" s="33">
        <v>9</v>
      </c>
      <c r="I49" s="41"/>
      <c r="J49" s="41"/>
      <c r="K49" s="41"/>
      <c r="L49" s="41"/>
      <c r="M49" s="41"/>
      <c r="N49" s="41"/>
      <c r="O49" s="41"/>
      <c r="P49" s="41"/>
      <c r="Q49" s="41">
        <v>7</v>
      </c>
      <c r="R49" s="33" t="s">
        <v>159</v>
      </c>
      <c r="S49" s="33" t="s">
        <v>0</v>
      </c>
      <c r="T49" s="41"/>
      <c r="U49" s="41"/>
      <c r="V49" s="40" t="str">
        <f>VLOOKUP($G49,LISTAS!$V$3:$AD$20218,7,0)</f>
        <v>41</v>
      </c>
      <c r="W49" s="40" t="str">
        <f>VLOOKUP($G49,LISTAS!$V$3:$AD$20218,8,0)</f>
        <v>00004</v>
      </c>
      <c r="X49" s="40" t="str">
        <f>VLOOKUP($G49,LISTAS!$V$3:$AD$20218,9,0)</f>
        <v>03950</v>
      </c>
      <c r="Y49" s="40" t="str">
        <f t="shared" si="22"/>
        <v>00009</v>
      </c>
      <c r="Z49" s="40" t="str">
        <f>IF(I49=""," ",VLOOKUP(I49,LISTAS!$B$3:$C$105,2))</f>
        <v xml:space="preserve"> </v>
      </c>
      <c r="AA49" s="40" t="str">
        <f t="shared" si="14"/>
        <v xml:space="preserve">   </v>
      </c>
      <c r="AB49" s="39" t="str">
        <f>IF(L49="","  ",VLOOKUP(L49,LISTAS!$H$3:$I$14,2,0)&amp;REPT(" ",1-LEN(M49))&amp;M49)</f>
        <v xml:space="preserve">  </v>
      </c>
      <c r="AC49" s="40" t="str">
        <f t="shared" si="23"/>
        <v xml:space="preserve"> </v>
      </c>
      <c r="AD49" s="40" t="str">
        <f>IF(O49=""," ",VLOOKUP(O49,LISTAS!$M$3:$N$39,2,0))&amp;IF(P49=""," ",VLOOKUP(P49,LISTAS!$M$3:$N$39,2,0))</f>
        <v xml:space="preserve">  </v>
      </c>
      <c r="AE49" s="40" t="str">
        <f>IF(Q49="","   ",VLOOKUP(Q49,LISTAS!$P$3:$Q$147,2,0))</f>
        <v>007</v>
      </c>
      <c r="AF49" s="40" t="str">
        <f>IF(ISERROR(IF(R49="texto libre",S49,VLOOKUP(R49,LISTAS!$S$3:$T$103,2,0))&amp;REPT(" ",4-LEN(IF(R49="texto libre",S49,VLOOKUP(R49,LISTAS!$S$3:$T$103,2,0))))),"    ",IF(R49="texto libre",S49,VLOOKUP(R49,LISTAS!$S$3:$T$103,2,0))&amp;REPT(" ",4-LEN(IF(R49="texto libre",S49,VLOOKUP(R49,LISTAS!$S$3:$T$103,2,0)))))</f>
        <v xml:space="preserve">B   </v>
      </c>
      <c r="AG49" s="40" t="str">
        <f>IF(ISERROR(IF(T49="texto libre",U49,VLOOKUP(T49,LISTAS!$S$3:$T$103,2,0))&amp;REPT(" ",4-LEN(IF(T49="texto libre",U49,VLOOKUP(T49,LISTAS!$S$3:$T$103,2,0))))),"    ",IF(T49="texto libre",U49,VLOOKUP(T49,LISTAS!$S$3:$T$103,2,0))&amp;REPT(" ",4-LEN(IF(T49="texto libre",U49,VLOOKUP(T49,LISTAS!$S$3:$T$103,2,0)))))</f>
        <v xml:space="preserve">    </v>
      </c>
      <c r="AH49" s="40">
        <f t="shared" si="24"/>
        <v>37</v>
      </c>
      <c r="AI49" s="40">
        <f t="shared" si="25"/>
        <v>1</v>
      </c>
      <c r="AJ49" s="38"/>
      <c r="AK49" s="31">
        <v>2</v>
      </c>
      <c r="AL49" s="91" t="s">
        <v>2700</v>
      </c>
      <c r="AM49" s="91" t="s">
        <v>2699</v>
      </c>
      <c r="AN49" s="31"/>
      <c r="AO49" s="88" t="str">
        <f>Tabla1[[#This Row],[GESCAL_37]]</f>
        <v xml:space="preserve">41000040395000009         007B       </v>
      </c>
      <c r="AP49" s="88" t="str">
        <f>IF(Tabla1[[#This Row],[Calle]]&lt;&gt;"",Tabla1[[#This Row],[Calle]],"")</f>
        <v>Perejil, Plaza del</v>
      </c>
      <c r="AQ49" s="88" t="str">
        <f>Tabla1[[#This Row],[Número]]&amp;Tabla1[[#This Row],[Bis]]</f>
        <v>9</v>
      </c>
      <c r="AR49" s="88" t="str">
        <f>Tabla1[[#This Row],[PORTAL(O)]]&amp;Tabla1[[#This Row],[PUERTA(Y)]]</f>
        <v/>
      </c>
      <c r="AS49" s="88" t="str">
        <f>Tabla1[[#This Row],[BLOQUE(T)]]&amp;Tabla1[[#This Row],[BLOQUE(XX)]]</f>
        <v/>
      </c>
      <c r="AT49" s="88" t="str">
        <f>IF(Tabla1[[#This Row],[LETRA ]]&lt;&gt;"",Tabla1[[#This Row],[LETRA ]],"")</f>
        <v/>
      </c>
      <c r="AU49" s="88" t="str">
        <f>Tabla1[[#This Row],[S1]]&amp;Tabla1[[#This Row],[S2]]</f>
        <v/>
      </c>
      <c r="AV49" s="43"/>
      <c r="AW49" s="88">
        <f>Tabla1[[#This Row],[Planta]]</f>
        <v>7</v>
      </c>
      <c r="AX49" s="88" t="str">
        <f>Tabla1[[#This Row],[MMMM]]&amp;" "&amp;Tabla1[[#This Row],[NNNN]]</f>
        <v xml:space="preserve">B        </v>
      </c>
      <c r="AY49" s="31" t="s">
        <v>2702</v>
      </c>
      <c r="AZ49" s="31" t="s">
        <v>2715</v>
      </c>
      <c r="BA49" s="31"/>
      <c r="BB49" s="31" t="s">
        <v>2720</v>
      </c>
      <c r="BC49" s="31" t="s">
        <v>355</v>
      </c>
      <c r="BD49" s="91" t="s">
        <v>2700</v>
      </c>
      <c r="BE49" s="31" t="s">
        <v>2717</v>
      </c>
      <c r="BF49" s="31" t="s">
        <v>359</v>
      </c>
      <c r="BG49" s="31">
        <v>1</v>
      </c>
      <c r="BH49" s="31" t="s">
        <v>2718</v>
      </c>
      <c r="BI49" s="31" t="s">
        <v>2719</v>
      </c>
      <c r="BJ49" s="31">
        <v>76</v>
      </c>
      <c r="BK49" s="31"/>
    </row>
    <row r="50" spans="1:63" hidden="1" x14ac:dyDescent="0.2">
      <c r="A50" s="84">
        <f t="shared" si="0"/>
        <v>43</v>
      </c>
      <c r="B50" s="85" t="str">
        <f t="shared" si="9"/>
        <v>NO</v>
      </c>
      <c r="C50" s="85" t="str">
        <f t="shared" si="10"/>
        <v>NO</v>
      </c>
      <c r="D50" s="85" t="str">
        <f t="shared" si="11"/>
        <v xml:space="preserve">41000040395000009         007C       </v>
      </c>
      <c r="E50" s="83" t="str">
        <f>VLOOKUP($G50,LISTAS!$V:$AA,3,0)</f>
        <v>SEVILLA</v>
      </c>
      <c r="F50" s="83" t="str">
        <f>VLOOKUP($G50,LISTAS!$V:$AA,2,0)</f>
        <v>ALCALA DE GUADAIRA</v>
      </c>
      <c r="G50" s="33" t="s">
        <v>2688</v>
      </c>
      <c r="H50" s="33">
        <v>9</v>
      </c>
      <c r="I50" s="41"/>
      <c r="J50" s="41"/>
      <c r="K50" s="41"/>
      <c r="L50" s="41"/>
      <c r="M50" s="41"/>
      <c r="N50" s="41"/>
      <c r="O50" s="41"/>
      <c r="P50" s="41"/>
      <c r="Q50" s="41">
        <v>7</v>
      </c>
      <c r="R50" s="33" t="s">
        <v>159</v>
      </c>
      <c r="S50" s="33" t="s">
        <v>2</v>
      </c>
      <c r="T50" s="41"/>
      <c r="U50" s="41"/>
      <c r="V50" s="40" t="str">
        <f>VLOOKUP($G50,LISTAS!$V$3:$AD$20218,7,0)</f>
        <v>41</v>
      </c>
      <c r="W50" s="40" t="str">
        <f>VLOOKUP($G50,LISTAS!$V$3:$AD$20218,8,0)</f>
        <v>00004</v>
      </c>
      <c r="X50" s="40" t="str">
        <f>VLOOKUP($G50,LISTAS!$V$3:$AD$20218,9,0)</f>
        <v>03950</v>
      </c>
      <c r="Y50" s="40" t="str">
        <f t="shared" si="22"/>
        <v>00009</v>
      </c>
      <c r="Z50" s="40" t="str">
        <f>IF(I50=""," ",VLOOKUP(I50,LISTAS!$B$3:$C$105,2))</f>
        <v xml:space="preserve"> </v>
      </c>
      <c r="AA50" s="40" t="str">
        <f t="shared" si="14"/>
        <v xml:space="preserve">   </v>
      </c>
      <c r="AB50" s="39" t="str">
        <f>IF(L50="","  ",VLOOKUP(L50,LISTAS!$H$3:$I$14,2,0)&amp;REPT(" ",1-LEN(M50))&amp;M50)</f>
        <v xml:space="preserve">  </v>
      </c>
      <c r="AC50" s="40" t="str">
        <f t="shared" si="23"/>
        <v xml:space="preserve"> </v>
      </c>
      <c r="AD50" s="40" t="str">
        <f>IF(O50=""," ",VLOOKUP(O50,LISTAS!$M$3:$N$39,2,0))&amp;IF(P50=""," ",VLOOKUP(P50,LISTAS!$M$3:$N$39,2,0))</f>
        <v xml:space="preserve">  </v>
      </c>
      <c r="AE50" s="40" t="str">
        <f>IF(Q50="","   ",VLOOKUP(Q50,LISTAS!$P$3:$Q$147,2,0))</f>
        <v>007</v>
      </c>
      <c r="AF50" s="40" t="str">
        <f>IF(ISERROR(IF(R50="texto libre",S50,VLOOKUP(R50,LISTAS!$S$3:$T$103,2,0))&amp;REPT(" ",4-LEN(IF(R50="texto libre",S50,VLOOKUP(R50,LISTAS!$S$3:$T$103,2,0))))),"    ",IF(R50="texto libre",S50,VLOOKUP(R50,LISTAS!$S$3:$T$103,2,0))&amp;REPT(" ",4-LEN(IF(R50="texto libre",S50,VLOOKUP(R50,LISTAS!$S$3:$T$103,2,0)))))</f>
        <v xml:space="preserve">C   </v>
      </c>
      <c r="AG50" s="40" t="str">
        <f>IF(ISERROR(IF(T50="texto libre",U50,VLOOKUP(T50,LISTAS!$S$3:$T$103,2,0))&amp;REPT(" ",4-LEN(IF(T50="texto libre",U50,VLOOKUP(T50,LISTAS!$S$3:$T$103,2,0))))),"    ",IF(T50="texto libre",U50,VLOOKUP(T50,LISTAS!$S$3:$T$103,2,0))&amp;REPT(" ",4-LEN(IF(T50="texto libre",U50,VLOOKUP(T50,LISTAS!$S$3:$T$103,2,0)))))</f>
        <v xml:space="preserve">    </v>
      </c>
      <c r="AH50" s="40">
        <f t="shared" si="24"/>
        <v>37</v>
      </c>
      <c r="AI50" s="40">
        <f t="shared" si="25"/>
        <v>1</v>
      </c>
      <c r="AJ50" s="38"/>
      <c r="AK50" s="31">
        <v>2</v>
      </c>
      <c r="AL50" s="91" t="s">
        <v>2700</v>
      </c>
      <c r="AM50" s="91" t="s">
        <v>2699</v>
      </c>
      <c r="AN50" s="31"/>
      <c r="AO50" s="88" t="str">
        <f>Tabla1[[#This Row],[GESCAL_37]]</f>
        <v xml:space="preserve">41000040395000009         007C       </v>
      </c>
      <c r="AP50" s="88" t="str">
        <f>IF(Tabla1[[#This Row],[Calle]]&lt;&gt;"",Tabla1[[#This Row],[Calle]],"")</f>
        <v>Perejil, Plaza del</v>
      </c>
      <c r="AQ50" s="88" t="str">
        <f>Tabla1[[#This Row],[Número]]&amp;Tabla1[[#This Row],[Bis]]</f>
        <v>9</v>
      </c>
      <c r="AR50" s="88" t="str">
        <f>Tabla1[[#This Row],[PORTAL(O)]]&amp;Tabla1[[#This Row],[PUERTA(Y)]]</f>
        <v/>
      </c>
      <c r="AS50" s="88" t="str">
        <f>Tabla1[[#This Row],[BLOQUE(T)]]&amp;Tabla1[[#This Row],[BLOQUE(XX)]]</f>
        <v/>
      </c>
      <c r="AT50" s="88" t="str">
        <f>IF(Tabla1[[#This Row],[LETRA ]]&lt;&gt;"",Tabla1[[#This Row],[LETRA ]],"")</f>
        <v/>
      </c>
      <c r="AU50" s="88" t="str">
        <f>Tabla1[[#This Row],[S1]]&amp;Tabla1[[#This Row],[S2]]</f>
        <v/>
      </c>
      <c r="AV50" s="43"/>
      <c r="AW50" s="88">
        <f>Tabla1[[#This Row],[Planta]]</f>
        <v>7</v>
      </c>
      <c r="AX50" s="88" t="str">
        <f>Tabla1[[#This Row],[MMMM]]&amp;" "&amp;Tabla1[[#This Row],[NNNN]]</f>
        <v xml:space="preserve">C        </v>
      </c>
      <c r="AY50" s="31" t="s">
        <v>2702</v>
      </c>
      <c r="AZ50" s="31" t="s">
        <v>2715</v>
      </c>
      <c r="BA50" s="31"/>
      <c r="BB50" s="31" t="s">
        <v>2720</v>
      </c>
      <c r="BC50" s="31" t="s">
        <v>355</v>
      </c>
      <c r="BD50" s="91" t="s">
        <v>2700</v>
      </c>
      <c r="BE50" s="31" t="s">
        <v>2717</v>
      </c>
      <c r="BF50" s="31" t="s">
        <v>359</v>
      </c>
      <c r="BG50" s="31">
        <v>1</v>
      </c>
      <c r="BH50" s="31" t="s">
        <v>2718</v>
      </c>
      <c r="BI50" s="31" t="s">
        <v>2719</v>
      </c>
      <c r="BJ50" s="31">
        <v>76</v>
      </c>
      <c r="BK50" s="31"/>
    </row>
    <row r="51" spans="1:63" hidden="1" x14ac:dyDescent="0.2">
      <c r="A51" s="84">
        <f t="shared" si="0"/>
        <v>44</v>
      </c>
      <c r="B51" s="85" t="str">
        <f t="shared" si="9"/>
        <v>NO</v>
      </c>
      <c r="C51" s="85" t="str">
        <f t="shared" si="10"/>
        <v>NO</v>
      </c>
      <c r="D51" s="85" t="str">
        <f t="shared" si="11"/>
        <v xml:space="preserve">41000040395000009         007D       </v>
      </c>
      <c r="E51" s="83" t="str">
        <f>VLOOKUP($G51,LISTAS!$V:$AA,3,0)</f>
        <v>SEVILLA</v>
      </c>
      <c r="F51" s="83" t="str">
        <f>VLOOKUP($G51,LISTAS!$V:$AA,2,0)</f>
        <v>ALCALA DE GUADAIRA</v>
      </c>
      <c r="G51" s="33" t="s">
        <v>2688</v>
      </c>
      <c r="H51" s="33">
        <v>9</v>
      </c>
      <c r="I51" s="41"/>
      <c r="J51" s="41"/>
      <c r="K51" s="41"/>
      <c r="L51" s="41"/>
      <c r="M51" s="41"/>
      <c r="N51" s="41"/>
      <c r="O51" s="41"/>
      <c r="P51" s="41"/>
      <c r="Q51" s="41">
        <v>7</v>
      </c>
      <c r="R51" s="33" t="s">
        <v>159</v>
      </c>
      <c r="S51" s="33" t="s">
        <v>4</v>
      </c>
      <c r="T51" s="41"/>
      <c r="U51" s="41"/>
      <c r="V51" s="40" t="str">
        <f>VLOOKUP($G51,LISTAS!$V$3:$AD$20218,7,0)</f>
        <v>41</v>
      </c>
      <c r="W51" s="40" t="str">
        <f>VLOOKUP($G51,LISTAS!$V$3:$AD$20218,8,0)</f>
        <v>00004</v>
      </c>
      <c r="X51" s="40" t="str">
        <f>VLOOKUP($G51,LISTAS!$V$3:$AD$20218,9,0)</f>
        <v>03950</v>
      </c>
      <c r="Y51" s="40" t="str">
        <f t="shared" si="22"/>
        <v>00009</v>
      </c>
      <c r="Z51" s="40" t="str">
        <f>IF(I51=""," ",VLOOKUP(I51,LISTAS!$B$3:$C$105,2))</f>
        <v xml:space="preserve"> </v>
      </c>
      <c r="AA51" s="40" t="str">
        <f t="shared" si="14"/>
        <v xml:space="preserve">   </v>
      </c>
      <c r="AB51" s="39" t="str">
        <f>IF(L51="","  ",VLOOKUP(L51,LISTAS!$H$3:$I$14,2,0)&amp;REPT(" ",1-LEN(M51))&amp;M51)</f>
        <v xml:space="preserve">  </v>
      </c>
      <c r="AC51" s="40" t="str">
        <f t="shared" si="23"/>
        <v xml:space="preserve"> </v>
      </c>
      <c r="AD51" s="40" t="str">
        <f>IF(O51=""," ",VLOOKUP(O51,LISTAS!$M$3:$N$39,2,0))&amp;IF(P51=""," ",VLOOKUP(P51,LISTAS!$M$3:$N$39,2,0))</f>
        <v xml:space="preserve">  </v>
      </c>
      <c r="AE51" s="40" t="str">
        <f>IF(Q51="","   ",VLOOKUP(Q51,LISTAS!$P$3:$Q$147,2,0))</f>
        <v>007</v>
      </c>
      <c r="AF51" s="40" t="str">
        <f>IF(ISERROR(IF(R51="texto libre",S51,VLOOKUP(R51,LISTAS!$S$3:$T$103,2,0))&amp;REPT(" ",4-LEN(IF(R51="texto libre",S51,VLOOKUP(R51,LISTAS!$S$3:$T$103,2,0))))),"    ",IF(R51="texto libre",S51,VLOOKUP(R51,LISTAS!$S$3:$T$103,2,0))&amp;REPT(" ",4-LEN(IF(R51="texto libre",S51,VLOOKUP(R51,LISTAS!$S$3:$T$103,2,0)))))</f>
        <v xml:space="preserve">D   </v>
      </c>
      <c r="AG51" s="40" t="str">
        <f>IF(ISERROR(IF(T51="texto libre",U51,VLOOKUP(T51,LISTAS!$S$3:$T$103,2,0))&amp;REPT(" ",4-LEN(IF(T51="texto libre",U51,VLOOKUP(T51,LISTAS!$S$3:$T$103,2,0))))),"    ",IF(T51="texto libre",U51,VLOOKUP(T51,LISTAS!$S$3:$T$103,2,0))&amp;REPT(" ",4-LEN(IF(T51="texto libre",U51,VLOOKUP(T51,LISTAS!$S$3:$T$103,2,0)))))</f>
        <v xml:space="preserve">    </v>
      </c>
      <c r="AH51" s="40">
        <f t="shared" si="24"/>
        <v>37</v>
      </c>
      <c r="AI51" s="40">
        <f t="shared" si="25"/>
        <v>1</v>
      </c>
      <c r="AJ51" s="38"/>
      <c r="AK51" s="31">
        <v>2</v>
      </c>
      <c r="AL51" s="91" t="s">
        <v>2703</v>
      </c>
      <c r="AM51" s="91" t="s">
        <v>2699</v>
      </c>
      <c r="AN51" s="31"/>
      <c r="AO51" s="88" t="str">
        <f>Tabla1[[#This Row],[GESCAL_37]]</f>
        <v xml:space="preserve">41000040395000009         007D       </v>
      </c>
      <c r="AP51" s="88" t="str">
        <f>IF(Tabla1[[#This Row],[Calle]]&lt;&gt;"",Tabla1[[#This Row],[Calle]],"")</f>
        <v>Perejil, Plaza del</v>
      </c>
      <c r="AQ51" s="88" t="str">
        <f>Tabla1[[#This Row],[Número]]&amp;Tabla1[[#This Row],[Bis]]</f>
        <v>9</v>
      </c>
      <c r="AR51" s="88" t="str">
        <f>Tabla1[[#This Row],[PORTAL(O)]]&amp;Tabla1[[#This Row],[PUERTA(Y)]]</f>
        <v/>
      </c>
      <c r="AS51" s="88" t="str">
        <f>Tabla1[[#This Row],[BLOQUE(T)]]&amp;Tabla1[[#This Row],[BLOQUE(XX)]]</f>
        <v/>
      </c>
      <c r="AT51" s="88" t="str">
        <f>IF(Tabla1[[#This Row],[LETRA ]]&lt;&gt;"",Tabla1[[#This Row],[LETRA ]],"")</f>
        <v/>
      </c>
      <c r="AU51" s="88" t="str">
        <f>Tabla1[[#This Row],[S1]]&amp;Tabla1[[#This Row],[S2]]</f>
        <v/>
      </c>
      <c r="AV51" s="43"/>
      <c r="AW51" s="88">
        <f>Tabla1[[#This Row],[Planta]]</f>
        <v>7</v>
      </c>
      <c r="AX51" s="88" t="str">
        <f>Tabla1[[#This Row],[MMMM]]&amp;" "&amp;Tabla1[[#This Row],[NNNN]]</f>
        <v xml:space="preserve">D        </v>
      </c>
      <c r="AY51" s="31" t="s">
        <v>2702</v>
      </c>
      <c r="AZ51" s="31" t="s">
        <v>2715</v>
      </c>
      <c r="BA51" s="31"/>
      <c r="BB51" s="31" t="s">
        <v>2716</v>
      </c>
      <c r="BC51" s="31" t="s">
        <v>355</v>
      </c>
      <c r="BD51" s="91" t="s">
        <v>2703</v>
      </c>
      <c r="BE51" s="31" t="s">
        <v>2717</v>
      </c>
      <c r="BF51" s="31" t="s">
        <v>359</v>
      </c>
      <c r="BG51" s="31">
        <v>2</v>
      </c>
      <c r="BH51" s="31" t="s">
        <v>2718</v>
      </c>
      <c r="BI51" s="31" t="s">
        <v>2719</v>
      </c>
      <c r="BJ51" s="31">
        <v>76</v>
      </c>
      <c r="BK51" s="31"/>
    </row>
    <row r="52" spans="1:63" hidden="1" x14ac:dyDescent="0.2">
      <c r="A52" s="84">
        <f t="shared" si="0"/>
        <v>45</v>
      </c>
      <c r="B52" s="85" t="str">
        <f t="shared" si="9"/>
        <v>NO</v>
      </c>
      <c r="C52" s="85" t="str">
        <f t="shared" si="10"/>
        <v>NO</v>
      </c>
      <c r="D52" s="85" t="str">
        <f t="shared" si="11"/>
        <v xml:space="preserve">41000040395000009         007E       </v>
      </c>
      <c r="E52" s="83" t="str">
        <f>VLOOKUP($G52,LISTAS!$V:$AA,3,0)</f>
        <v>SEVILLA</v>
      </c>
      <c r="F52" s="83" t="str">
        <f>VLOOKUP($G52,LISTAS!$V:$AA,2,0)</f>
        <v>ALCALA DE GUADAIRA</v>
      </c>
      <c r="G52" s="33" t="s">
        <v>2688</v>
      </c>
      <c r="H52" s="33">
        <v>9</v>
      </c>
      <c r="I52" s="41"/>
      <c r="J52" s="41"/>
      <c r="K52" s="41"/>
      <c r="L52" s="41"/>
      <c r="M52" s="41"/>
      <c r="N52" s="41"/>
      <c r="O52" s="41"/>
      <c r="P52" s="41"/>
      <c r="Q52" s="41">
        <v>7</v>
      </c>
      <c r="R52" s="33" t="s">
        <v>159</v>
      </c>
      <c r="S52" s="33" t="s">
        <v>22</v>
      </c>
      <c r="T52" s="41"/>
      <c r="U52" s="41"/>
      <c r="V52" s="40" t="str">
        <f>VLOOKUP($G52,LISTAS!$V$3:$AD$20218,7,0)</f>
        <v>41</v>
      </c>
      <c r="W52" s="40" t="str">
        <f>VLOOKUP($G52,LISTAS!$V$3:$AD$20218,8,0)</f>
        <v>00004</v>
      </c>
      <c r="X52" s="40" t="str">
        <f>VLOOKUP($G52,LISTAS!$V$3:$AD$20218,9,0)</f>
        <v>03950</v>
      </c>
      <c r="Y52" s="40" t="str">
        <f t="shared" si="22"/>
        <v>00009</v>
      </c>
      <c r="Z52" s="40" t="str">
        <f>IF(I52=""," ",VLOOKUP(I52,LISTAS!$B$3:$C$105,2))</f>
        <v xml:space="preserve"> </v>
      </c>
      <c r="AA52" s="40" t="str">
        <f t="shared" si="14"/>
        <v xml:space="preserve">   </v>
      </c>
      <c r="AB52" s="39" t="str">
        <f>IF(L52="","  ",VLOOKUP(L52,LISTAS!$H$3:$I$14,2,0)&amp;REPT(" ",1-LEN(M52))&amp;M52)</f>
        <v xml:space="preserve">  </v>
      </c>
      <c r="AC52" s="40" t="str">
        <f t="shared" si="23"/>
        <v xml:space="preserve"> </v>
      </c>
      <c r="AD52" s="40" t="str">
        <f>IF(O52=""," ",VLOOKUP(O52,LISTAS!$M$3:$N$39,2,0))&amp;IF(P52=""," ",VLOOKUP(P52,LISTAS!$M$3:$N$39,2,0))</f>
        <v xml:space="preserve">  </v>
      </c>
      <c r="AE52" s="40" t="str">
        <f>IF(Q52="","   ",VLOOKUP(Q52,LISTAS!$P$3:$Q$147,2,0))</f>
        <v>007</v>
      </c>
      <c r="AF52" s="40" t="str">
        <f>IF(ISERROR(IF(R52="texto libre",S52,VLOOKUP(R52,LISTAS!$S$3:$T$103,2,0))&amp;REPT(" ",4-LEN(IF(R52="texto libre",S52,VLOOKUP(R52,LISTAS!$S$3:$T$103,2,0))))),"    ",IF(R52="texto libre",S52,VLOOKUP(R52,LISTAS!$S$3:$T$103,2,0))&amp;REPT(" ",4-LEN(IF(R52="texto libre",S52,VLOOKUP(R52,LISTAS!$S$3:$T$103,2,0)))))</f>
        <v xml:space="preserve">E   </v>
      </c>
      <c r="AG52" s="40" t="str">
        <f>IF(ISERROR(IF(T52="texto libre",U52,VLOOKUP(T52,LISTAS!$S$3:$T$103,2,0))&amp;REPT(" ",4-LEN(IF(T52="texto libre",U52,VLOOKUP(T52,LISTAS!$S$3:$T$103,2,0))))),"    ",IF(T52="texto libre",U52,VLOOKUP(T52,LISTAS!$S$3:$T$103,2,0))&amp;REPT(" ",4-LEN(IF(T52="texto libre",U52,VLOOKUP(T52,LISTAS!$S$3:$T$103,2,0)))))</f>
        <v xml:space="preserve">    </v>
      </c>
      <c r="AH52" s="40">
        <f t="shared" si="24"/>
        <v>37</v>
      </c>
      <c r="AI52" s="40">
        <f t="shared" si="25"/>
        <v>1</v>
      </c>
      <c r="AJ52" s="38"/>
      <c r="AK52" s="31">
        <v>2</v>
      </c>
      <c r="AL52" s="91" t="s">
        <v>2703</v>
      </c>
      <c r="AM52" s="91" t="s">
        <v>2699</v>
      </c>
      <c r="AN52" s="31"/>
      <c r="AO52" s="88" t="str">
        <f>Tabla1[[#This Row],[GESCAL_37]]</f>
        <v xml:space="preserve">41000040395000009         007E       </v>
      </c>
      <c r="AP52" s="88" t="str">
        <f>IF(Tabla1[[#This Row],[Calle]]&lt;&gt;"",Tabla1[[#This Row],[Calle]],"")</f>
        <v>Perejil, Plaza del</v>
      </c>
      <c r="AQ52" s="88" t="str">
        <f>Tabla1[[#This Row],[Número]]&amp;Tabla1[[#This Row],[Bis]]</f>
        <v>9</v>
      </c>
      <c r="AR52" s="88" t="str">
        <f>Tabla1[[#This Row],[PORTAL(O)]]&amp;Tabla1[[#This Row],[PUERTA(Y)]]</f>
        <v/>
      </c>
      <c r="AS52" s="88" t="str">
        <f>Tabla1[[#This Row],[BLOQUE(T)]]&amp;Tabla1[[#This Row],[BLOQUE(XX)]]</f>
        <v/>
      </c>
      <c r="AT52" s="88" t="str">
        <f>IF(Tabla1[[#This Row],[LETRA ]]&lt;&gt;"",Tabla1[[#This Row],[LETRA ]],"")</f>
        <v/>
      </c>
      <c r="AU52" s="88" t="str">
        <f>Tabla1[[#This Row],[S1]]&amp;Tabla1[[#This Row],[S2]]</f>
        <v/>
      </c>
      <c r="AV52" s="43"/>
      <c r="AW52" s="88">
        <f>Tabla1[[#This Row],[Planta]]</f>
        <v>7</v>
      </c>
      <c r="AX52" s="88" t="str">
        <f>Tabla1[[#This Row],[MMMM]]&amp;" "&amp;Tabla1[[#This Row],[NNNN]]</f>
        <v xml:space="preserve">E        </v>
      </c>
      <c r="AY52" s="31" t="s">
        <v>2702</v>
      </c>
      <c r="AZ52" s="31" t="s">
        <v>2715</v>
      </c>
      <c r="BA52" s="31"/>
      <c r="BB52" s="31" t="s">
        <v>2716</v>
      </c>
      <c r="BC52" s="31" t="s">
        <v>355</v>
      </c>
      <c r="BD52" s="91" t="s">
        <v>2703</v>
      </c>
      <c r="BE52" s="31" t="s">
        <v>2717</v>
      </c>
      <c r="BF52" s="31" t="s">
        <v>359</v>
      </c>
      <c r="BG52" s="31">
        <v>2</v>
      </c>
      <c r="BH52" s="31" t="s">
        <v>2718</v>
      </c>
      <c r="BI52" s="31" t="s">
        <v>2719</v>
      </c>
      <c r="BJ52" s="31">
        <v>76</v>
      </c>
      <c r="BK52" s="31"/>
    </row>
    <row r="53" spans="1:63" hidden="1" x14ac:dyDescent="0.2">
      <c r="A53" s="84">
        <f t="shared" si="0"/>
        <v>46</v>
      </c>
      <c r="B53" s="85" t="str">
        <f t="shared" si="9"/>
        <v>NO</v>
      </c>
      <c r="C53" s="85" t="str">
        <f t="shared" si="10"/>
        <v>NO</v>
      </c>
      <c r="D53" s="85" t="str">
        <f t="shared" si="11"/>
        <v xml:space="preserve">41000040395000009         007F       </v>
      </c>
      <c r="E53" s="83" t="str">
        <f>VLOOKUP($G53,LISTAS!$V:$AA,3,0)</f>
        <v>SEVILLA</v>
      </c>
      <c r="F53" s="83" t="str">
        <f>VLOOKUP($G53,LISTAS!$V:$AA,2,0)</f>
        <v>ALCALA DE GUADAIRA</v>
      </c>
      <c r="G53" s="33" t="s">
        <v>2688</v>
      </c>
      <c r="H53" s="33">
        <v>9</v>
      </c>
      <c r="I53" s="41"/>
      <c r="J53" s="41"/>
      <c r="K53" s="41"/>
      <c r="L53" s="41"/>
      <c r="M53" s="41"/>
      <c r="N53" s="41"/>
      <c r="O53" s="41"/>
      <c r="P53" s="41"/>
      <c r="Q53" s="41">
        <v>7</v>
      </c>
      <c r="R53" s="33" t="s">
        <v>159</v>
      </c>
      <c r="S53" s="33" t="s">
        <v>24</v>
      </c>
      <c r="T53" s="41"/>
      <c r="U53" s="41"/>
      <c r="V53" s="40" t="str">
        <f>VLOOKUP($G53,LISTAS!$V$3:$AD$20218,7,0)</f>
        <v>41</v>
      </c>
      <c r="W53" s="40" t="str">
        <f>VLOOKUP($G53,LISTAS!$V$3:$AD$20218,8,0)</f>
        <v>00004</v>
      </c>
      <c r="X53" s="40" t="str">
        <f>VLOOKUP($G53,LISTAS!$V$3:$AD$20218,9,0)</f>
        <v>03950</v>
      </c>
      <c r="Y53" s="40" t="str">
        <f t="shared" si="22"/>
        <v>00009</v>
      </c>
      <c r="Z53" s="40" t="str">
        <f>IF(I53=""," ",VLOOKUP(I53,LISTAS!$B$3:$C$105,2))</f>
        <v xml:space="preserve"> </v>
      </c>
      <c r="AA53" s="40" t="str">
        <f t="shared" si="14"/>
        <v xml:space="preserve">   </v>
      </c>
      <c r="AB53" s="39" t="str">
        <f>IF(L53="","  ",VLOOKUP(L53,LISTAS!$H$3:$I$14,2,0)&amp;REPT(" ",1-LEN(M53))&amp;M53)</f>
        <v xml:space="preserve">  </v>
      </c>
      <c r="AC53" s="40" t="str">
        <f t="shared" si="23"/>
        <v xml:space="preserve"> </v>
      </c>
      <c r="AD53" s="40" t="str">
        <f>IF(O53=""," ",VLOOKUP(O53,LISTAS!$M$3:$N$39,2,0))&amp;IF(P53=""," ",VLOOKUP(P53,LISTAS!$M$3:$N$39,2,0))</f>
        <v xml:space="preserve">  </v>
      </c>
      <c r="AE53" s="40" t="str">
        <f>IF(Q53="","   ",VLOOKUP(Q53,LISTAS!$P$3:$Q$147,2,0))</f>
        <v>007</v>
      </c>
      <c r="AF53" s="40" t="str">
        <f>IF(ISERROR(IF(R53="texto libre",S53,VLOOKUP(R53,LISTAS!$S$3:$T$103,2,0))&amp;REPT(" ",4-LEN(IF(R53="texto libre",S53,VLOOKUP(R53,LISTAS!$S$3:$T$103,2,0))))),"    ",IF(R53="texto libre",S53,VLOOKUP(R53,LISTAS!$S$3:$T$103,2,0))&amp;REPT(" ",4-LEN(IF(R53="texto libre",S53,VLOOKUP(R53,LISTAS!$S$3:$T$103,2,0)))))</f>
        <v xml:space="preserve">F   </v>
      </c>
      <c r="AG53" s="40" t="str">
        <f>IF(ISERROR(IF(T53="texto libre",U53,VLOOKUP(T53,LISTAS!$S$3:$T$103,2,0))&amp;REPT(" ",4-LEN(IF(T53="texto libre",U53,VLOOKUP(T53,LISTAS!$S$3:$T$103,2,0))))),"    ",IF(T53="texto libre",U53,VLOOKUP(T53,LISTAS!$S$3:$T$103,2,0))&amp;REPT(" ",4-LEN(IF(T53="texto libre",U53,VLOOKUP(T53,LISTAS!$S$3:$T$103,2,0)))))</f>
        <v xml:space="preserve">    </v>
      </c>
      <c r="AH53" s="40">
        <f t="shared" si="24"/>
        <v>37</v>
      </c>
      <c r="AI53" s="40">
        <f t="shared" si="25"/>
        <v>1</v>
      </c>
      <c r="AJ53" s="38"/>
      <c r="AK53" s="31">
        <v>2</v>
      </c>
      <c r="AL53" s="91" t="s">
        <v>2703</v>
      </c>
      <c r="AM53" s="91" t="s">
        <v>2699</v>
      </c>
      <c r="AN53" s="31"/>
      <c r="AO53" s="88" t="str">
        <f>Tabla1[[#This Row],[GESCAL_37]]</f>
        <v xml:space="preserve">41000040395000009         007F       </v>
      </c>
      <c r="AP53" s="88" t="str">
        <f>IF(Tabla1[[#This Row],[Calle]]&lt;&gt;"",Tabla1[[#This Row],[Calle]],"")</f>
        <v>Perejil, Plaza del</v>
      </c>
      <c r="AQ53" s="88" t="str">
        <f>Tabla1[[#This Row],[Número]]&amp;Tabla1[[#This Row],[Bis]]</f>
        <v>9</v>
      </c>
      <c r="AR53" s="88" t="str">
        <f>Tabla1[[#This Row],[PORTAL(O)]]&amp;Tabla1[[#This Row],[PUERTA(Y)]]</f>
        <v/>
      </c>
      <c r="AS53" s="88" t="str">
        <f>Tabla1[[#This Row],[BLOQUE(T)]]&amp;Tabla1[[#This Row],[BLOQUE(XX)]]</f>
        <v/>
      </c>
      <c r="AT53" s="88" t="str">
        <f>IF(Tabla1[[#This Row],[LETRA ]]&lt;&gt;"",Tabla1[[#This Row],[LETRA ]],"")</f>
        <v/>
      </c>
      <c r="AU53" s="88" t="str">
        <f>Tabla1[[#This Row],[S1]]&amp;Tabla1[[#This Row],[S2]]</f>
        <v/>
      </c>
      <c r="AV53" s="43"/>
      <c r="AW53" s="88">
        <f>Tabla1[[#This Row],[Planta]]</f>
        <v>7</v>
      </c>
      <c r="AX53" s="88" t="str">
        <f>Tabla1[[#This Row],[MMMM]]&amp;" "&amp;Tabla1[[#This Row],[NNNN]]</f>
        <v xml:space="preserve">F        </v>
      </c>
      <c r="AY53" s="31" t="s">
        <v>2702</v>
      </c>
      <c r="AZ53" s="31" t="s">
        <v>2715</v>
      </c>
      <c r="BA53" s="31"/>
      <c r="BB53" s="31" t="s">
        <v>2716</v>
      </c>
      <c r="BC53" s="31" t="s">
        <v>355</v>
      </c>
      <c r="BD53" s="91" t="s">
        <v>2703</v>
      </c>
      <c r="BE53" s="31" t="s">
        <v>2717</v>
      </c>
      <c r="BF53" s="31" t="s">
        <v>359</v>
      </c>
      <c r="BG53" s="31">
        <v>2</v>
      </c>
      <c r="BH53" s="31" t="s">
        <v>2718</v>
      </c>
      <c r="BI53" s="31" t="s">
        <v>2719</v>
      </c>
      <c r="BJ53" s="31">
        <v>76</v>
      </c>
      <c r="BK53" s="31"/>
    </row>
    <row r="54" spans="1:63" hidden="1" x14ac:dyDescent="0.2">
      <c r="A54" s="84">
        <f t="shared" si="0"/>
        <v>47</v>
      </c>
      <c r="B54" s="85" t="str">
        <f t="shared" si="9"/>
        <v>NO</v>
      </c>
      <c r="C54" s="85" t="str">
        <f t="shared" si="10"/>
        <v>NO</v>
      </c>
      <c r="D54" s="85" t="str">
        <f t="shared" si="11"/>
        <v xml:space="preserve">41000040395000009         008A       </v>
      </c>
      <c r="E54" s="83" t="str">
        <f>VLOOKUP($G54,LISTAS!$V:$AA,3,0)</f>
        <v>SEVILLA</v>
      </c>
      <c r="F54" s="83" t="str">
        <f>VLOOKUP($G54,LISTAS!$V:$AA,2,0)</f>
        <v>ALCALA DE GUADAIRA</v>
      </c>
      <c r="G54" s="33" t="s">
        <v>2688</v>
      </c>
      <c r="H54" s="33">
        <v>9</v>
      </c>
      <c r="I54" s="41"/>
      <c r="J54" s="41"/>
      <c r="K54" s="41"/>
      <c r="L54" s="41"/>
      <c r="M54" s="41"/>
      <c r="N54" s="41"/>
      <c r="O54" s="41"/>
      <c r="P54" s="41"/>
      <c r="Q54" s="41">
        <v>8</v>
      </c>
      <c r="R54" s="33" t="s">
        <v>159</v>
      </c>
      <c r="S54" s="33" t="s">
        <v>18</v>
      </c>
      <c r="T54" s="41"/>
      <c r="U54" s="41"/>
      <c r="V54" s="40" t="str">
        <f>VLOOKUP($G54,LISTAS!$V$3:$AD$20218,7,0)</f>
        <v>41</v>
      </c>
      <c r="W54" s="40" t="str">
        <f>VLOOKUP($G54,LISTAS!$V$3:$AD$20218,8,0)</f>
        <v>00004</v>
      </c>
      <c r="X54" s="40" t="str">
        <f>VLOOKUP($G54,LISTAS!$V$3:$AD$20218,9,0)</f>
        <v>03950</v>
      </c>
      <c r="Y54" s="40" t="str">
        <f t="shared" si="22"/>
        <v>00009</v>
      </c>
      <c r="Z54" s="40" t="str">
        <f>IF(I54=""," ",VLOOKUP(I54,LISTAS!$B$3:$C$105,2))</f>
        <v xml:space="preserve"> </v>
      </c>
      <c r="AA54" s="40" t="str">
        <f t="shared" si="14"/>
        <v xml:space="preserve">   </v>
      </c>
      <c r="AB54" s="39" t="str">
        <f>IF(L54="","  ",VLOOKUP(L54,LISTAS!$H$3:$I$14,2,0)&amp;REPT(" ",1-LEN(M54))&amp;M54)</f>
        <v xml:space="preserve">  </v>
      </c>
      <c r="AC54" s="40" t="str">
        <f t="shared" si="23"/>
        <v xml:space="preserve"> </v>
      </c>
      <c r="AD54" s="40" t="str">
        <f>IF(O54=""," ",VLOOKUP(O54,LISTAS!$M$3:$N$39,2,0))&amp;IF(P54=""," ",VLOOKUP(P54,LISTAS!$M$3:$N$39,2,0))</f>
        <v xml:space="preserve">  </v>
      </c>
      <c r="AE54" s="40" t="str">
        <f>IF(Q54="","   ",VLOOKUP(Q54,LISTAS!$P$3:$Q$147,2,0))</f>
        <v>008</v>
      </c>
      <c r="AF54" s="40" t="str">
        <f>IF(ISERROR(IF(R54="texto libre",S54,VLOOKUP(R54,LISTAS!$S$3:$T$103,2,0))&amp;REPT(" ",4-LEN(IF(R54="texto libre",S54,VLOOKUP(R54,LISTAS!$S$3:$T$103,2,0))))),"    ",IF(R54="texto libre",S54,VLOOKUP(R54,LISTAS!$S$3:$T$103,2,0))&amp;REPT(" ",4-LEN(IF(R54="texto libre",S54,VLOOKUP(R54,LISTAS!$S$3:$T$103,2,0)))))</f>
        <v xml:space="preserve">A   </v>
      </c>
      <c r="AG54" s="40" t="str">
        <f>IF(ISERROR(IF(T54="texto libre",U54,VLOOKUP(T54,LISTAS!$S$3:$T$103,2,0))&amp;REPT(" ",4-LEN(IF(T54="texto libre",U54,VLOOKUP(T54,LISTAS!$S$3:$T$103,2,0))))),"    ",IF(T54="texto libre",U54,VLOOKUP(T54,LISTAS!$S$3:$T$103,2,0))&amp;REPT(" ",4-LEN(IF(T54="texto libre",U54,VLOOKUP(T54,LISTAS!$S$3:$T$103,2,0)))))</f>
        <v xml:space="preserve">    </v>
      </c>
      <c r="AH54" s="40">
        <f t="shared" si="24"/>
        <v>37</v>
      </c>
      <c r="AI54" s="40">
        <f t="shared" si="25"/>
        <v>1</v>
      </c>
      <c r="AJ54" s="38"/>
      <c r="AK54" s="31">
        <v>2</v>
      </c>
      <c r="AL54" s="91" t="s">
        <v>2700</v>
      </c>
      <c r="AM54" s="91" t="s">
        <v>2699</v>
      </c>
      <c r="AN54" s="31"/>
      <c r="AO54" s="88" t="str">
        <f>Tabla1[[#This Row],[GESCAL_37]]</f>
        <v xml:space="preserve">41000040395000009         008A       </v>
      </c>
      <c r="AP54" s="88" t="str">
        <f>IF(Tabla1[[#This Row],[Calle]]&lt;&gt;"",Tabla1[[#This Row],[Calle]],"")</f>
        <v>Perejil, Plaza del</v>
      </c>
      <c r="AQ54" s="88" t="str">
        <f>Tabla1[[#This Row],[Número]]&amp;Tabla1[[#This Row],[Bis]]</f>
        <v>9</v>
      </c>
      <c r="AR54" s="88" t="str">
        <f>Tabla1[[#This Row],[PORTAL(O)]]&amp;Tabla1[[#This Row],[PUERTA(Y)]]</f>
        <v/>
      </c>
      <c r="AS54" s="88" t="str">
        <f>Tabla1[[#This Row],[BLOQUE(T)]]&amp;Tabla1[[#This Row],[BLOQUE(XX)]]</f>
        <v/>
      </c>
      <c r="AT54" s="88" t="str">
        <f>IF(Tabla1[[#This Row],[LETRA ]]&lt;&gt;"",Tabla1[[#This Row],[LETRA ]],"")</f>
        <v/>
      </c>
      <c r="AU54" s="88" t="str">
        <f>Tabla1[[#This Row],[S1]]&amp;Tabla1[[#This Row],[S2]]</f>
        <v/>
      </c>
      <c r="AV54" s="43"/>
      <c r="AW54" s="88">
        <f>Tabla1[[#This Row],[Planta]]</f>
        <v>8</v>
      </c>
      <c r="AX54" s="88" t="str">
        <f>Tabla1[[#This Row],[MMMM]]&amp;" "&amp;Tabla1[[#This Row],[NNNN]]</f>
        <v xml:space="preserve">A        </v>
      </c>
      <c r="AY54" s="31" t="s">
        <v>2702</v>
      </c>
      <c r="AZ54" s="31" t="s">
        <v>2715</v>
      </c>
      <c r="BA54" s="31"/>
      <c r="BB54" s="31" t="s">
        <v>2720</v>
      </c>
      <c r="BC54" s="31" t="s">
        <v>355</v>
      </c>
      <c r="BD54" s="91" t="s">
        <v>2700</v>
      </c>
      <c r="BE54" s="31" t="s">
        <v>2717</v>
      </c>
      <c r="BF54" s="31" t="s">
        <v>359</v>
      </c>
      <c r="BG54" s="31">
        <v>1</v>
      </c>
      <c r="BH54" s="31" t="s">
        <v>2718</v>
      </c>
      <c r="BI54" s="31" t="s">
        <v>2719</v>
      </c>
      <c r="BJ54" s="31">
        <v>76</v>
      </c>
      <c r="BK54" s="31"/>
    </row>
    <row r="55" spans="1:63" hidden="1" x14ac:dyDescent="0.2">
      <c r="A55" s="84">
        <f t="shared" si="0"/>
        <v>48</v>
      </c>
      <c r="B55" s="85" t="str">
        <f t="shared" si="9"/>
        <v>NO</v>
      </c>
      <c r="C55" s="85" t="str">
        <f t="shared" si="10"/>
        <v>NO</v>
      </c>
      <c r="D55" s="85" t="str">
        <f t="shared" si="11"/>
        <v xml:space="preserve">41000040395000009         008B       </v>
      </c>
      <c r="E55" s="83" t="str">
        <f>VLOOKUP($G55,LISTAS!$V:$AA,3,0)</f>
        <v>SEVILLA</v>
      </c>
      <c r="F55" s="83" t="str">
        <f>VLOOKUP($G55,LISTAS!$V:$AA,2,0)</f>
        <v>ALCALA DE GUADAIRA</v>
      </c>
      <c r="G55" s="33" t="s">
        <v>2688</v>
      </c>
      <c r="H55" s="33">
        <v>9</v>
      </c>
      <c r="I55" s="41"/>
      <c r="J55" s="41"/>
      <c r="K55" s="41"/>
      <c r="L55" s="41"/>
      <c r="M55" s="41"/>
      <c r="N55" s="41"/>
      <c r="O55" s="41"/>
      <c r="P55" s="41"/>
      <c r="Q55" s="41">
        <v>8</v>
      </c>
      <c r="R55" s="33" t="s">
        <v>159</v>
      </c>
      <c r="S55" s="33" t="s">
        <v>0</v>
      </c>
      <c r="T55" s="41"/>
      <c r="U55" s="41"/>
      <c r="V55" s="40" t="str">
        <f>VLOOKUP($G55,LISTAS!$V$3:$AD$20218,7,0)</f>
        <v>41</v>
      </c>
      <c r="W55" s="40" t="str">
        <f>VLOOKUP($G55,LISTAS!$V$3:$AD$20218,8,0)</f>
        <v>00004</v>
      </c>
      <c r="X55" s="40" t="str">
        <f>VLOOKUP($G55,LISTAS!$V$3:$AD$20218,9,0)</f>
        <v>03950</v>
      </c>
      <c r="Y55" s="40" t="str">
        <f t="shared" si="22"/>
        <v>00009</v>
      </c>
      <c r="Z55" s="40" t="str">
        <f>IF(I55=""," ",VLOOKUP(I55,LISTAS!$B$3:$C$105,2))</f>
        <v xml:space="preserve"> </v>
      </c>
      <c r="AA55" s="40" t="str">
        <f t="shared" si="14"/>
        <v xml:space="preserve">   </v>
      </c>
      <c r="AB55" s="39" t="str">
        <f>IF(L55="","  ",VLOOKUP(L55,LISTAS!$H$3:$I$14,2,0)&amp;REPT(" ",1-LEN(M55))&amp;M55)</f>
        <v xml:space="preserve">  </v>
      </c>
      <c r="AC55" s="40" t="str">
        <f t="shared" si="23"/>
        <v xml:space="preserve"> </v>
      </c>
      <c r="AD55" s="40" t="str">
        <f>IF(O55=""," ",VLOOKUP(O55,LISTAS!$M$3:$N$39,2,0))&amp;IF(P55=""," ",VLOOKUP(P55,LISTAS!$M$3:$N$39,2,0))</f>
        <v xml:space="preserve">  </v>
      </c>
      <c r="AE55" s="40" t="str">
        <f>IF(Q55="","   ",VLOOKUP(Q55,LISTAS!$P$3:$Q$147,2,0))</f>
        <v>008</v>
      </c>
      <c r="AF55" s="40" t="str">
        <f>IF(ISERROR(IF(R55="texto libre",S55,VLOOKUP(R55,LISTAS!$S$3:$T$103,2,0))&amp;REPT(" ",4-LEN(IF(R55="texto libre",S55,VLOOKUP(R55,LISTAS!$S$3:$T$103,2,0))))),"    ",IF(R55="texto libre",S55,VLOOKUP(R55,LISTAS!$S$3:$T$103,2,0))&amp;REPT(" ",4-LEN(IF(R55="texto libre",S55,VLOOKUP(R55,LISTAS!$S$3:$T$103,2,0)))))</f>
        <v xml:space="preserve">B   </v>
      </c>
      <c r="AG55" s="40" t="str">
        <f>IF(ISERROR(IF(T55="texto libre",U55,VLOOKUP(T55,LISTAS!$S$3:$T$103,2,0))&amp;REPT(" ",4-LEN(IF(T55="texto libre",U55,VLOOKUP(T55,LISTAS!$S$3:$T$103,2,0))))),"    ",IF(T55="texto libre",U55,VLOOKUP(T55,LISTAS!$S$3:$T$103,2,0))&amp;REPT(" ",4-LEN(IF(T55="texto libre",U55,VLOOKUP(T55,LISTAS!$S$3:$T$103,2,0)))))</f>
        <v xml:space="preserve">    </v>
      </c>
      <c r="AH55" s="40">
        <f t="shared" si="24"/>
        <v>37</v>
      </c>
      <c r="AI55" s="40">
        <f t="shared" si="25"/>
        <v>1</v>
      </c>
      <c r="AJ55" s="38"/>
      <c r="AK55" s="31">
        <v>2</v>
      </c>
      <c r="AL55" s="91" t="s">
        <v>2700</v>
      </c>
      <c r="AM55" s="91" t="s">
        <v>2699</v>
      </c>
      <c r="AN55" s="31"/>
      <c r="AO55" s="88" t="str">
        <f>Tabla1[[#This Row],[GESCAL_37]]</f>
        <v xml:space="preserve">41000040395000009         008B       </v>
      </c>
      <c r="AP55" s="88" t="str">
        <f>IF(Tabla1[[#This Row],[Calle]]&lt;&gt;"",Tabla1[[#This Row],[Calle]],"")</f>
        <v>Perejil, Plaza del</v>
      </c>
      <c r="AQ55" s="88" t="str">
        <f>Tabla1[[#This Row],[Número]]&amp;Tabla1[[#This Row],[Bis]]</f>
        <v>9</v>
      </c>
      <c r="AR55" s="88" t="str">
        <f>Tabla1[[#This Row],[PORTAL(O)]]&amp;Tabla1[[#This Row],[PUERTA(Y)]]</f>
        <v/>
      </c>
      <c r="AS55" s="88" t="str">
        <f>Tabla1[[#This Row],[BLOQUE(T)]]&amp;Tabla1[[#This Row],[BLOQUE(XX)]]</f>
        <v/>
      </c>
      <c r="AT55" s="88" t="str">
        <f>IF(Tabla1[[#This Row],[LETRA ]]&lt;&gt;"",Tabla1[[#This Row],[LETRA ]],"")</f>
        <v/>
      </c>
      <c r="AU55" s="88" t="str">
        <f>Tabla1[[#This Row],[S1]]&amp;Tabla1[[#This Row],[S2]]</f>
        <v/>
      </c>
      <c r="AV55" s="43"/>
      <c r="AW55" s="88">
        <f>Tabla1[[#This Row],[Planta]]</f>
        <v>8</v>
      </c>
      <c r="AX55" s="88" t="str">
        <f>Tabla1[[#This Row],[MMMM]]&amp;" "&amp;Tabla1[[#This Row],[NNNN]]</f>
        <v xml:space="preserve">B        </v>
      </c>
      <c r="AY55" s="31" t="s">
        <v>2702</v>
      </c>
      <c r="AZ55" s="31" t="s">
        <v>2715</v>
      </c>
      <c r="BA55" s="31"/>
      <c r="BB55" s="31" t="s">
        <v>2720</v>
      </c>
      <c r="BC55" s="31" t="s">
        <v>355</v>
      </c>
      <c r="BD55" s="91" t="s">
        <v>2700</v>
      </c>
      <c r="BE55" s="31" t="s">
        <v>2717</v>
      </c>
      <c r="BF55" s="31" t="s">
        <v>359</v>
      </c>
      <c r="BG55" s="31">
        <v>1</v>
      </c>
      <c r="BH55" s="31" t="s">
        <v>2718</v>
      </c>
      <c r="BI55" s="31" t="s">
        <v>2719</v>
      </c>
      <c r="BJ55" s="31">
        <v>76</v>
      </c>
      <c r="BK55" s="31"/>
    </row>
    <row r="56" spans="1:63" hidden="1" x14ac:dyDescent="0.2">
      <c r="A56" s="84">
        <f t="shared" si="0"/>
        <v>49</v>
      </c>
      <c r="B56" s="85" t="str">
        <f t="shared" si="9"/>
        <v>NO</v>
      </c>
      <c r="C56" s="85" t="str">
        <f t="shared" si="10"/>
        <v>NO</v>
      </c>
      <c r="D56" s="85" t="str">
        <f t="shared" si="11"/>
        <v xml:space="preserve">41000040395000009         008C       </v>
      </c>
      <c r="E56" s="83" t="str">
        <f>VLOOKUP($G56,LISTAS!$V:$AA,3,0)</f>
        <v>SEVILLA</v>
      </c>
      <c r="F56" s="83" t="str">
        <f>VLOOKUP($G56,LISTAS!$V:$AA,2,0)</f>
        <v>ALCALA DE GUADAIRA</v>
      </c>
      <c r="G56" s="33" t="s">
        <v>2688</v>
      </c>
      <c r="H56" s="33">
        <v>9</v>
      </c>
      <c r="I56" s="41"/>
      <c r="J56" s="41"/>
      <c r="K56" s="41"/>
      <c r="L56" s="41"/>
      <c r="M56" s="41"/>
      <c r="N56" s="41"/>
      <c r="O56" s="41"/>
      <c r="P56" s="41"/>
      <c r="Q56" s="41">
        <v>8</v>
      </c>
      <c r="R56" s="33" t="s">
        <v>159</v>
      </c>
      <c r="S56" s="33" t="s">
        <v>2</v>
      </c>
      <c r="T56" s="41"/>
      <c r="U56" s="41"/>
      <c r="V56" s="40" t="str">
        <f>VLOOKUP($G56,LISTAS!$V$3:$AD$20218,7,0)</f>
        <v>41</v>
      </c>
      <c r="W56" s="40" t="str">
        <f>VLOOKUP($G56,LISTAS!$V$3:$AD$20218,8,0)</f>
        <v>00004</v>
      </c>
      <c r="X56" s="40" t="str">
        <f>VLOOKUP($G56,LISTAS!$V$3:$AD$20218,9,0)</f>
        <v>03950</v>
      </c>
      <c r="Y56" s="40" t="str">
        <f t="shared" si="22"/>
        <v>00009</v>
      </c>
      <c r="Z56" s="40" t="str">
        <f>IF(I56=""," ",VLOOKUP(I56,LISTAS!$B$3:$C$105,2))</f>
        <v xml:space="preserve"> </v>
      </c>
      <c r="AA56" s="40" t="str">
        <f t="shared" si="14"/>
        <v xml:space="preserve">   </v>
      </c>
      <c r="AB56" s="39" t="str">
        <f>IF(L56="","  ",VLOOKUP(L56,LISTAS!$H$3:$I$14,2,0)&amp;REPT(" ",1-LEN(M56))&amp;M56)</f>
        <v xml:space="preserve">  </v>
      </c>
      <c r="AC56" s="40" t="str">
        <f t="shared" si="23"/>
        <v xml:space="preserve"> </v>
      </c>
      <c r="AD56" s="40" t="str">
        <f>IF(O56=""," ",VLOOKUP(O56,LISTAS!$M$3:$N$39,2,0))&amp;IF(P56=""," ",VLOOKUP(P56,LISTAS!$M$3:$N$39,2,0))</f>
        <v xml:space="preserve">  </v>
      </c>
      <c r="AE56" s="40" t="str">
        <f>IF(Q56="","   ",VLOOKUP(Q56,LISTAS!$P$3:$Q$147,2,0))</f>
        <v>008</v>
      </c>
      <c r="AF56" s="40" t="str">
        <f>IF(ISERROR(IF(R56="texto libre",S56,VLOOKUP(R56,LISTAS!$S$3:$T$103,2,0))&amp;REPT(" ",4-LEN(IF(R56="texto libre",S56,VLOOKUP(R56,LISTAS!$S$3:$T$103,2,0))))),"    ",IF(R56="texto libre",S56,VLOOKUP(R56,LISTAS!$S$3:$T$103,2,0))&amp;REPT(" ",4-LEN(IF(R56="texto libre",S56,VLOOKUP(R56,LISTAS!$S$3:$T$103,2,0)))))</f>
        <v xml:space="preserve">C   </v>
      </c>
      <c r="AG56" s="40" t="str">
        <f>IF(ISERROR(IF(T56="texto libre",U56,VLOOKUP(T56,LISTAS!$S$3:$T$103,2,0))&amp;REPT(" ",4-LEN(IF(T56="texto libre",U56,VLOOKUP(T56,LISTAS!$S$3:$T$103,2,0))))),"    ",IF(T56="texto libre",U56,VLOOKUP(T56,LISTAS!$S$3:$T$103,2,0))&amp;REPT(" ",4-LEN(IF(T56="texto libre",U56,VLOOKUP(T56,LISTAS!$S$3:$T$103,2,0)))))</f>
        <v xml:space="preserve">    </v>
      </c>
      <c r="AH56" s="40">
        <f t="shared" si="24"/>
        <v>37</v>
      </c>
      <c r="AI56" s="40">
        <f t="shared" si="25"/>
        <v>1</v>
      </c>
      <c r="AJ56" s="38"/>
      <c r="AK56" s="31">
        <v>2</v>
      </c>
      <c r="AL56" s="91" t="s">
        <v>2700</v>
      </c>
      <c r="AM56" s="91" t="s">
        <v>2699</v>
      </c>
      <c r="AN56" s="31"/>
      <c r="AO56" s="88" t="str">
        <f>Tabla1[[#This Row],[GESCAL_37]]</f>
        <v xml:space="preserve">41000040395000009         008C       </v>
      </c>
      <c r="AP56" s="88" t="str">
        <f>IF(Tabla1[[#This Row],[Calle]]&lt;&gt;"",Tabla1[[#This Row],[Calle]],"")</f>
        <v>Perejil, Plaza del</v>
      </c>
      <c r="AQ56" s="88" t="str">
        <f>Tabla1[[#This Row],[Número]]&amp;Tabla1[[#This Row],[Bis]]</f>
        <v>9</v>
      </c>
      <c r="AR56" s="88" t="str">
        <f>Tabla1[[#This Row],[PORTAL(O)]]&amp;Tabla1[[#This Row],[PUERTA(Y)]]</f>
        <v/>
      </c>
      <c r="AS56" s="88" t="str">
        <f>Tabla1[[#This Row],[BLOQUE(T)]]&amp;Tabla1[[#This Row],[BLOQUE(XX)]]</f>
        <v/>
      </c>
      <c r="AT56" s="88" t="str">
        <f>IF(Tabla1[[#This Row],[LETRA ]]&lt;&gt;"",Tabla1[[#This Row],[LETRA ]],"")</f>
        <v/>
      </c>
      <c r="AU56" s="88" t="str">
        <f>Tabla1[[#This Row],[S1]]&amp;Tabla1[[#This Row],[S2]]</f>
        <v/>
      </c>
      <c r="AV56" s="43"/>
      <c r="AW56" s="88">
        <f>Tabla1[[#This Row],[Planta]]</f>
        <v>8</v>
      </c>
      <c r="AX56" s="88" t="str">
        <f>Tabla1[[#This Row],[MMMM]]&amp;" "&amp;Tabla1[[#This Row],[NNNN]]</f>
        <v xml:space="preserve">C        </v>
      </c>
      <c r="AY56" s="31" t="s">
        <v>2702</v>
      </c>
      <c r="AZ56" s="31" t="s">
        <v>2715</v>
      </c>
      <c r="BA56" s="31"/>
      <c r="BB56" s="31" t="s">
        <v>2720</v>
      </c>
      <c r="BC56" s="31" t="s">
        <v>355</v>
      </c>
      <c r="BD56" s="91" t="s">
        <v>2700</v>
      </c>
      <c r="BE56" s="31" t="s">
        <v>2717</v>
      </c>
      <c r="BF56" s="31" t="s">
        <v>359</v>
      </c>
      <c r="BG56" s="31">
        <v>1</v>
      </c>
      <c r="BH56" s="31" t="s">
        <v>2718</v>
      </c>
      <c r="BI56" s="31" t="s">
        <v>2719</v>
      </c>
      <c r="BJ56" s="31">
        <v>76</v>
      </c>
      <c r="BK56" s="31"/>
    </row>
    <row r="57" spans="1:63" hidden="1" x14ac:dyDescent="0.2">
      <c r="A57" s="84">
        <f t="shared" si="0"/>
        <v>50</v>
      </c>
      <c r="B57" s="85" t="str">
        <f t="shared" si="9"/>
        <v>NO</v>
      </c>
      <c r="C57" s="85" t="str">
        <f t="shared" si="10"/>
        <v>NO</v>
      </c>
      <c r="D57" s="85" t="str">
        <f t="shared" si="11"/>
        <v xml:space="preserve">41000040395000009         008D       </v>
      </c>
      <c r="E57" s="83" t="str">
        <f>VLOOKUP($G57,LISTAS!$V:$AA,3,0)</f>
        <v>SEVILLA</v>
      </c>
      <c r="F57" s="83" t="str">
        <f>VLOOKUP($G57,LISTAS!$V:$AA,2,0)</f>
        <v>ALCALA DE GUADAIRA</v>
      </c>
      <c r="G57" s="33" t="s">
        <v>2688</v>
      </c>
      <c r="H57" s="33">
        <v>9</v>
      </c>
      <c r="I57" s="41"/>
      <c r="J57" s="41"/>
      <c r="K57" s="41"/>
      <c r="L57" s="41"/>
      <c r="M57" s="41"/>
      <c r="N57" s="41"/>
      <c r="O57" s="41"/>
      <c r="P57" s="41"/>
      <c r="Q57" s="41">
        <v>8</v>
      </c>
      <c r="R57" s="33" t="s">
        <v>159</v>
      </c>
      <c r="S57" s="33" t="s">
        <v>4</v>
      </c>
      <c r="T57" s="41"/>
      <c r="U57" s="41"/>
      <c r="V57" s="40" t="str">
        <f>VLOOKUP($G57,LISTAS!$V$3:$AD$20218,7,0)</f>
        <v>41</v>
      </c>
      <c r="W57" s="40" t="str">
        <f>VLOOKUP($G57,LISTAS!$V$3:$AD$20218,8,0)</f>
        <v>00004</v>
      </c>
      <c r="X57" s="40" t="str">
        <f>VLOOKUP($G57,LISTAS!$V$3:$AD$20218,9,0)</f>
        <v>03950</v>
      </c>
      <c r="Y57" s="40" t="str">
        <f t="shared" si="22"/>
        <v>00009</v>
      </c>
      <c r="Z57" s="40" t="str">
        <f>IF(I57=""," ",VLOOKUP(I57,LISTAS!$B$3:$C$105,2))</f>
        <v xml:space="preserve"> </v>
      </c>
      <c r="AA57" s="40" t="str">
        <f t="shared" si="14"/>
        <v xml:space="preserve">   </v>
      </c>
      <c r="AB57" s="39" t="str">
        <f>IF(L57="","  ",VLOOKUP(L57,LISTAS!$H$3:$I$14,2,0)&amp;REPT(" ",1-LEN(M57))&amp;M57)</f>
        <v xml:space="preserve">  </v>
      </c>
      <c r="AC57" s="40" t="str">
        <f t="shared" si="23"/>
        <v xml:space="preserve"> </v>
      </c>
      <c r="AD57" s="40" t="str">
        <f>IF(O57=""," ",VLOOKUP(O57,LISTAS!$M$3:$N$39,2,0))&amp;IF(P57=""," ",VLOOKUP(P57,LISTAS!$M$3:$N$39,2,0))</f>
        <v xml:space="preserve">  </v>
      </c>
      <c r="AE57" s="40" t="str">
        <f>IF(Q57="","   ",VLOOKUP(Q57,LISTAS!$P$3:$Q$147,2,0))</f>
        <v>008</v>
      </c>
      <c r="AF57" s="40" t="str">
        <f>IF(ISERROR(IF(R57="texto libre",S57,VLOOKUP(R57,LISTAS!$S$3:$T$103,2,0))&amp;REPT(" ",4-LEN(IF(R57="texto libre",S57,VLOOKUP(R57,LISTAS!$S$3:$T$103,2,0))))),"    ",IF(R57="texto libre",S57,VLOOKUP(R57,LISTAS!$S$3:$T$103,2,0))&amp;REPT(" ",4-LEN(IF(R57="texto libre",S57,VLOOKUP(R57,LISTAS!$S$3:$T$103,2,0)))))</f>
        <v xml:space="preserve">D   </v>
      </c>
      <c r="AG57" s="40" t="str">
        <f>IF(ISERROR(IF(T57="texto libre",U57,VLOOKUP(T57,LISTAS!$S$3:$T$103,2,0))&amp;REPT(" ",4-LEN(IF(T57="texto libre",U57,VLOOKUP(T57,LISTAS!$S$3:$T$103,2,0))))),"    ",IF(T57="texto libre",U57,VLOOKUP(T57,LISTAS!$S$3:$T$103,2,0))&amp;REPT(" ",4-LEN(IF(T57="texto libre",U57,VLOOKUP(T57,LISTAS!$S$3:$T$103,2,0)))))</f>
        <v xml:space="preserve">    </v>
      </c>
      <c r="AH57" s="40">
        <f t="shared" si="24"/>
        <v>37</v>
      </c>
      <c r="AI57" s="40">
        <f t="shared" si="25"/>
        <v>1</v>
      </c>
      <c r="AJ57" s="38"/>
      <c r="AK57" s="31">
        <v>2</v>
      </c>
      <c r="AL57" s="91" t="s">
        <v>2703</v>
      </c>
      <c r="AM57" s="91" t="s">
        <v>2699</v>
      </c>
      <c r="AN57" s="31"/>
      <c r="AO57" s="88" t="str">
        <f>Tabla1[[#This Row],[GESCAL_37]]</f>
        <v xml:space="preserve">41000040395000009         008D       </v>
      </c>
      <c r="AP57" s="88" t="str">
        <f>IF(Tabla1[[#This Row],[Calle]]&lt;&gt;"",Tabla1[[#This Row],[Calle]],"")</f>
        <v>Perejil, Plaza del</v>
      </c>
      <c r="AQ57" s="88" t="str">
        <f>Tabla1[[#This Row],[Número]]&amp;Tabla1[[#This Row],[Bis]]</f>
        <v>9</v>
      </c>
      <c r="AR57" s="88" t="str">
        <f>Tabla1[[#This Row],[PORTAL(O)]]&amp;Tabla1[[#This Row],[PUERTA(Y)]]</f>
        <v/>
      </c>
      <c r="AS57" s="88" t="str">
        <f>Tabla1[[#This Row],[BLOQUE(T)]]&amp;Tabla1[[#This Row],[BLOQUE(XX)]]</f>
        <v/>
      </c>
      <c r="AT57" s="88" t="str">
        <f>IF(Tabla1[[#This Row],[LETRA ]]&lt;&gt;"",Tabla1[[#This Row],[LETRA ]],"")</f>
        <v/>
      </c>
      <c r="AU57" s="88" t="str">
        <f>Tabla1[[#This Row],[S1]]&amp;Tabla1[[#This Row],[S2]]</f>
        <v/>
      </c>
      <c r="AV57" s="43"/>
      <c r="AW57" s="88">
        <f>Tabla1[[#This Row],[Planta]]</f>
        <v>8</v>
      </c>
      <c r="AX57" s="88" t="str">
        <f>Tabla1[[#This Row],[MMMM]]&amp;" "&amp;Tabla1[[#This Row],[NNNN]]</f>
        <v xml:space="preserve">D        </v>
      </c>
      <c r="AY57" s="31" t="s">
        <v>2702</v>
      </c>
      <c r="AZ57" s="31" t="s">
        <v>2715</v>
      </c>
      <c r="BA57" s="31"/>
      <c r="BB57" s="31" t="s">
        <v>2716</v>
      </c>
      <c r="BC57" s="31" t="s">
        <v>355</v>
      </c>
      <c r="BD57" s="91" t="s">
        <v>2703</v>
      </c>
      <c r="BE57" s="31" t="s">
        <v>2717</v>
      </c>
      <c r="BF57" s="31" t="s">
        <v>359</v>
      </c>
      <c r="BG57" s="31">
        <v>2</v>
      </c>
      <c r="BH57" s="31" t="s">
        <v>2718</v>
      </c>
      <c r="BI57" s="31" t="s">
        <v>2719</v>
      </c>
      <c r="BJ57" s="31">
        <v>76</v>
      </c>
      <c r="BK57" s="31"/>
    </row>
    <row r="58" spans="1:63" hidden="1" x14ac:dyDescent="0.2">
      <c r="A58" s="84">
        <f t="shared" si="0"/>
        <v>51</v>
      </c>
      <c r="B58" s="85" t="str">
        <f t="shared" si="9"/>
        <v>NO</v>
      </c>
      <c r="C58" s="85" t="str">
        <f t="shared" si="10"/>
        <v>NO</v>
      </c>
      <c r="D58" s="85" t="str">
        <f t="shared" si="11"/>
        <v xml:space="preserve">41000040395000009         008E       </v>
      </c>
      <c r="E58" s="83" t="str">
        <f>VLOOKUP($G58,LISTAS!$V:$AA,3,0)</f>
        <v>SEVILLA</v>
      </c>
      <c r="F58" s="83" t="str">
        <f>VLOOKUP($G58,LISTAS!$V:$AA,2,0)</f>
        <v>ALCALA DE GUADAIRA</v>
      </c>
      <c r="G58" s="33" t="s">
        <v>2688</v>
      </c>
      <c r="H58" s="33">
        <v>9</v>
      </c>
      <c r="I58" s="41"/>
      <c r="J58" s="41"/>
      <c r="K58" s="41"/>
      <c r="L58" s="41"/>
      <c r="M58" s="41"/>
      <c r="N58" s="41"/>
      <c r="O58" s="41"/>
      <c r="P58" s="41"/>
      <c r="Q58" s="41">
        <v>8</v>
      </c>
      <c r="R58" s="33" t="s">
        <v>159</v>
      </c>
      <c r="S58" s="33" t="s">
        <v>22</v>
      </c>
      <c r="T58" s="41"/>
      <c r="U58" s="41"/>
      <c r="V58" s="40" t="str">
        <f>VLOOKUP($G58,LISTAS!$V$3:$AD$20218,7,0)</f>
        <v>41</v>
      </c>
      <c r="W58" s="40" t="str">
        <f>VLOOKUP($G58,LISTAS!$V$3:$AD$20218,8,0)</f>
        <v>00004</v>
      </c>
      <c r="X58" s="40" t="str">
        <f>VLOOKUP($G58,LISTAS!$V$3:$AD$20218,9,0)</f>
        <v>03950</v>
      </c>
      <c r="Y58" s="40" t="str">
        <f t="shared" si="22"/>
        <v>00009</v>
      </c>
      <c r="Z58" s="40" t="str">
        <f>IF(I58=""," ",VLOOKUP(I58,LISTAS!$B$3:$C$105,2))</f>
        <v xml:space="preserve"> </v>
      </c>
      <c r="AA58" s="40" t="str">
        <f t="shared" ref="AA58:AA89" si="26">IF(J58=""," ",VLOOKUP(J58,BLOQUE,2,0))&amp;REPT(" ",2-LEN(K58))&amp;K58</f>
        <v xml:space="preserve">   </v>
      </c>
      <c r="AB58" s="39" t="str">
        <f>IF(L58="","  ",VLOOKUP(L58,LISTAS!$H$3:$I$14,2,0)&amp;REPT(" ",1-LEN(M58))&amp;M58)</f>
        <v xml:space="preserve">  </v>
      </c>
      <c r="AC58" s="40" t="str">
        <f t="shared" si="23"/>
        <v xml:space="preserve"> </v>
      </c>
      <c r="AD58" s="40" t="str">
        <f>IF(O58=""," ",VLOOKUP(O58,LISTAS!$M$3:$N$39,2,0))&amp;IF(P58=""," ",VLOOKUP(P58,LISTAS!$M$3:$N$39,2,0))</f>
        <v xml:space="preserve">  </v>
      </c>
      <c r="AE58" s="40" t="str">
        <f>IF(Q58="","   ",VLOOKUP(Q58,LISTAS!$P$3:$Q$147,2,0))</f>
        <v>008</v>
      </c>
      <c r="AF58" s="40" t="str">
        <f>IF(ISERROR(IF(R58="texto libre",S58,VLOOKUP(R58,LISTAS!$S$3:$T$103,2,0))&amp;REPT(" ",4-LEN(IF(R58="texto libre",S58,VLOOKUP(R58,LISTAS!$S$3:$T$103,2,0))))),"    ",IF(R58="texto libre",S58,VLOOKUP(R58,LISTAS!$S$3:$T$103,2,0))&amp;REPT(" ",4-LEN(IF(R58="texto libre",S58,VLOOKUP(R58,LISTAS!$S$3:$T$103,2,0)))))</f>
        <v xml:space="preserve">E   </v>
      </c>
      <c r="AG58" s="40" t="str">
        <f>IF(ISERROR(IF(T58="texto libre",U58,VLOOKUP(T58,LISTAS!$S$3:$T$103,2,0))&amp;REPT(" ",4-LEN(IF(T58="texto libre",U58,VLOOKUP(T58,LISTAS!$S$3:$T$103,2,0))))),"    ",IF(T58="texto libre",U58,VLOOKUP(T58,LISTAS!$S$3:$T$103,2,0))&amp;REPT(" ",4-LEN(IF(T58="texto libre",U58,VLOOKUP(T58,LISTAS!$S$3:$T$103,2,0)))))</f>
        <v xml:space="preserve">    </v>
      </c>
      <c r="AH58" s="40">
        <f t="shared" si="24"/>
        <v>37</v>
      </c>
      <c r="AI58" s="40">
        <f t="shared" si="25"/>
        <v>1</v>
      </c>
      <c r="AJ58" s="38"/>
      <c r="AK58" s="31">
        <v>2</v>
      </c>
      <c r="AL58" s="91" t="s">
        <v>2703</v>
      </c>
      <c r="AM58" s="91" t="s">
        <v>2699</v>
      </c>
      <c r="AN58" s="31"/>
      <c r="AO58" s="88" t="str">
        <f>Tabla1[[#This Row],[GESCAL_37]]</f>
        <v xml:space="preserve">41000040395000009         008E       </v>
      </c>
      <c r="AP58" s="88" t="str">
        <f>IF(Tabla1[[#This Row],[Calle]]&lt;&gt;"",Tabla1[[#This Row],[Calle]],"")</f>
        <v>Perejil, Plaza del</v>
      </c>
      <c r="AQ58" s="88" t="str">
        <f>Tabla1[[#This Row],[Número]]&amp;Tabla1[[#This Row],[Bis]]</f>
        <v>9</v>
      </c>
      <c r="AR58" s="88" t="str">
        <f>Tabla1[[#This Row],[PORTAL(O)]]&amp;Tabla1[[#This Row],[PUERTA(Y)]]</f>
        <v/>
      </c>
      <c r="AS58" s="88" t="str">
        <f>Tabla1[[#This Row],[BLOQUE(T)]]&amp;Tabla1[[#This Row],[BLOQUE(XX)]]</f>
        <v/>
      </c>
      <c r="AT58" s="88" t="str">
        <f>IF(Tabla1[[#This Row],[LETRA ]]&lt;&gt;"",Tabla1[[#This Row],[LETRA ]],"")</f>
        <v/>
      </c>
      <c r="AU58" s="88" t="str">
        <f>Tabla1[[#This Row],[S1]]&amp;Tabla1[[#This Row],[S2]]</f>
        <v/>
      </c>
      <c r="AV58" s="43"/>
      <c r="AW58" s="88">
        <f>Tabla1[[#This Row],[Planta]]</f>
        <v>8</v>
      </c>
      <c r="AX58" s="88" t="str">
        <f>Tabla1[[#This Row],[MMMM]]&amp;" "&amp;Tabla1[[#This Row],[NNNN]]</f>
        <v xml:space="preserve">E        </v>
      </c>
      <c r="AY58" s="31" t="s">
        <v>2702</v>
      </c>
      <c r="AZ58" s="31" t="s">
        <v>2715</v>
      </c>
      <c r="BA58" s="31"/>
      <c r="BB58" s="31" t="s">
        <v>2716</v>
      </c>
      <c r="BC58" s="31" t="s">
        <v>355</v>
      </c>
      <c r="BD58" s="91" t="s">
        <v>2703</v>
      </c>
      <c r="BE58" s="31" t="s">
        <v>2717</v>
      </c>
      <c r="BF58" s="31" t="s">
        <v>359</v>
      </c>
      <c r="BG58" s="31">
        <v>2</v>
      </c>
      <c r="BH58" s="31" t="s">
        <v>2718</v>
      </c>
      <c r="BI58" s="31" t="s">
        <v>2719</v>
      </c>
      <c r="BJ58" s="31">
        <v>76</v>
      </c>
      <c r="BK58" s="31"/>
    </row>
    <row r="59" spans="1:63" hidden="1" x14ac:dyDescent="0.2">
      <c r="A59" s="84">
        <f t="shared" si="0"/>
        <v>52</v>
      </c>
      <c r="B59" s="85" t="str">
        <f t="shared" si="9"/>
        <v>NO</v>
      </c>
      <c r="C59" s="85" t="str">
        <f t="shared" si="10"/>
        <v>NO</v>
      </c>
      <c r="D59" s="85" t="str">
        <f t="shared" si="11"/>
        <v xml:space="preserve">41000040395000009         008F       </v>
      </c>
      <c r="E59" s="83" t="str">
        <f>VLOOKUP($G59,LISTAS!$V:$AA,3,0)</f>
        <v>SEVILLA</v>
      </c>
      <c r="F59" s="83" t="str">
        <f>VLOOKUP($G59,LISTAS!$V:$AA,2,0)</f>
        <v>ALCALA DE GUADAIRA</v>
      </c>
      <c r="G59" s="33" t="s">
        <v>2688</v>
      </c>
      <c r="H59" s="33">
        <v>9</v>
      </c>
      <c r="I59" s="41"/>
      <c r="J59" s="41"/>
      <c r="K59" s="41"/>
      <c r="L59" s="41"/>
      <c r="M59" s="41"/>
      <c r="N59" s="41"/>
      <c r="O59" s="41"/>
      <c r="P59" s="41"/>
      <c r="Q59" s="41">
        <v>8</v>
      </c>
      <c r="R59" s="33" t="s">
        <v>159</v>
      </c>
      <c r="S59" s="33" t="s">
        <v>24</v>
      </c>
      <c r="T59" s="41"/>
      <c r="U59" s="41"/>
      <c r="V59" s="40" t="str">
        <f>VLOOKUP($G59,LISTAS!$V$3:$AD$20218,7,0)</f>
        <v>41</v>
      </c>
      <c r="W59" s="40" t="str">
        <f>VLOOKUP($G59,LISTAS!$V$3:$AD$20218,8,0)</f>
        <v>00004</v>
      </c>
      <c r="X59" s="40" t="str">
        <f>VLOOKUP($G59,LISTAS!$V$3:$AD$20218,9,0)</f>
        <v>03950</v>
      </c>
      <c r="Y59" s="40" t="str">
        <f t="shared" si="22"/>
        <v>00009</v>
      </c>
      <c r="Z59" s="40" t="str">
        <f>IF(I59=""," ",VLOOKUP(I59,LISTAS!$B$3:$C$105,2))</f>
        <v xml:space="preserve"> </v>
      </c>
      <c r="AA59" s="40" t="str">
        <f t="shared" si="26"/>
        <v xml:space="preserve">   </v>
      </c>
      <c r="AB59" s="39" t="str">
        <f>IF(L59="","  ",VLOOKUP(L59,LISTAS!$H$3:$I$14,2,0)&amp;REPT(" ",1-LEN(M59))&amp;M59)</f>
        <v xml:space="preserve">  </v>
      </c>
      <c r="AC59" s="40" t="str">
        <f t="shared" si="23"/>
        <v xml:space="preserve"> </v>
      </c>
      <c r="AD59" s="40" t="str">
        <f>IF(O59=""," ",VLOOKUP(O59,LISTAS!$M$3:$N$39,2,0))&amp;IF(P59=""," ",VLOOKUP(P59,LISTAS!$M$3:$N$39,2,0))</f>
        <v xml:space="preserve">  </v>
      </c>
      <c r="AE59" s="40" t="str">
        <f>IF(Q59="","   ",VLOOKUP(Q59,LISTAS!$P$3:$Q$147,2,0))</f>
        <v>008</v>
      </c>
      <c r="AF59" s="40" t="str">
        <f>IF(ISERROR(IF(R59="texto libre",S59,VLOOKUP(R59,LISTAS!$S$3:$T$103,2,0))&amp;REPT(" ",4-LEN(IF(R59="texto libre",S59,VLOOKUP(R59,LISTAS!$S$3:$T$103,2,0))))),"    ",IF(R59="texto libre",S59,VLOOKUP(R59,LISTAS!$S$3:$T$103,2,0))&amp;REPT(" ",4-LEN(IF(R59="texto libre",S59,VLOOKUP(R59,LISTAS!$S$3:$T$103,2,0)))))</f>
        <v xml:space="preserve">F   </v>
      </c>
      <c r="AG59" s="40" t="str">
        <f>IF(ISERROR(IF(T59="texto libre",U59,VLOOKUP(T59,LISTAS!$S$3:$T$103,2,0))&amp;REPT(" ",4-LEN(IF(T59="texto libre",U59,VLOOKUP(T59,LISTAS!$S$3:$T$103,2,0))))),"    ",IF(T59="texto libre",U59,VLOOKUP(T59,LISTAS!$S$3:$T$103,2,0))&amp;REPT(" ",4-LEN(IF(T59="texto libre",U59,VLOOKUP(T59,LISTAS!$S$3:$T$103,2,0)))))</f>
        <v xml:space="preserve">    </v>
      </c>
      <c r="AH59" s="40">
        <f t="shared" si="24"/>
        <v>37</v>
      </c>
      <c r="AI59" s="40">
        <f t="shared" si="25"/>
        <v>1</v>
      </c>
      <c r="AJ59" s="38"/>
      <c r="AK59" s="31">
        <v>2</v>
      </c>
      <c r="AL59" s="91" t="s">
        <v>2703</v>
      </c>
      <c r="AM59" s="91" t="s">
        <v>2699</v>
      </c>
      <c r="AN59" s="31"/>
      <c r="AO59" s="88" t="str">
        <f>Tabla1[[#This Row],[GESCAL_37]]</f>
        <v xml:space="preserve">41000040395000009         008F       </v>
      </c>
      <c r="AP59" s="88" t="str">
        <f>IF(Tabla1[[#This Row],[Calle]]&lt;&gt;"",Tabla1[[#This Row],[Calle]],"")</f>
        <v>Perejil, Plaza del</v>
      </c>
      <c r="AQ59" s="88" t="str">
        <f>Tabla1[[#This Row],[Número]]&amp;Tabla1[[#This Row],[Bis]]</f>
        <v>9</v>
      </c>
      <c r="AR59" s="88" t="str">
        <f>Tabla1[[#This Row],[PORTAL(O)]]&amp;Tabla1[[#This Row],[PUERTA(Y)]]</f>
        <v/>
      </c>
      <c r="AS59" s="88" t="str">
        <f>Tabla1[[#This Row],[BLOQUE(T)]]&amp;Tabla1[[#This Row],[BLOQUE(XX)]]</f>
        <v/>
      </c>
      <c r="AT59" s="88" t="str">
        <f>IF(Tabla1[[#This Row],[LETRA ]]&lt;&gt;"",Tabla1[[#This Row],[LETRA ]],"")</f>
        <v/>
      </c>
      <c r="AU59" s="88" t="str">
        <f>Tabla1[[#This Row],[S1]]&amp;Tabla1[[#This Row],[S2]]</f>
        <v/>
      </c>
      <c r="AV59" s="43"/>
      <c r="AW59" s="88">
        <f>Tabla1[[#This Row],[Planta]]</f>
        <v>8</v>
      </c>
      <c r="AX59" s="88" t="str">
        <f>Tabla1[[#This Row],[MMMM]]&amp;" "&amp;Tabla1[[#This Row],[NNNN]]</f>
        <v xml:space="preserve">F        </v>
      </c>
      <c r="AY59" s="31" t="s">
        <v>2702</v>
      </c>
      <c r="AZ59" s="31" t="s">
        <v>2715</v>
      </c>
      <c r="BA59" s="31"/>
      <c r="BB59" s="31" t="s">
        <v>2716</v>
      </c>
      <c r="BC59" s="31" t="s">
        <v>355</v>
      </c>
      <c r="BD59" s="91" t="s">
        <v>2703</v>
      </c>
      <c r="BE59" s="31" t="s">
        <v>2717</v>
      </c>
      <c r="BF59" s="31" t="s">
        <v>359</v>
      </c>
      <c r="BG59" s="31">
        <v>2</v>
      </c>
      <c r="BH59" s="31" t="s">
        <v>2718</v>
      </c>
      <c r="BI59" s="31" t="s">
        <v>2719</v>
      </c>
      <c r="BJ59" s="31">
        <v>76</v>
      </c>
      <c r="BK59" s="31"/>
    </row>
    <row r="60" spans="1:63" hidden="1" x14ac:dyDescent="0.2">
      <c r="A60" s="84">
        <f t="shared" si="0"/>
        <v>53</v>
      </c>
      <c r="B60" s="85" t="str">
        <f t="shared" si="9"/>
        <v>NO</v>
      </c>
      <c r="C60" s="85" t="str">
        <f t="shared" si="10"/>
        <v>NO</v>
      </c>
      <c r="D60" s="85" t="str">
        <f t="shared" si="11"/>
        <v xml:space="preserve">41000040395000009         009A       </v>
      </c>
      <c r="E60" s="83" t="str">
        <f>VLOOKUP($G60,LISTAS!$V:$AA,3,0)</f>
        <v>SEVILLA</v>
      </c>
      <c r="F60" s="83" t="str">
        <f>VLOOKUP($G60,LISTAS!$V:$AA,2,0)</f>
        <v>ALCALA DE GUADAIRA</v>
      </c>
      <c r="G60" s="33" t="s">
        <v>2688</v>
      </c>
      <c r="H60" s="33">
        <v>9</v>
      </c>
      <c r="I60" s="41"/>
      <c r="J60" s="41"/>
      <c r="K60" s="41"/>
      <c r="L60" s="41"/>
      <c r="M60" s="41"/>
      <c r="N60" s="41"/>
      <c r="O60" s="41"/>
      <c r="P60" s="41"/>
      <c r="Q60" s="41">
        <v>9</v>
      </c>
      <c r="R60" s="33" t="s">
        <v>159</v>
      </c>
      <c r="S60" s="33" t="s">
        <v>18</v>
      </c>
      <c r="T60" s="41"/>
      <c r="U60" s="41"/>
      <c r="V60" s="40" t="str">
        <f>VLOOKUP($G60,LISTAS!$V$3:$AD$20218,7,0)</f>
        <v>41</v>
      </c>
      <c r="W60" s="40" t="str">
        <f>VLOOKUP($G60,LISTAS!$V$3:$AD$20218,8,0)</f>
        <v>00004</v>
      </c>
      <c r="X60" s="40" t="str">
        <f>VLOOKUP($G60,LISTAS!$V$3:$AD$20218,9,0)</f>
        <v>03950</v>
      </c>
      <c r="Y60" s="40" t="str">
        <f t="shared" si="22"/>
        <v>00009</v>
      </c>
      <c r="Z60" s="40" t="str">
        <f>IF(I60=""," ",VLOOKUP(I60,LISTAS!$B$3:$C$105,2))</f>
        <v xml:space="preserve"> </v>
      </c>
      <c r="AA60" s="40" t="str">
        <f t="shared" si="26"/>
        <v xml:space="preserve">   </v>
      </c>
      <c r="AB60" s="39" t="str">
        <f>IF(L60="","  ",VLOOKUP(L60,LISTAS!$H$3:$I$14,2,0)&amp;REPT(" ",1-LEN(M60))&amp;M60)</f>
        <v xml:space="preserve">  </v>
      </c>
      <c r="AC60" s="40" t="str">
        <f t="shared" si="23"/>
        <v xml:space="preserve"> </v>
      </c>
      <c r="AD60" s="40" t="str">
        <f>IF(O60=""," ",VLOOKUP(O60,LISTAS!$M$3:$N$39,2,0))&amp;IF(P60=""," ",VLOOKUP(P60,LISTAS!$M$3:$N$39,2,0))</f>
        <v xml:space="preserve">  </v>
      </c>
      <c r="AE60" s="40" t="str">
        <f>IF(Q60="","   ",VLOOKUP(Q60,LISTAS!$P$3:$Q$147,2,0))</f>
        <v>009</v>
      </c>
      <c r="AF60" s="40" t="str">
        <f>IF(ISERROR(IF(R60="texto libre",S60,VLOOKUP(R60,LISTAS!$S$3:$T$103,2,0))&amp;REPT(" ",4-LEN(IF(R60="texto libre",S60,VLOOKUP(R60,LISTAS!$S$3:$T$103,2,0))))),"    ",IF(R60="texto libre",S60,VLOOKUP(R60,LISTAS!$S$3:$T$103,2,0))&amp;REPT(" ",4-LEN(IF(R60="texto libre",S60,VLOOKUP(R60,LISTAS!$S$3:$T$103,2,0)))))</f>
        <v xml:space="preserve">A   </v>
      </c>
      <c r="AG60" s="40" t="str">
        <f>IF(ISERROR(IF(T60="texto libre",U60,VLOOKUP(T60,LISTAS!$S$3:$T$103,2,0))&amp;REPT(" ",4-LEN(IF(T60="texto libre",U60,VLOOKUP(T60,LISTAS!$S$3:$T$103,2,0))))),"    ",IF(T60="texto libre",U60,VLOOKUP(T60,LISTAS!$S$3:$T$103,2,0))&amp;REPT(" ",4-LEN(IF(T60="texto libre",U60,VLOOKUP(T60,LISTAS!$S$3:$T$103,2,0)))))</f>
        <v xml:space="preserve">    </v>
      </c>
      <c r="AH60" s="40">
        <f t="shared" si="24"/>
        <v>37</v>
      </c>
      <c r="AI60" s="40">
        <f t="shared" si="25"/>
        <v>1</v>
      </c>
      <c r="AJ60" s="38"/>
      <c r="AK60" s="31">
        <v>2</v>
      </c>
      <c r="AL60" s="91" t="s">
        <v>2700</v>
      </c>
      <c r="AM60" s="91" t="s">
        <v>2699</v>
      </c>
      <c r="AN60" s="31"/>
      <c r="AO60" s="88" t="str">
        <f>Tabla1[[#This Row],[GESCAL_37]]</f>
        <v xml:space="preserve">41000040395000009         009A       </v>
      </c>
      <c r="AP60" s="88" t="str">
        <f>IF(Tabla1[[#This Row],[Calle]]&lt;&gt;"",Tabla1[[#This Row],[Calle]],"")</f>
        <v>Perejil, Plaza del</v>
      </c>
      <c r="AQ60" s="88" t="str">
        <f>Tabla1[[#This Row],[Número]]&amp;Tabla1[[#This Row],[Bis]]</f>
        <v>9</v>
      </c>
      <c r="AR60" s="88" t="str">
        <f>Tabla1[[#This Row],[PORTAL(O)]]&amp;Tabla1[[#This Row],[PUERTA(Y)]]</f>
        <v/>
      </c>
      <c r="AS60" s="88" t="str">
        <f>Tabla1[[#This Row],[BLOQUE(T)]]&amp;Tabla1[[#This Row],[BLOQUE(XX)]]</f>
        <v/>
      </c>
      <c r="AT60" s="88" t="str">
        <f>IF(Tabla1[[#This Row],[LETRA ]]&lt;&gt;"",Tabla1[[#This Row],[LETRA ]],"")</f>
        <v/>
      </c>
      <c r="AU60" s="88" t="str">
        <f>Tabla1[[#This Row],[S1]]&amp;Tabla1[[#This Row],[S2]]</f>
        <v/>
      </c>
      <c r="AV60" s="43"/>
      <c r="AW60" s="88">
        <f>Tabla1[[#This Row],[Planta]]</f>
        <v>9</v>
      </c>
      <c r="AX60" s="88" t="str">
        <f>Tabla1[[#This Row],[MMMM]]&amp;" "&amp;Tabla1[[#This Row],[NNNN]]</f>
        <v xml:space="preserve">A        </v>
      </c>
      <c r="AY60" s="31" t="s">
        <v>2702</v>
      </c>
      <c r="AZ60" s="31" t="s">
        <v>2715</v>
      </c>
      <c r="BA60" s="31"/>
      <c r="BB60" s="31" t="s">
        <v>2720</v>
      </c>
      <c r="BC60" s="31" t="s">
        <v>355</v>
      </c>
      <c r="BD60" s="91" t="s">
        <v>2700</v>
      </c>
      <c r="BE60" s="31" t="s">
        <v>2717</v>
      </c>
      <c r="BF60" s="31" t="s">
        <v>359</v>
      </c>
      <c r="BG60" s="31">
        <v>1</v>
      </c>
      <c r="BH60" s="31" t="s">
        <v>2718</v>
      </c>
      <c r="BI60" s="31" t="s">
        <v>2719</v>
      </c>
      <c r="BJ60" s="31">
        <v>76</v>
      </c>
      <c r="BK60" s="31"/>
    </row>
    <row r="61" spans="1:63" hidden="1" x14ac:dyDescent="0.2">
      <c r="A61" s="84">
        <f t="shared" si="0"/>
        <v>54</v>
      </c>
      <c r="B61" s="85" t="str">
        <f t="shared" si="9"/>
        <v>NO</v>
      </c>
      <c r="C61" s="85" t="str">
        <f t="shared" si="10"/>
        <v>NO</v>
      </c>
      <c r="D61" s="85" t="str">
        <f t="shared" si="11"/>
        <v xml:space="preserve">41000040395000009         009B       </v>
      </c>
      <c r="E61" s="83" t="str">
        <f>VLOOKUP($G61,LISTAS!$V:$AA,3,0)</f>
        <v>SEVILLA</v>
      </c>
      <c r="F61" s="83" t="str">
        <f>VLOOKUP($G61,LISTAS!$V:$AA,2,0)</f>
        <v>ALCALA DE GUADAIRA</v>
      </c>
      <c r="G61" s="33" t="s">
        <v>2688</v>
      </c>
      <c r="H61" s="33">
        <v>9</v>
      </c>
      <c r="I61" s="41"/>
      <c r="J61" s="41"/>
      <c r="K61" s="41"/>
      <c r="L61" s="41"/>
      <c r="M61" s="41"/>
      <c r="N61" s="41"/>
      <c r="O61" s="41"/>
      <c r="P61" s="41"/>
      <c r="Q61" s="41">
        <v>9</v>
      </c>
      <c r="R61" s="33" t="s">
        <v>159</v>
      </c>
      <c r="S61" s="33" t="s">
        <v>0</v>
      </c>
      <c r="T61" s="41"/>
      <c r="U61" s="41"/>
      <c r="V61" s="40" t="str">
        <f>VLOOKUP($G61,LISTAS!$V$3:$AD$20218,7,0)</f>
        <v>41</v>
      </c>
      <c r="W61" s="40" t="str">
        <f>VLOOKUP($G61,LISTAS!$V$3:$AD$20218,8,0)</f>
        <v>00004</v>
      </c>
      <c r="X61" s="40" t="str">
        <f>VLOOKUP($G61,LISTAS!$V$3:$AD$20218,9,0)</f>
        <v>03950</v>
      </c>
      <c r="Y61" s="40" t="str">
        <f t="shared" si="22"/>
        <v>00009</v>
      </c>
      <c r="Z61" s="40" t="str">
        <f>IF(I61=""," ",VLOOKUP(I61,LISTAS!$B$3:$C$105,2))</f>
        <v xml:space="preserve"> </v>
      </c>
      <c r="AA61" s="40" t="str">
        <f t="shared" si="26"/>
        <v xml:space="preserve">   </v>
      </c>
      <c r="AB61" s="39" t="str">
        <f>IF(L61="","  ",VLOOKUP(L61,LISTAS!$H$3:$I$14,2,0)&amp;REPT(" ",1-LEN(M61))&amp;M61)</f>
        <v xml:space="preserve">  </v>
      </c>
      <c r="AC61" s="40" t="str">
        <f t="shared" si="23"/>
        <v xml:space="preserve"> </v>
      </c>
      <c r="AD61" s="40" t="str">
        <f>IF(O61=""," ",VLOOKUP(O61,LISTAS!$M$3:$N$39,2,0))&amp;IF(P61=""," ",VLOOKUP(P61,LISTAS!$M$3:$N$39,2,0))</f>
        <v xml:space="preserve">  </v>
      </c>
      <c r="AE61" s="40" t="str">
        <f>IF(Q61="","   ",VLOOKUP(Q61,LISTAS!$P$3:$Q$147,2,0))</f>
        <v>009</v>
      </c>
      <c r="AF61" s="40" t="str">
        <f>IF(ISERROR(IF(R61="texto libre",S61,VLOOKUP(R61,LISTAS!$S$3:$T$103,2,0))&amp;REPT(" ",4-LEN(IF(R61="texto libre",S61,VLOOKUP(R61,LISTAS!$S$3:$T$103,2,0))))),"    ",IF(R61="texto libre",S61,VLOOKUP(R61,LISTAS!$S$3:$T$103,2,0))&amp;REPT(" ",4-LEN(IF(R61="texto libre",S61,VLOOKUP(R61,LISTAS!$S$3:$T$103,2,0)))))</f>
        <v xml:space="preserve">B   </v>
      </c>
      <c r="AG61" s="40" t="str">
        <f>IF(ISERROR(IF(T61="texto libre",U61,VLOOKUP(T61,LISTAS!$S$3:$T$103,2,0))&amp;REPT(" ",4-LEN(IF(T61="texto libre",U61,VLOOKUP(T61,LISTAS!$S$3:$T$103,2,0))))),"    ",IF(T61="texto libre",U61,VLOOKUP(T61,LISTAS!$S$3:$T$103,2,0))&amp;REPT(" ",4-LEN(IF(T61="texto libre",U61,VLOOKUP(T61,LISTAS!$S$3:$T$103,2,0)))))</f>
        <v xml:space="preserve">    </v>
      </c>
      <c r="AH61" s="40">
        <f t="shared" si="24"/>
        <v>37</v>
      </c>
      <c r="AI61" s="40">
        <f t="shared" si="25"/>
        <v>1</v>
      </c>
      <c r="AJ61" s="38"/>
      <c r="AK61" s="31">
        <v>2</v>
      </c>
      <c r="AL61" s="91" t="s">
        <v>2700</v>
      </c>
      <c r="AM61" s="91" t="s">
        <v>2699</v>
      </c>
      <c r="AN61" s="31"/>
      <c r="AO61" s="88" t="str">
        <f>Tabla1[[#This Row],[GESCAL_37]]</f>
        <v xml:space="preserve">41000040395000009         009B       </v>
      </c>
      <c r="AP61" s="88" t="str">
        <f>IF(Tabla1[[#This Row],[Calle]]&lt;&gt;"",Tabla1[[#This Row],[Calle]],"")</f>
        <v>Perejil, Plaza del</v>
      </c>
      <c r="AQ61" s="88" t="str">
        <f>Tabla1[[#This Row],[Número]]&amp;Tabla1[[#This Row],[Bis]]</f>
        <v>9</v>
      </c>
      <c r="AR61" s="88" t="str">
        <f>Tabla1[[#This Row],[PORTAL(O)]]&amp;Tabla1[[#This Row],[PUERTA(Y)]]</f>
        <v/>
      </c>
      <c r="AS61" s="88" t="str">
        <f>Tabla1[[#This Row],[BLOQUE(T)]]&amp;Tabla1[[#This Row],[BLOQUE(XX)]]</f>
        <v/>
      </c>
      <c r="AT61" s="88" t="str">
        <f>IF(Tabla1[[#This Row],[LETRA ]]&lt;&gt;"",Tabla1[[#This Row],[LETRA ]],"")</f>
        <v/>
      </c>
      <c r="AU61" s="88" t="str">
        <f>Tabla1[[#This Row],[S1]]&amp;Tabla1[[#This Row],[S2]]</f>
        <v/>
      </c>
      <c r="AV61" s="43"/>
      <c r="AW61" s="88">
        <f>Tabla1[[#This Row],[Planta]]</f>
        <v>9</v>
      </c>
      <c r="AX61" s="88" t="str">
        <f>Tabla1[[#This Row],[MMMM]]&amp;" "&amp;Tabla1[[#This Row],[NNNN]]</f>
        <v xml:space="preserve">B        </v>
      </c>
      <c r="AY61" s="31" t="s">
        <v>2702</v>
      </c>
      <c r="AZ61" s="31" t="s">
        <v>2715</v>
      </c>
      <c r="BA61" s="31"/>
      <c r="BB61" s="31" t="s">
        <v>2720</v>
      </c>
      <c r="BC61" s="31" t="s">
        <v>355</v>
      </c>
      <c r="BD61" s="91" t="s">
        <v>2700</v>
      </c>
      <c r="BE61" s="31" t="s">
        <v>2717</v>
      </c>
      <c r="BF61" s="31" t="s">
        <v>359</v>
      </c>
      <c r="BG61" s="31">
        <v>1</v>
      </c>
      <c r="BH61" s="31" t="s">
        <v>2718</v>
      </c>
      <c r="BI61" s="31" t="s">
        <v>2719</v>
      </c>
      <c r="BJ61" s="31">
        <v>76</v>
      </c>
      <c r="BK61" s="31"/>
    </row>
    <row r="62" spans="1:63" hidden="1" x14ac:dyDescent="0.2">
      <c r="A62" s="84">
        <f t="shared" si="0"/>
        <v>55</v>
      </c>
      <c r="B62" s="85" t="str">
        <f t="shared" si="9"/>
        <v>NO</v>
      </c>
      <c r="C62" s="85" t="str">
        <f t="shared" si="10"/>
        <v>NO</v>
      </c>
      <c r="D62" s="85" t="str">
        <f t="shared" si="11"/>
        <v xml:space="preserve">41000040395000009         009C       </v>
      </c>
      <c r="E62" s="83" t="str">
        <f>VLOOKUP($G62,LISTAS!$V:$AA,3,0)</f>
        <v>SEVILLA</v>
      </c>
      <c r="F62" s="83" t="str">
        <f>VLOOKUP($G62,LISTAS!$V:$AA,2,0)</f>
        <v>ALCALA DE GUADAIRA</v>
      </c>
      <c r="G62" s="33" t="s">
        <v>2688</v>
      </c>
      <c r="H62" s="33">
        <v>9</v>
      </c>
      <c r="I62" s="41"/>
      <c r="J62" s="41"/>
      <c r="K62" s="41"/>
      <c r="L62" s="41"/>
      <c r="M62" s="41"/>
      <c r="N62" s="41"/>
      <c r="O62" s="41"/>
      <c r="P62" s="41"/>
      <c r="Q62" s="41">
        <v>9</v>
      </c>
      <c r="R62" s="33" t="s">
        <v>159</v>
      </c>
      <c r="S62" s="33" t="s">
        <v>2</v>
      </c>
      <c r="T62" s="41"/>
      <c r="U62" s="41"/>
      <c r="V62" s="40" t="str">
        <f>VLOOKUP($G62,LISTAS!$V$3:$AD$20218,7,0)</f>
        <v>41</v>
      </c>
      <c r="W62" s="40" t="str">
        <f>VLOOKUP($G62,LISTAS!$V$3:$AD$20218,8,0)</f>
        <v>00004</v>
      </c>
      <c r="X62" s="40" t="str">
        <f>VLOOKUP($G62,LISTAS!$V$3:$AD$20218,9,0)</f>
        <v>03950</v>
      </c>
      <c r="Y62" s="40" t="str">
        <f t="shared" si="22"/>
        <v>00009</v>
      </c>
      <c r="Z62" s="40" t="str">
        <f>IF(I62=""," ",VLOOKUP(I62,LISTAS!$B$3:$C$105,2))</f>
        <v xml:space="preserve"> </v>
      </c>
      <c r="AA62" s="40" t="str">
        <f t="shared" si="26"/>
        <v xml:space="preserve">   </v>
      </c>
      <c r="AB62" s="39" t="str">
        <f>IF(L62="","  ",VLOOKUP(L62,LISTAS!$H$3:$I$14,2,0)&amp;REPT(" ",1-LEN(M62))&amp;M62)</f>
        <v xml:space="preserve">  </v>
      </c>
      <c r="AC62" s="40" t="str">
        <f t="shared" si="23"/>
        <v xml:space="preserve"> </v>
      </c>
      <c r="AD62" s="40" t="str">
        <f>IF(O62=""," ",VLOOKUP(O62,LISTAS!$M$3:$N$39,2,0))&amp;IF(P62=""," ",VLOOKUP(P62,LISTAS!$M$3:$N$39,2,0))</f>
        <v xml:space="preserve">  </v>
      </c>
      <c r="AE62" s="40" t="str">
        <f>IF(Q62="","   ",VLOOKUP(Q62,LISTAS!$P$3:$Q$147,2,0))</f>
        <v>009</v>
      </c>
      <c r="AF62" s="40" t="str">
        <f>IF(ISERROR(IF(R62="texto libre",S62,VLOOKUP(R62,LISTAS!$S$3:$T$103,2,0))&amp;REPT(" ",4-LEN(IF(R62="texto libre",S62,VLOOKUP(R62,LISTAS!$S$3:$T$103,2,0))))),"    ",IF(R62="texto libre",S62,VLOOKUP(R62,LISTAS!$S$3:$T$103,2,0))&amp;REPT(" ",4-LEN(IF(R62="texto libre",S62,VLOOKUP(R62,LISTAS!$S$3:$T$103,2,0)))))</f>
        <v xml:space="preserve">C   </v>
      </c>
      <c r="AG62" s="40" t="str">
        <f>IF(ISERROR(IF(T62="texto libre",U62,VLOOKUP(T62,LISTAS!$S$3:$T$103,2,0))&amp;REPT(" ",4-LEN(IF(T62="texto libre",U62,VLOOKUP(T62,LISTAS!$S$3:$T$103,2,0))))),"    ",IF(T62="texto libre",U62,VLOOKUP(T62,LISTAS!$S$3:$T$103,2,0))&amp;REPT(" ",4-LEN(IF(T62="texto libre",U62,VLOOKUP(T62,LISTAS!$S$3:$T$103,2,0)))))</f>
        <v xml:space="preserve">    </v>
      </c>
      <c r="AH62" s="40">
        <f t="shared" si="24"/>
        <v>37</v>
      </c>
      <c r="AI62" s="40">
        <f t="shared" si="25"/>
        <v>1</v>
      </c>
      <c r="AJ62" s="38"/>
      <c r="AK62" s="31">
        <v>2</v>
      </c>
      <c r="AL62" s="91" t="s">
        <v>2700</v>
      </c>
      <c r="AM62" s="91" t="s">
        <v>2699</v>
      </c>
      <c r="AN62" s="31"/>
      <c r="AO62" s="88" t="str">
        <f>Tabla1[[#This Row],[GESCAL_37]]</f>
        <v xml:space="preserve">41000040395000009         009C       </v>
      </c>
      <c r="AP62" s="88" t="str">
        <f>IF(Tabla1[[#This Row],[Calle]]&lt;&gt;"",Tabla1[[#This Row],[Calle]],"")</f>
        <v>Perejil, Plaza del</v>
      </c>
      <c r="AQ62" s="88" t="str">
        <f>Tabla1[[#This Row],[Número]]&amp;Tabla1[[#This Row],[Bis]]</f>
        <v>9</v>
      </c>
      <c r="AR62" s="88" t="str">
        <f>Tabla1[[#This Row],[PORTAL(O)]]&amp;Tabla1[[#This Row],[PUERTA(Y)]]</f>
        <v/>
      </c>
      <c r="AS62" s="88" t="str">
        <f>Tabla1[[#This Row],[BLOQUE(T)]]&amp;Tabla1[[#This Row],[BLOQUE(XX)]]</f>
        <v/>
      </c>
      <c r="AT62" s="88" t="str">
        <f>IF(Tabla1[[#This Row],[LETRA ]]&lt;&gt;"",Tabla1[[#This Row],[LETRA ]],"")</f>
        <v/>
      </c>
      <c r="AU62" s="88" t="str">
        <f>Tabla1[[#This Row],[S1]]&amp;Tabla1[[#This Row],[S2]]</f>
        <v/>
      </c>
      <c r="AV62" s="43"/>
      <c r="AW62" s="88">
        <f>Tabla1[[#This Row],[Planta]]</f>
        <v>9</v>
      </c>
      <c r="AX62" s="88" t="str">
        <f>Tabla1[[#This Row],[MMMM]]&amp;" "&amp;Tabla1[[#This Row],[NNNN]]</f>
        <v xml:space="preserve">C        </v>
      </c>
      <c r="AY62" s="31" t="s">
        <v>2702</v>
      </c>
      <c r="AZ62" s="31" t="s">
        <v>2715</v>
      </c>
      <c r="BA62" s="31"/>
      <c r="BB62" s="31" t="s">
        <v>2720</v>
      </c>
      <c r="BC62" s="31" t="s">
        <v>355</v>
      </c>
      <c r="BD62" s="91" t="s">
        <v>2700</v>
      </c>
      <c r="BE62" s="31" t="s">
        <v>2717</v>
      </c>
      <c r="BF62" s="31" t="s">
        <v>359</v>
      </c>
      <c r="BG62" s="31">
        <v>1</v>
      </c>
      <c r="BH62" s="31" t="s">
        <v>2718</v>
      </c>
      <c r="BI62" s="31" t="s">
        <v>2719</v>
      </c>
      <c r="BJ62" s="31">
        <v>76</v>
      </c>
      <c r="BK62" s="31"/>
    </row>
    <row r="63" spans="1:63" hidden="1" x14ac:dyDescent="0.2">
      <c r="A63" s="84">
        <f t="shared" si="0"/>
        <v>56</v>
      </c>
      <c r="B63" s="85" t="str">
        <f t="shared" si="9"/>
        <v>NO</v>
      </c>
      <c r="C63" s="85" t="str">
        <f t="shared" si="10"/>
        <v>NO</v>
      </c>
      <c r="D63" s="85" t="str">
        <f t="shared" si="11"/>
        <v xml:space="preserve">41000040395000009         009D       </v>
      </c>
      <c r="E63" s="83" t="str">
        <f>VLOOKUP($G63,LISTAS!$V:$AA,3,0)</f>
        <v>SEVILLA</v>
      </c>
      <c r="F63" s="83" t="str">
        <f>VLOOKUP($G63,LISTAS!$V:$AA,2,0)</f>
        <v>ALCALA DE GUADAIRA</v>
      </c>
      <c r="G63" s="33" t="s">
        <v>2688</v>
      </c>
      <c r="H63" s="33">
        <v>9</v>
      </c>
      <c r="I63" s="41"/>
      <c r="J63" s="41"/>
      <c r="K63" s="41"/>
      <c r="L63" s="41"/>
      <c r="M63" s="41"/>
      <c r="N63" s="41"/>
      <c r="O63" s="41"/>
      <c r="P63" s="41"/>
      <c r="Q63" s="41">
        <v>9</v>
      </c>
      <c r="R63" s="33" t="s">
        <v>159</v>
      </c>
      <c r="S63" s="33" t="s">
        <v>4</v>
      </c>
      <c r="T63" s="41"/>
      <c r="U63" s="41"/>
      <c r="V63" s="40" t="str">
        <f>VLOOKUP($G63,LISTAS!$V$3:$AD$20218,7,0)</f>
        <v>41</v>
      </c>
      <c r="W63" s="40" t="str">
        <f>VLOOKUP($G63,LISTAS!$V$3:$AD$20218,8,0)</f>
        <v>00004</v>
      </c>
      <c r="X63" s="40" t="str">
        <f>VLOOKUP($G63,LISTAS!$V$3:$AD$20218,9,0)</f>
        <v>03950</v>
      </c>
      <c r="Y63" s="40" t="str">
        <f t="shared" si="22"/>
        <v>00009</v>
      </c>
      <c r="Z63" s="40" t="str">
        <f>IF(I63=""," ",VLOOKUP(I63,LISTAS!$B$3:$C$105,2))</f>
        <v xml:space="preserve"> </v>
      </c>
      <c r="AA63" s="40" t="str">
        <f t="shared" si="26"/>
        <v xml:space="preserve">   </v>
      </c>
      <c r="AB63" s="39" t="str">
        <f>IF(L63="","  ",VLOOKUP(L63,LISTAS!$H$3:$I$14,2,0)&amp;REPT(" ",1-LEN(M63))&amp;M63)</f>
        <v xml:space="preserve">  </v>
      </c>
      <c r="AC63" s="40" t="str">
        <f t="shared" si="23"/>
        <v xml:space="preserve"> </v>
      </c>
      <c r="AD63" s="40" t="str">
        <f>IF(O63=""," ",VLOOKUP(O63,LISTAS!$M$3:$N$39,2,0))&amp;IF(P63=""," ",VLOOKUP(P63,LISTAS!$M$3:$N$39,2,0))</f>
        <v xml:space="preserve">  </v>
      </c>
      <c r="AE63" s="40" t="str">
        <f>IF(Q63="","   ",VLOOKUP(Q63,LISTAS!$P$3:$Q$147,2,0))</f>
        <v>009</v>
      </c>
      <c r="AF63" s="40" t="str">
        <f>IF(ISERROR(IF(R63="texto libre",S63,VLOOKUP(R63,LISTAS!$S$3:$T$103,2,0))&amp;REPT(" ",4-LEN(IF(R63="texto libre",S63,VLOOKUP(R63,LISTAS!$S$3:$T$103,2,0))))),"    ",IF(R63="texto libre",S63,VLOOKUP(R63,LISTAS!$S$3:$T$103,2,0))&amp;REPT(" ",4-LEN(IF(R63="texto libre",S63,VLOOKUP(R63,LISTAS!$S$3:$T$103,2,0)))))</f>
        <v xml:space="preserve">D   </v>
      </c>
      <c r="AG63" s="40" t="str">
        <f>IF(ISERROR(IF(T63="texto libre",U63,VLOOKUP(T63,LISTAS!$S$3:$T$103,2,0))&amp;REPT(" ",4-LEN(IF(T63="texto libre",U63,VLOOKUP(T63,LISTAS!$S$3:$T$103,2,0))))),"    ",IF(T63="texto libre",U63,VLOOKUP(T63,LISTAS!$S$3:$T$103,2,0))&amp;REPT(" ",4-LEN(IF(T63="texto libre",U63,VLOOKUP(T63,LISTAS!$S$3:$T$103,2,0)))))</f>
        <v xml:space="preserve">    </v>
      </c>
      <c r="AH63" s="40">
        <f t="shared" si="24"/>
        <v>37</v>
      </c>
      <c r="AI63" s="40">
        <f t="shared" si="25"/>
        <v>1</v>
      </c>
      <c r="AJ63" s="38"/>
      <c r="AK63" s="31">
        <v>2</v>
      </c>
      <c r="AL63" s="91" t="s">
        <v>2703</v>
      </c>
      <c r="AM63" s="91" t="s">
        <v>2699</v>
      </c>
      <c r="AN63" s="31"/>
      <c r="AO63" s="88" t="str">
        <f>Tabla1[[#This Row],[GESCAL_37]]</f>
        <v xml:space="preserve">41000040395000009         009D       </v>
      </c>
      <c r="AP63" s="88" t="str">
        <f>IF(Tabla1[[#This Row],[Calle]]&lt;&gt;"",Tabla1[[#This Row],[Calle]],"")</f>
        <v>Perejil, Plaza del</v>
      </c>
      <c r="AQ63" s="88" t="str">
        <f>Tabla1[[#This Row],[Número]]&amp;Tabla1[[#This Row],[Bis]]</f>
        <v>9</v>
      </c>
      <c r="AR63" s="88" t="str">
        <f>Tabla1[[#This Row],[PORTAL(O)]]&amp;Tabla1[[#This Row],[PUERTA(Y)]]</f>
        <v/>
      </c>
      <c r="AS63" s="88" t="str">
        <f>Tabla1[[#This Row],[BLOQUE(T)]]&amp;Tabla1[[#This Row],[BLOQUE(XX)]]</f>
        <v/>
      </c>
      <c r="AT63" s="88" t="str">
        <f>IF(Tabla1[[#This Row],[LETRA ]]&lt;&gt;"",Tabla1[[#This Row],[LETRA ]],"")</f>
        <v/>
      </c>
      <c r="AU63" s="88" t="str">
        <f>Tabla1[[#This Row],[S1]]&amp;Tabla1[[#This Row],[S2]]</f>
        <v/>
      </c>
      <c r="AV63" s="43"/>
      <c r="AW63" s="88">
        <f>Tabla1[[#This Row],[Planta]]</f>
        <v>9</v>
      </c>
      <c r="AX63" s="88" t="str">
        <f>Tabla1[[#This Row],[MMMM]]&amp;" "&amp;Tabla1[[#This Row],[NNNN]]</f>
        <v xml:space="preserve">D        </v>
      </c>
      <c r="AY63" s="31" t="s">
        <v>2702</v>
      </c>
      <c r="AZ63" s="31" t="s">
        <v>2715</v>
      </c>
      <c r="BA63" s="31"/>
      <c r="BB63" s="31" t="s">
        <v>2716</v>
      </c>
      <c r="BC63" s="31" t="s">
        <v>355</v>
      </c>
      <c r="BD63" s="91" t="s">
        <v>2703</v>
      </c>
      <c r="BE63" s="31" t="s">
        <v>2717</v>
      </c>
      <c r="BF63" s="31" t="s">
        <v>359</v>
      </c>
      <c r="BG63" s="31">
        <v>2</v>
      </c>
      <c r="BH63" s="31" t="s">
        <v>2718</v>
      </c>
      <c r="BI63" s="31" t="s">
        <v>2719</v>
      </c>
      <c r="BJ63" s="31">
        <v>76</v>
      </c>
      <c r="BK63" s="31"/>
    </row>
    <row r="64" spans="1:63" hidden="1" x14ac:dyDescent="0.2">
      <c r="A64" s="84">
        <f t="shared" si="0"/>
        <v>57</v>
      </c>
      <c r="B64" s="85" t="str">
        <f t="shared" si="9"/>
        <v>NO</v>
      </c>
      <c r="C64" s="85" t="str">
        <f t="shared" si="10"/>
        <v>NO</v>
      </c>
      <c r="D64" s="85" t="str">
        <f t="shared" si="11"/>
        <v xml:space="preserve">41000040395000009         009E       </v>
      </c>
      <c r="E64" s="83" t="str">
        <f>VLOOKUP($G64,LISTAS!$V:$AA,3,0)</f>
        <v>SEVILLA</v>
      </c>
      <c r="F64" s="83" t="str">
        <f>VLOOKUP($G64,LISTAS!$V:$AA,2,0)</f>
        <v>ALCALA DE GUADAIRA</v>
      </c>
      <c r="G64" s="33" t="s">
        <v>2688</v>
      </c>
      <c r="H64" s="33">
        <v>9</v>
      </c>
      <c r="I64" s="41"/>
      <c r="J64" s="41"/>
      <c r="K64" s="41"/>
      <c r="L64" s="41"/>
      <c r="M64" s="41"/>
      <c r="N64" s="41"/>
      <c r="O64" s="41"/>
      <c r="P64" s="41"/>
      <c r="Q64" s="41">
        <v>9</v>
      </c>
      <c r="R64" s="33" t="s">
        <v>159</v>
      </c>
      <c r="S64" s="33" t="s">
        <v>22</v>
      </c>
      <c r="T64" s="41"/>
      <c r="U64" s="41"/>
      <c r="V64" s="40" t="str">
        <f>VLOOKUP($G64,LISTAS!$V$3:$AD$20218,7,0)</f>
        <v>41</v>
      </c>
      <c r="W64" s="40" t="str">
        <f>VLOOKUP($G64,LISTAS!$V$3:$AD$20218,8,0)</f>
        <v>00004</v>
      </c>
      <c r="X64" s="40" t="str">
        <f>VLOOKUP($G64,LISTAS!$V$3:$AD$20218,9,0)</f>
        <v>03950</v>
      </c>
      <c r="Y64" s="40" t="str">
        <f t="shared" si="22"/>
        <v>00009</v>
      </c>
      <c r="Z64" s="40" t="str">
        <f>IF(I64=""," ",VLOOKUP(I64,LISTAS!$B$3:$C$105,2))</f>
        <v xml:space="preserve"> </v>
      </c>
      <c r="AA64" s="40" t="str">
        <f t="shared" si="26"/>
        <v xml:space="preserve">   </v>
      </c>
      <c r="AB64" s="39" t="str">
        <f>IF(L64="","  ",VLOOKUP(L64,LISTAS!$H$3:$I$14,2,0)&amp;REPT(" ",1-LEN(M64))&amp;M64)</f>
        <v xml:space="preserve">  </v>
      </c>
      <c r="AC64" s="40" t="str">
        <f t="shared" si="23"/>
        <v xml:space="preserve"> </v>
      </c>
      <c r="AD64" s="40" t="str">
        <f>IF(O64=""," ",VLOOKUP(O64,LISTAS!$M$3:$N$39,2,0))&amp;IF(P64=""," ",VLOOKUP(P64,LISTAS!$M$3:$N$39,2,0))</f>
        <v xml:space="preserve">  </v>
      </c>
      <c r="AE64" s="40" t="str">
        <f>IF(Q64="","   ",VLOOKUP(Q64,LISTAS!$P$3:$Q$147,2,0))</f>
        <v>009</v>
      </c>
      <c r="AF64" s="40" t="str">
        <f>IF(ISERROR(IF(R64="texto libre",S64,VLOOKUP(R64,LISTAS!$S$3:$T$103,2,0))&amp;REPT(" ",4-LEN(IF(R64="texto libre",S64,VLOOKUP(R64,LISTAS!$S$3:$T$103,2,0))))),"    ",IF(R64="texto libre",S64,VLOOKUP(R64,LISTAS!$S$3:$T$103,2,0))&amp;REPT(" ",4-LEN(IF(R64="texto libre",S64,VLOOKUP(R64,LISTAS!$S$3:$T$103,2,0)))))</f>
        <v xml:space="preserve">E   </v>
      </c>
      <c r="AG64" s="40" t="str">
        <f>IF(ISERROR(IF(T64="texto libre",U64,VLOOKUP(T64,LISTAS!$S$3:$T$103,2,0))&amp;REPT(" ",4-LEN(IF(T64="texto libre",U64,VLOOKUP(T64,LISTAS!$S$3:$T$103,2,0))))),"    ",IF(T64="texto libre",U64,VLOOKUP(T64,LISTAS!$S$3:$T$103,2,0))&amp;REPT(" ",4-LEN(IF(T64="texto libre",U64,VLOOKUP(T64,LISTAS!$S$3:$T$103,2,0)))))</f>
        <v xml:space="preserve">    </v>
      </c>
      <c r="AH64" s="40">
        <f t="shared" si="24"/>
        <v>37</v>
      </c>
      <c r="AI64" s="40">
        <f t="shared" si="25"/>
        <v>1</v>
      </c>
      <c r="AJ64" s="38"/>
      <c r="AK64" s="31">
        <v>2</v>
      </c>
      <c r="AL64" s="91" t="s">
        <v>2703</v>
      </c>
      <c r="AM64" s="91" t="s">
        <v>2699</v>
      </c>
      <c r="AN64" s="31"/>
      <c r="AO64" s="88" t="str">
        <f>Tabla1[[#This Row],[GESCAL_37]]</f>
        <v xml:space="preserve">41000040395000009         009E       </v>
      </c>
      <c r="AP64" s="88" t="str">
        <f>IF(Tabla1[[#This Row],[Calle]]&lt;&gt;"",Tabla1[[#This Row],[Calle]],"")</f>
        <v>Perejil, Plaza del</v>
      </c>
      <c r="AQ64" s="88" t="str">
        <f>Tabla1[[#This Row],[Número]]&amp;Tabla1[[#This Row],[Bis]]</f>
        <v>9</v>
      </c>
      <c r="AR64" s="88" t="str">
        <f>Tabla1[[#This Row],[PORTAL(O)]]&amp;Tabla1[[#This Row],[PUERTA(Y)]]</f>
        <v/>
      </c>
      <c r="AS64" s="88" t="str">
        <f>Tabla1[[#This Row],[BLOQUE(T)]]&amp;Tabla1[[#This Row],[BLOQUE(XX)]]</f>
        <v/>
      </c>
      <c r="AT64" s="88" t="str">
        <f>IF(Tabla1[[#This Row],[LETRA ]]&lt;&gt;"",Tabla1[[#This Row],[LETRA ]],"")</f>
        <v/>
      </c>
      <c r="AU64" s="88" t="str">
        <f>Tabla1[[#This Row],[S1]]&amp;Tabla1[[#This Row],[S2]]</f>
        <v/>
      </c>
      <c r="AV64" s="43"/>
      <c r="AW64" s="88">
        <f>Tabla1[[#This Row],[Planta]]</f>
        <v>9</v>
      </c>
      <c r="AX64" s="88" t="str">
        <f>Tabla1[[#This Row],[MMMM]]&amp;" "&amp;Tabla1[[#This Row],[NNNN]]</f>
        <v xml:space="preserve">E        </v>
      </c>
      <c r="AY64" s="31" t="s">
        <v>2702</v>
      </c>
      <c r="AZ64" s="31" t="s">
        <v>2715</v>
      </c>
      <c r="BA64" s="31"/>
      <c r="BB64" s="31" t="s">
        <v>2716</v>
      </c>
      <c r="BC64" s="31" t="s">
        <v>355</v>
      </c>
      <c r="BD64" s="91" t="s">
        <v>2703</v>
      </c>
      <c r="BE64" s="31" t="s">
        <v>2717</v>
      </c>
      <c r="BF64" s="31" t="s">
        <v>359</v>
      </c>
      <c r="BG64" s="31">
        <v>2</v>
      </c>
      <c r="BH64" s="31" t="s">
        <v>2718</v>
      </c>
      <c r="BI64" s="31" t="s">
        <v>2719</v>
      </c>
      <c r="BJ64" s="31">
        <v>76</v>
      </c>
      <c r="BK64" s="31"/>
    </row>
    <row r="65" spans="1:63" hidden="1" x14ac:dyDescent="0.2">
      <c r="A65" s="84">
        <f t="shared" si="0"/>
        <v>58</v>
      </c>
      <c r="B65" s="85" t="str">
        <f t="shared" si="9"/>
        <v>NO</v>
      </c>
      <c r="C65" s="85" t="str">
        <f t="shared" si="10"/>
        <v>NO</v>
      </c>
      <c r="D65" s="85" t="str">
        <f t="shared" si="11"/>
        <v xml:space="preserve">41000040395000009         009F       </v>
      </c>
      <c r="E65" s="83" t="str">
        <f>VLOOKUP($G65,LISTAS!$V:$AA,3,0)</f>
        <v>SEVILLA</v>
      </c>
      <c r="F65" s="83" t="str">
        <f>VLOOKUP($G65,LISTAS!$V:$AA,2,0)</f>
        <v>ALCALA DE GUADAIRA</v>
      </c>
      <c r="G65" s="33" t="s">
        <v>2688</v>
      </c>
      <c r="H65" s="33">
        <v>9</v>
      </c>
      <c r="I65" s="41"/>
      <c r="J65" s="41"/>
      <c r="K65" s="41"/>
      <c r="L65" s="41"/>
      <c r="M65" s="41"/>
      <c r="N65" s="41"/>
      <c r="O65" s="41"/>
      <c r="P65" s="41"/>
      <c r="Q65" s="41">
        <v>9</v>
      </c>
      <c r="R65" s="33" t="s">
        <v>159</v>
      </c>
      <c r="S65" s="33" t="s">
        <v>24</v>
      </c>
      <c r="T65" s="41"/>
      <c r="U65" s="41"/>
      <c r="V65" s="40" t="str">
        <f>VLOOKUP($G65,LISTAS!$V$3:$AD$20218,7,0)</f>
        <v>41</v>
      </c>
      <c r="W65" s="40" t="str">
        <f>VLOOKUP($G65,LISTAS!$V$3:$AD$20218,8,0)</f>
        <v>00004</v>
      </c>
      <c r="X65" s="40" t="str">
        <f>VLOOKUP($G65,LISTAS!$V$3:$AD$20218,9,0)</f>
        <v>03950</v>
      </c>
      <c r="Y65" s="40" t="str">
        <f t="shared" si="22"/>
        <v>00009</v>
      </c>
      <c r="Z65" s="40" t="str">
        <f>IF(I65=""," ",VLOOKUP(I65,LISTAS!$B$3:$C$105,2))</f>
        <v xml:space="preserve"> </v>
      </c>
      <c r="AA65" s="40" t="str">
        <f t="shared" si="26"/>
        <v xml:space="preserve">   </v>
      </c>
      <c r="AB65" s="39" t="str">
        <f>IF(L65="","  ",VLOOKUP(L65,LISTAS!$H$3:$I$14,2,0)&amp;REPT(" ",1-LEN(M65))&amp;M65)</f>
        <v xml:space="preserve">  </v>
      </c>
      <c r="AC65" s="40" t="str">
        <f t="shared" si="23"/>
        <v xml:space="preserve"> </v>
      </c>
      <c r="AD65" s="40" t="str">
        <f>IF(O65=""," ",VLOOKUP(O65,LISTAS!$M$3:$N$39,2,0))&amp;IF(P65=""," ",VLOOKUP(P65,LISTAS!$M$3:$N$39,2,0))</f>
        <v xml:space="preserve">  </v>
      </c>
      <c r="AE65" s="40" t="str">
        <f>IF(Q65="","   ",VLOOKUP(Q65,LISTAS!$P$3:$Q$147,2,0))</f>
        <v>009</v>
      </c>
      <c r="AF65" s="40" t="str">
        <f>IF(ISERROR(IF(R65="texto libre",S65,VLOOKUP(R65,LISTAS!$S$3:$T$103,2,0))&amp;REPT(" ",4-LEN(IF(R65="texto libre",S65,VLOOKUP(R65,LISTAS!$S$3:$T$103,2,0))))),"    ",IF(R65="texto libre",S65,VLOOKUP(R65,LISTAS!$S$3:$T$103,2,0))&amp;REPT(" ",4-LEN(IF(R65="texto libre",S65,VLOOKUP(R65,LISTAS!$S$3:$T$103,2,0)))))</f>
        <v xml:space="preserve">F   </v>
      </c>
      <c r="AG65" s="40" t="str">
        <f>IF(ISERROR(IF(T65="texto libre",U65,VLOOKUP(T65,LISTAS!$S$3:$T$103,2,0))&amp;REPT(" ",4-LEN(IF(T65="texto libre",U65,VLOOKUP(T65,LISTAS!$S$3:$T$103,2,0))))),"    ",IF(T65="texto libre",U65,VLOOKUP(T65,LISTAS!$S$3:$T$103,2,0))&amp;REPT(" ",4-LEN(IF(T65="texto libre",U65,VLOOKUP(T65,LISTAS!$S$3:$T$103,2,0)))))</f>
        <v xml:space="preserve">    </v>
      </c>
      <c r="AH65" s="40">
        <f t="shared" si="24"/>
        <v>37</v>
      </c>
      <c r="AI65" s="40">
        <f t="shared" si="25"/>
        <v>1</v>
      </c>
      <c r="AJ65" s="38"/>
      <c r="AK65" s="31">
        <v>2</v>
      </c>
      <c r="AL65" s="91" t="s">
        <v>2703</v>
      </c>
      <c r="AM65" s="91" t="s">
        <v>2699</v>
      </c>
      <c r="AN65" s="31"/>
      <c r="AO65" s="88" t="str">
        <f>Tabla1[[#This Row],[GESCAL_37]]</f>
        <v xml:space="preserve">41000040395000009         009F       </v>
      </c>
      <c r="AP65" s="88" t="str">
        <f>IF(Tabla1[[#This Row],[Calle]]&lt;&gt;"",Tabla1[[#This Row],[Calle]],"")</f>
        <v>Perejil, Plaza del</v>
      </c>
      <c r="AQ65" s="88" t="str">
        <f>Tabla1[[#This Row],[Número]]&amp;Tabla1[[#This Row],[Bis]]</f>
        <v>9</v>
      </c>
      <c r="AR65" s="88" t="str">
        <f>Tabla1[[#This Row],[PORTAL(O)]]&amp;Tabla1[[#This Row],[PUERTA(Y)]]</f>
        <v/>
      </c>
      <c r="AS65" s="88" t="str">
        <f>Tabla1[[#This Row],[BLOQUE(T)]]&amp;Tabla1[[#This Row],[BLOQUE(XX)]]</f>
        <v/>
      </c>
      <c r="AT65" s="88" t="str">
        <f>IF(Tabla1[[#This Row],[LETRA ]]&lt;&gt;"",Tabla1[[#This Row],[LETRA ]],"")</f>
        <v/>
      </c>
      <c r="AU65" s="88" t="str">
        <f>Tabla1[[#This Row],[S1]]&amp;Tabla1[[#This Row],[S2]]</f>
        <v/>
      </c>
      <c r="AV65" s="43"/>
      <c r="AW65" s="88">
        <f>Tabla1[[#This Row],[Planta]]</f>
        <v>9</v>
      </c>
      <c r="AX65" s="88" t="str">
        <f>Tabla1[[#This Row],[MMMM]]&amp;" "&amp;Tabla1[[#This Row],[NNNN]]</f>
        <v xml:space="preserve">F        </v>
      </c>
      <c r="AY65" s="31" t="s">
        <v>2702</v>
      </c>
      <c r="AZ65" s="31" t="s">
        <v>2715</v>
      </c>
      <c r="BA65" s="31"/>
      <c r="BB65" s="31" t="s">
        <v>2716</v>
      </c>
      <c r="BC65" s="31" t="s">
        <v>355</v>
      </c>
      <c r="BD65" s="91" t="s">
        <v>2703</v>
      </c>
      <c r="BE65" s="31" t="s">
        <v>2717</v>
      </c>
      <c r="BF65" s="31" t="s">
        <v>359</v>
      </c>
      <c r="BG65" s="31">
        <v>2</v>
      </c>
      <c r="BH65" s="31" t="s">
        <v>2718</v>
      </c>
      <c r="BI65" s="31" t="s">
        <v>2719</v>
      </c>
      <c r="BJ65" s="31">
        <v>76</v>
      </c>
      <c r="BK65" s="31"/>
    </row>
    <row r="66" spans="1:63" hidden="1" x14ac:dyDescent="0.2">
      <c r="A66" s="84">
        <f t="shared" si="0"/>
        <v>59</v>
      </c>
      <c r="B66" s="85" t="str">
        <f t="shared" si="9"/>
        <v>NO</v>
      </c>
      <c r="C66" s="85" t="str">
        <f t="shared" si="10"/>
        <v>NO</v>
      </c>
      <c r="D66" s="85" t="str">
        <f t="shared" si="11"/>
        <v xml:space="preserve">41000040395000009         BA LOC 5   </v>
      </c>
      <c r="E66" s="83" t="str">
        <f>VLOOKUP($G66,LISTAS!$V:$AA,3,0)</f>
        <v>SEVILLA</v>
      </c>
      <c r="F66" s="83" t="str">
        <f>VLOOKUP($G66,LISTAS!$V:$AA,2,0)</f>
        <v>ALCALA DE GUADAIRA</v>
      </c>
      <c r="G66" s="33" t="s">
        <v>2688</v>
      </c>
      <c r="H66" s="33">
        <v>9</v>
      </c>
      <c r="I66" s="41"/>
      <c r="J66" s="41"/>
      <c r="K66" s="41"/>
      <c r="L66" s="41"/>
      <c r="M66" s="41"/>
      <c r="N66" s="41"/>
      <c r="O66" s="41"/>
      <c r="P66" s="41"/>
      <c r="Q66" s="41" t="s">
        <v>106</v>
      </c>
      <c r="R66" s="41" t="s">
        <v>113</v>
      </c>
      <c r="S66" s="41"/>
      <c r="T66" s="41" t="s">
        <v>159</v>
      </c>
      <c r="U66" s="41">
        <v>5</v>
      </c>
      <c r="V66" s="40" t="str">
        <f>VLOOKUP($G66,LISTAS!$V$3:$AD$20218,7,0)</f>
        <v>41</v>
      </c>
      <c r="W66" s="40" t="str">
        <f>VLOOKUP($G66,LISTAS!$V$3:$AD$20218,8,0)</f>
        <v>00004</v>
      </c>
      <c r="X66" s="40" t="str">
        <f>VLOOKUP($G66,LISTAS!$V$3:$AD$20218,9,0)</f>
        <v>03950</v>
      </c>
      <c r="Y66" s="40" t="str">
        <f t="shared" si="22"/>
        <v>00009</v>
      </c>
      <c r="Z66" s="40" t="str">
        <f>IF(I66=""," ",VLOOKUP(I66,LISTAS!$B$3:$C$105,2))</f>
        <v xml:space="preserve"> </v>
      </c>
      <c r="AA66" s="40" t="str">
        <f t="shared" si="26"/>
        <v xml:space="preserve">   </v>
      </c>
      <c r="AB66" s="39" t="str">
        <f>IF(L66="","  ",VLOOKUP(L66,LISTAS!$H$3:$I$14,2,0)&amp;REPT(" ",1-LEN(M66))&amp;M66)</f>
        <v xml:space="preserve">  </v>
      </c>
      <c r="AC66" s="40" t="str">
        <f t="shared" si="23"/>
        <v xml:space="preserve"> </v>
      </c>
      <c r="AD66" s="40" t="str">
        <f>IF(O66=""," ",VLOOKUP(O66,LISTAS!$M$3:$N$39,2,0))&amp;IF(P66=""," ",VLOOKUP(P66,LISTAS!$M$3:$N$39,2,0))</f>
        <v xml:space="preserve">  </v>
      </c>
      <c r="AE66" s="40" t="str">
        <f>IF(Q66="","   ",VLOOKUP(Q66,LISTAS!$P$3:$Q$147,2,0))</f>
        <v xml:space="preserve">BA </v>
      </c>
      <c r="AF66" s="40" t="str">
        <f>IF(ISERROR(IF(R66="texto libre",S66,VLOOKUP(R66,LISTAS!$S$3:$T$103,2,0))&amp;REPT(" ",4-LEN(IF(R66="texto libre",S66,VLOOKUP(R66,LISTAS!$S$3:$T$103,2,0))))),"    ",IF(R66="texto libre",S66,VLOOKUP(R66,LISTAS!$S$3:$T$103,2,0))&amp;REPT(" ",4-LEN(IF(R66="texto libre",S66,VLOOKUP(R66,LISTAS!$S$3:$T$103,2,0)))))</f>
        <v xml:space="preserve">LOC </v>
      </c>
      <c r="AG66" s="40" t="str">
        <f>IF(ISERROR(IF(T66="texto libre",U66,VLOOKUP(T66,LISTAS!$S$3:$T$103,2,0))&amp;REPT(" ",4-LEN(IF(T66="texto libre",U66,VLOOKUP(T66,LISTAS!$S$3:$T$103,2,0))))),"    ",IF(T66="texto libre",U66,VLOOKUP(T66,LISTAS!$S$3:$T$103,2,0))&amp;REPT(" ",4-LEN(IF(T66="texto libre",U66,VLOOKUP(T66,LISTAS!$S$3:$T$103,2,0)))))</f>
        <v xml:space="preserve">5   </v>
      </c>
      <c r="AH66" s="40">
        <f t="shared" si="24"/>
        <v>37</v>
      </c>
      <c r="AI66" s="40">
        <f t="shared" si="25"/>
        <v>1</v>
      </c>
      <c r="AJ66" s="38"/>
      <c r="AK66" s="31">
        <v>2</v>
      </c>
      <c r="AL66" s="91" t="s">
        <v>2700</v>
      </c>
      <c r="AM66" s="91" t="s">
        <v>2699</v>
      </c>
      <c r="AN66" s="31"/>
      <c r="AO66" s="88" t="str">
        <f>Tabla1[[#This Row],[GESCAL_37]]</f>
        <v xml:space="preserve">41000040395000009         BA LOC 5   </v>
      </c>
      <c r="AP66" s="88" t="str">
        <f>IF(Tabla1[[#This Row],[Calle]]&lt;&gt;"",Tabla1[[#This Row],[Calle]],"")</f>
        <v>Perejil, Plaza del</v>
      </c>
      <c r="AQ66" s="88" t="str">
        <f>Tabla1[[#This Row],[Número]]&amp;Tabla1[[#This Row],[Bis]]</f>
        <v>9</v>
      </c>
      <c r="AR66" s="88" t="str">
        <f>Tabla1[[#This Row],[PORTAL(O)]]&amp;Tabla1[[#This Row],[PUERTA(Y)]]</f>
        <v/>
      </c>
      <c r="AS66" s="88" t="str">
        <f>Tabla1[[#This Row],[BLOQUE(T)]]&amp;Tabla1[[#This Row],[BLOQUE(XX)]]</f>
        <v/>
      </c>
      <c r="AT66" s="88" t="str">
        <f>IF(Tabla1[[#This Row],[LETRA ]]&lt;&gt;"",Tabla1[[#This Row],[LETRA ]],"")</f>
        <v/>
      </c>
      <c r="AU66" s="88" t="str">
        <f>Tabla1[[#This Row],[S1]]&amp;Tabla1[[#This Row],[S2]]</f>
        <v/>
      </c>
      <c r="AV66" s="43"/>
      <c r="AW66" s="88" t="str">
        <f>Tabla1[[#This Row],[Planta]]</f>
        <v>Bajo</v>
      </c>
      <c r="AX66" s="88" t="str">
        <f>Tabla1[[#This Row],[MMMM]]&amp;" "&amp;Tabla1[[#This Row],[NNNN]]</f>
        <v xml:space="preserve">LOC  5   </v>
      </c>
      <c r="AY66" s="31" t="s">
        <v>2702</v>
      </c>
      <c r="AZ66" s="31" t="s">
        <v>2715</v>
      </c>
      <c r="BA66" s="31"/>
      <c r="BB66" s="31" t="s">
        <v>2720</v>
      </c>
      <c r="BC66" s="31" t="s">
        <v>355</v>
      </c>
      <c r="BD66" s="91" t="s">
        <v>2700</v>
      </c>
      <c r="BE66" s="31" t="s">
        <v>2717</v>
      </c>
      <c r="BF66" s="31" t="s">
        <v>359</v>
      </c>
      <c r="BG66" s="31">
        <v>1</v>
      </c>
      <c r="BH66" s="31" t="s">
        <v>2718</v>
      </c>
      <c r="BI66" s="31" t="s">
        <v>2719</v>
      </c>
      <c r="BJ66" s="31">
        <v>76</v>
      </c>
      <c r="BK66" s="31"/>
    </row>
    <row r="67" spans="1:63" hidden="1" x14ac:dyDescent="0.2">
      <c r="A67" s="84">
        <f t="shared" si="0"/>
        <v>60</v>
      </c>
      <c r="B67" s="85" t="str">
        <f t="shared" si="9"/>
        <v>NO</v>
      </c>
      <c r="C67" s="85" t="str">
        <f t="shared" si="10"/>
        <v>NO</v>
      </c>
      <c r="D67" s="85" t="str">
        <f t="shared" si="11"/>
        <v xml:space="preserve">41000040395000010         001A       </v>
      </c>
      <c r="E67" s="83" t="str">
        <f>VLOOKUP($G67,LISTAS!$V:$AA,3,0)</f>
        <v>SEVILLA</v>
      </c>
      <c r="F67" s="83" t="str">
        <f>VLOOKUP($G67,LISTAS!$V:$AA,2,0)</f>
        <v>ALCALA DE GUADAIRA</v>
      </c>
      <c r="G67" s="33" t="s">
        <v>2688</v>
      </c>
      <c r="H67" s="41">
        <v>10</v>
      </c>
      <c r="I67" s="41"/>
      <c r="J67" s="41"/>
      <c r="K67" s="41"/>
      <c r="L67" s="41"/>
      <c r="M67" s="41"/>
      <c r="N67" s="41"/>
      <c r="O67" s="41"/>
      <c r="P67" s="41"/>
      <c r="Q67" s="41">
        <v>1</v>
      </c>
      <c r="R67" s="33" t="s">
        <v>159</v>
      </c>
      <c r="S67" s="41" t="s">
        <v>18</v>
      </c>
      <c r="T67" s="41"/>
      <c r="U67" s="41"/>
      <c r="V67" s="40" t="str">
        <f>VLOOKUP($G67,LISTAS!$V$3:$AD$20218,7,0)</f>
        <v>41</v>
      </c>
      <c r="W67" s="40" t="str">
        <f>VLOOKUP($G67,LISTAS!$V$3:$AD$20218,8,0)</f>
        <v>00004</v>
      </c>
      <c r="X67" s="40" t="str">
        <f>VLOOKUP($G67,LISTAS!$V$3:$AD$20218,9,0)</f>
        <v>03950</v>
      </c>
      <c r="Y67" s="40" t="str">
        <f t="shared" si="22"/>
        <v>00010</v>
      </c>
      <c r="Z67" s="40" t="str">
        <f>IF(I67=""," ",VLOOKUP(I67,LISTAS!$B$3:$C$105,2))</f>
        <v xml:space="preserve"> </v>
      </c>
      <c r="AA67" s="40" t="str">
        <f t="shared" si="26"/>
        <v xml:space="preserve">   </v>
      </c>
      <c r="AB67" s="39" t="str">
        <f>IF(L67="","  ",VLOOKUP(L67,LISTAS!$H$3:$I$14,2,0)&amp;REPT(" ",1-LEN(M67))&amp;M67)</f>
        <v xml:space="preserve">  </v>
      </c>
      <c r="AC67" s="40" t="str">
        <f t="shared" si="23"/>
        <v xml:space="preserve"> </v>
      </c>
      <c r="AD67" s="40" t="str">
        <f>IF(O67=""," ",VLOOKUP(O67,LISTAS!$M$3:$N$39,2,0))&amp;IF(P67=""," ",VLOOKUP(P67,LISTAS!$M$3:$N$39,2,0))</f>
        <v xml:space="preserve">  </v>
      </c>
      <c r="AE67" s="40" t="str">
        <f>IF(Q67="","   ",VLOOKUP(Q67,LISTAS!$P$3:$Q$147,2,0))</f>
        <v>001</v>
      </c>
      <c r="AF67" s="40" t="str">
        <f>IF(ISERROR(IF(R67="texto libre",S67,VLOOKUP(R67,LISTAS!$S$3:$T$103,2,0))&amp;REPT(" ",4-LEN(IF(R67="texto libre",S67,VLOOKUP(R67,LISTAS!$S$3:$T$103,2,0))))),"    ",IF(R67="texto libre",S67,VLOOKUP(R67,LISTAS!$S$3:$T$103,2,0))&amp;REPT(" ",4-LEN(IF(R67="texto libre",S67,VLOOKUP(R67,LISTAS!$S$3:$T$103,2,0)))))</f>
        <v xml:space="preserve">A   </v>
      </c>
      <c r="AG67" s="40" t="str">
        <f>IF(ISERROR(IF(T67="texto libre",U67,VLOOKUP(T67,LISTAS!$S$3:$T$103,2,0))&amp;REPT(" ",4-LEN(IF(T67="texto libre",U67,VLOOKUP(T67,LISTAS!$S$3:$T$103,2,0))))),"    ",IF(T67="texto libre",U67,VLOOKUP(T67,LISTAS!$S$3:$T$103,2,0))&amp;REPT(" ",4-LEN(IF(T67="texto libre",U67,VLOOKUP(T67,LISTAS!$S$3:$T$103,2,0)))))</f>
        <v xml:space="preserve">    </v>
      </c>
      <c r="AH67" s="40">
        <f t="shared" si="24"/>
        <v>37</v>
      </c>
      <c r="AI67" s="40">
        <f t="shared" si="25"/>
        <v>1</v>
      </c>
      <c r="AJ67" s="38"/>
      <c r="AK67" s="31">
        <v>2</v>
      </c>
      <c r="AL67" s="91" t="s">
        <v>2700</v>
      </c>
      <c r="AM67" s="91" t="s">
        <v>2699</v>
      </c>
      <c r="AN67" s="31"/>
      <c r="AO67" s="88" t="str">
        <f>Tabla1[[#This Row],[GESCAL_37]]</f>
        <v xml:space="preserve">41000040395000010         001A       </v>
      </c>
      <c r="AP67" s="88" t="str">
        <f>IF(Tabla1[[#This Row],[Calle]]&lt;&gt;"",Tabla1[[#This Row],[Calle]],"")</f>
        <v>Perejil, Plaza del</v>
      </c>
      <c r="AQ67" s="88" t="str">
        <f>Tabla1[[#This Row],[Número]]&amp;Tabla1[[#This Row],[Bis]]</f>
        <v>10</v>
      </c>
      <c r="AR67" s="88" t="str">
        <f>Tabla1[[#This Row],[PORTAL(O)]]&amp;Tabla1[[#This Row],[PUERTA(Y)]]</f>
        <v/>
      </c>
      <c r="AS67" s="88" t="str">
        <f>Tabla1[[#This Row],[BLOQUE(T)]]&amp;Tabla1[[#This Row],[BLOQUE(XX)]]</f>
        <v/>
      </c>
      <c r="AT67" s="88" t="str">
        <f>IF(Tabla1[[#This Row],[LETRA ]]&lt;&gt;"",Tabla1[[#This Row],[LETRA ]],"")</f>
        <v/>
      </c>
      <c r="AU67" s="88" t="str">
        <f>Tabla1[[#This Row],[S1]]&amp;Tabla1[[#This Row],[S2]]</f>
        <v/>
      </c>
      <c r="AV67" s="43"/>
      <c r="AW67" s="88">
        <f>Tabla1[[#This Row],[Planta]]</f>
        <v>1</v>
      </c>
      <c r="AX67" s="88" t="str">
        <f>Tabla1[[#This Row],[MMMM]]&amp;" "&amp;Tabla1[[#This Row],[NNNN]]</f>
        <v xml:space="preserve">A        </v>
      </c>
      <c r="AY67" s="31" t="s">
        <v>2702</v>
      </c>
      <c r="AZ67" s="31" t="s">
        <v>2715</v>
      </c>
      <c r="BA67" s="31"/>
      <c r="BB67" s="31" t="s">
        <v>2720</v>
      </c>
      <c r="BC67" s="31" t="s">
        <v>355</v>
      </c>
      <c r="BD67" s="91" t="s">
        <v>2700</v>
      </c>
      <c r="BE67" s="31" t="s">
        <v>2717</v>
      </c>
      <c r="BF67" s="31" t="s">
        <v>359</v>
      </c>
      <c r="BG67" s="31">
        <v>1</v>
      </c>
      <c r="BH67" s="31" t="s">
        <v>2718</v>
      </c>
      <c r="BI67" s="31" t="s">
        <v>2719</v>
      </c>
      <c r="BJ67" s="31">
        <v>76</v>
      </c>
      <c r="BK67" s="31"/>
    </row>
    <row r="68" spans="1:63" hidden="1" x14ac:dyDescent="0.2">
      <c r="A68" s="84">
        <f t="shared" si="0"/>
        <v>61</v>
      </c>
      <c r="B68" s="85" t="str">
        <f t="shared" si="9"/>
        <v>NO</v>
      </c>
      <c r="C68" s="85" t="str">
        <f t="shared" si="10"/>
        <v>NO</v>
      </c>
      <c r="D68" s="85" t="str">
        <f t="shared" si="11"/>
        <v xml:space="preserve">41000040395000010         001B       </v>
      </c>
      <c r="E68" s="83" t="str">
        <f>VLOOKUP($G68,LISTAS!$V:$AA,3,0)</f>
        <v>SEVILLA</v>
      </c>
      <c r="F68" s="83" t="str">
        <f>VLOOKUP($G68,LISTAS!$V:$AA,2,0)</f>
        <v>ALCALA DE GUADAIRA</v>
      </c>
      <c r="G68" s="33" t="s">
        <v>2688</v>
      </c>
      <c r="H68" s="41">
        <v>10</v>
      </c>
      <c r="I68" s="41"/>
      <c r="J68" s="41"/>
      <c r="K68" s="41"/>
      <c r="L68" s="41"/>
      <c r="M68" s="41"/>
      <c r="N68" s="41"/>
      <c r="O68" s="41"/>
      <c r="P68" s="41"/>
      <c r="Q68" s="41">
        <v>1</v>
      </c>
      <c r="R68" s="33" t="s">
        <v>159</v>
      </c>
      <c r="S68" s="41" t="s">
        <v>0</v>
      </c>
      <c r="T68" s="41"/>
      <c r="U68" s="41"/>
      <c r="V68" s="40" t="str">
        <f>VLOOKUP($G68,LISTAS!$V$3:$AD$20218,7,0)</f>
        <v>41</v>
      </c>
      <c r="W68" s="40" t="str">
        <f>VLOOKUP($G68,LISTAS!$V$3:$AD$20218,8,0)</f>
        <v>00004</v>
      </c>
      <c r="X68" s="40" t="str">
        <f>VLOOKUP($G68,LISTAS!$V$3:$AD$20218,9,0)</f>
        <v>03950</v>
      </c>
      <c r="Y68" s="40" t="str">
        <f t="shared" si="22"/>
        <v>00010</v>
      </c>
      <c r="Z68" s="40" t="str">
        <f>IF(I68=""," ",VLOOKUP(I68,LISTAS!$B$3:$C$105,2))</f>
        <v xml:space="preserve"> </v>
      </c>
      <c r="AA68" s="40" t="str">
        <f t="shared" si="26"/>
        <v xml:space="preserve">   </v>
      </c>
      <c r="AB68" s="39" t="str">
        <f>IF(L68="","  ",VLOOKUP(L68,LISTAS!$H$3:$I$14,2,0)&amp;REPT(" ",1-LEN(M68))&amp;M68)</f>
        <v xml:space="preserve">  </v>
      </c>
      <c r="AC68" s="40" t="str">
        <f t="shared" si="23"/>
        <v xml:space="preserve"> </v>
      </c>
      <c r="AD68" s="40" t="str">
        <f>IF(O68=""," ",VLOOKUP(O68,LISTAS!$M$3:$N$39,2,0))&amp;IF(P68=""," ",VLOOKUP(P68,LISTAS!$M$3:$N$39,2,0))</f>
        <v xml:space="preserve">  </v>
      </c>
      <c r="AE68" s="40" t="str">
        <f>IF(Q68="","   ",VLOOKUP(Q68,LISTAS!$P$3:$Q$147,2,0))</f>
        <v>001</v>
      </c>
      <c r="AF68" s="40" t="str">
        <f>IF(ISERROR(IF(R68="texto libre",S68,VLOOKUP(R68,LISTAS!$S$3:$T$103,2,0))&amp;REPT(" ",4-LEN(IF(R68="texto libre",S68,VLOOKUP(R68,LISTAS!$S$3:$T$103,2,0))))),"    ",IF(R68="texto libre",S68,VLOOKUP(R68,LISTAS!$S$3:$T$103,2,0))&amp;REPT(" ",4-LEN(IF(R68="texto libre",S68,VLOOKUP(R68,LISTAS!$S$3:$T$103,2,0)))))</f>
        <v xml:space="preserve">B   </v>
      </c>
      <c r="AG68" s="40" t="str">
        <f>IF(ISERROR(IF(T68="texto libre",U68,VLOOKUP(T68,LISTAS!$S$3:$T$103,2,0))&amp;REPT(" ",4-LEN(IF(T68="texto libre",U68,VLOOKUP(T68,LISTAS!$S$3:$T$103,2,0))))),"    ",IF(T68="texto libre",U68,VLOOKUP(T68,LISTAS!$S$3:$T$103,2,0))&amp;REPT(" ",4-LEN(IF(T68="texto libre",U68,VLOOKUP(T68,LISTAS!$S$3:$T$103,2,0)))))</f>
        <v xml:space="preserve">    </v>
      </c>
      <c r="AH68" s="40">
        <f t="shared" si="24"/>
        <v>37</v>
      </c>
      <c r="AI68" s="40">
        <f t="shared" si="25"/>
        <v>1</v>
      </c>
      <c r="AJ68" s="38"/>
      <c r="AK68" s="31">
        <v>2</v>
      </c>
      <c r="AL68" s="91" t="s">
        <v>2700</v>
      </c>
      <c r="AM68" s="91" t="s">
        <v>2699</v>
      </c>
      <c r="AN68" s="31"/>
      <c r="AO68" s="88" t="str">
        <f>Tabla1[[#This Row],[GESCAL_37]]</f>
        <v xml:space="preserve">41000040395000010         001B       </v>
      </c>
      <c r="AP68" s="88" t="str">
        <f>IF(Tabla1[[#This Row],[Calle]]&lt;&gt;"",Tabla1[[#This Row],[Calle]],"")</f>
        <v>Perejil, Plaza del</v>
      </c>
      <c r="AQ68" s="88" t="str">
        <f>Tabla1[[#This Row],[Número]]&amp;Tabla1[[#This Row],[Bis]]</f>
        <v>10</v>
      </c>
      <c r="AR68" s="88" t="str">
        <f>Tabla1[[#This Row],[PORTAL(O)]]&amp;Tabla1[[#This Row],[PUERTA(Y)]]</f>
        <v/>
      </c>
      <c r="AS68" s="88" t="str">
        <f>Tabla1[[#This Row],[BLOQUE(T)]]&amp;Tabla1[[#This Row],[BLOQUE(XX)]]</f>
        <v/>
      </c>
      <c r="AT68" s="88" t="str">
        <f>IF(Tabla1[[#This Row],[LETRA ]]&lt;&gt;"",Tabla1[[#This Row],[LETRA ]],"")</f>
        <v/>
      </c>
      <c r="AU68" s="88" t="str">
        <f>Tabla1[[#This Row],[S1]]&amp;Tabla1[[#This Row],[S2]]</f>
        <v/>
      </c>
      <c r="AV68" s="43"/>
      <c r="AW68" s="88">
        <f>Tabla1[[#This Row],[Planta]]</f>
        <v>1</v>
      </c>
      <c r="AX68" s="88" t="str">
        <f>Tabla1[[#This Row],[MMMM]]&amp;" "&amp;Tabla1[[#This Row],[NNNN]]</f>
        <v xml:space="preserve">B        </v>
      </c>
      <c r="AY68" s="31" t="s">
        <v>2702</v>
      </c>
      <c r="AZ68" s="31" t="s">
        <v>2715</v>
      </c>
      <c r="BA68" s="31"/>
      <c r="BB68" s="31" t="s">
        <v>2720</v>
      </c>
      <c r="BC68" s="31" t="s">
        <v>355</v>
      </c>
      <c r="BD68" s="91" t="s">
        <v>2700</v>
      </c>
      <c r="BE68" s="31" t="s">
        <v>2717</v>
      </c>
      <c r="BF68" s="31" t="s">
        <v>359</v>
      </c>
      <c r="BG68" s="31">
        <v>1</v>
      </c>
      <c r="BH68" s="31" t="s">
        <v>2718</v>
      </c>
      <c r="BI68" s="31" t="s">
        <v>2719</v>
      </c>
      <c r="BJ68" s="31">
        <v>76</v>
      </c>
      <c r="BK68" s="31"/>
    </row>
    <row r="69" spans="1:63" hidden="1" x14ac:dyDescent="0.2">
      <c r="A69" s="84">
        <f t="shared" si="0"/>
        <v>62</v>
      </c>
      <c r="B69" s="85" t="str">
        <f t="shared" si="9"/>
        <v>NO</v>
      </c>
      <c r="C69" s="85" t="str">
        <f t="shared" si="10"/>
        <v>NO</v>
      </c>
      <c r="D69" s="85" t="str">
        <f t="shared" si="11"/>
        <v xml:space="preserve">41000040395000010         001C       </v>
      </c>
      <c r="E69" s="83" t="str">
        <f>VLOOKUP($G69,LISTAS!$V:$AA,3,0)</f>
        <v>SEVILLA</v>
      </c>
      <c r="F69" s="83" t="str">
        <f>VLOOKUP($G69,LISTAS!$V:$AA,2,0)</f>
        <v>ALCALA DE GUADAIRA</v>
      </c>
      <c r="G69" s="33" t="s">
        <v>2688</v>
      </c>
      <c r="H69" s="41">
        <v>10</v>
      </c>
      <c r="I69" s="41"/>
      <c r="J69" s="41"/>
      <c r="K69" s="41"/>
      <c r="L69" s="41"/>
      <c r="M69" s="41"/>
      <c r="N69" s="41"/>
      <c r="O69" s="41"/>
      <c r="P69" s="41"/>
      <c r="Q69" s="41">
        <v>1</v>
      </c>
      <c r="R69" s="33" t="s">
        <v>159</v>
      </c>
      <c r="S69" s="41" t="s">
        <v>2</v>
      </c>
      <c r="T69" s="41"/>
      <c r="U69" s="41"/>
      <c r="V69" s="40" t="str">
        <f>VLOOKUP($G69,LISTAS!$V$3:$AD$20218,7,0)</f>
        <v>41</v>
      </c>
      <c r="W69" s="40" t="str">
        <f>VLOOKUP($G69,LISTAS!$V$3:$AD$20218,8,0)</f>
        <v>00004</v>
      </c>
      <c r="X69" s="40" t="str">
        <f>VLOOKUP($G69,LISTAS!$V$3:$AD$20218,9,0)</f>
        <v>03950</v>
      </c>
      <c r="Y69" s="40" t="str">
        <f t="shared" si="22"/>
        <v>00010</v>
      </c>
      <c r="Z69" s="40" t="str">
        <f>IF(I69=""," ",VLOOKUP(I69,LISTAS!$B$3:$C$105,2))</f>
        <v xml:space="preserve"> </v>
      </c>
      <c r="AA69" s="40" t="str">
        <f t="shared" si="26"/>
        <v xml:space="preserve">   </v>
      </c>
      <c r="AB69" s="39" t="str">
        <f>IF(L69="","  ",VLOOKUP(L69,LISTAS!$H$3:$I$14,2,0)&amp;REPT(" ",1-LEN(M69))&amp;M69)</f>
        <v xml:space="preserve">  </v>
      </c>
      <c r="AC69" s="40" t="str">
        <f t="shared" si="23"/>
        <v xml:space="preserve"> </v>
      </c>
      <c r="AD69" s="40" t="str">
        <f>IF(O69=""," ",VLOOKUP(O69,LISTAS!$M$3:$N$39,2,0))&amp;IF(P69=""," ",VLOOKUP(P69,LISTAS!$M$3:$N$39,2,0))</f>
        <v xml:space="preserve">  </v>
      </c>
      <c r="AE69" s="40" t="str">
        <f>IF(Q69="","   ",VLOOKUP(Q69,LISTAS!$P$3:$Q$147,2,0))</f>
        <v>001</v>
      </c>
      <c r="AF69" s="40" t="str">
        <f>IF(ISERROR(IF(R69="texto libre",S69,VLOOKUP(R69,LISTAS!$S$3:$T$103,2,0))&amp;REPT(" ",4-LEN(IF(R69="texto libre",S69,VLOOKUP(R69,LISTAS!$S$3:$T$103,2,0))))),"    ",IF(R69="texto libre",S69,VLOOKUP(R69,LISTAS!$S$3:$T$103,2,0))&amp;REPT(" ",4-LEN(IF(R69="texto libre",S69,VLOOKUP(R69,LISTAS!$S$3:$T$103,2,0)))))</f>
        <v xml:space="preserve">C   </v>
      </c>
      <c r="AG69" s="40" t="str">
        <f>IF(ISERROR(IF(T69="texto libre",U69,VLOOKUP(T69,LISTAS!$S$3:$T$103,2,0))&amp;REPT(" ",4-LEN(IF(T69="texto libre",U69,VLOOKUP(T69,LISTAS!$S$3:$T$103,2,0))))),"    ",IF(T69="texto libre",U69,VLOOKUP(T69,LISTAS!$S$3:$T$103,2,0))&amp;REPT(" ",4-LEN(IF(T69="texto libre",U69,VLOOKUP(T69,LISTAS!$S$3:$T$103,2,0)))))</f>
        <v xml:space="preserve">    </v>
      </c>
      <c r="AH69" s="40">
        <f t="shared" si="24"/>
        <v>37</v>
      </c>
      <c r="AI69" s="40">
        <f t="shared" si="25"/>
        <v>1</v>
      </c>
      <c r="AJ69" s="38"/>
      <c r="AK69" s="31">
        <v>2</v>
      </c>
      <c r="AL69" s="91" t="s">
        <v>2700</v>
      </c>
      <c r="AM69" s="91" t="s">
        <v>2699</v>
      </c>
      <c r="AN69" s="31"/>
      <c r="AO69" s="88" t="str">
        <f>Tabla1[[#This Row],[GESCAL_37]]</f>
        <v xml:space="preserve">41000040395000010         001C       </v>
      </c>
      <c r="AP69" s="88" t="str">
        <f>IF(Tabla1[[#This Row],[Calle]]&lt;&gt;"",Tabla1[[#This Row],[Calle]],"")</f>
        <v>Perejil, Plaza del</v>
      </c>
      <c r="AQ69" s="88" t="str">
        <f>Tabla1[[#This Row],[Número]]&amp;Tabla1[[#This Row],[Bis]]</f>
        <v>10</v>
      </c>
      <c r="AR69" s="88" t="str">
        <f>Tabla1[[#This Row],[PORTAL(O)]]&amp;Tabla1[[#This Row],[PUERTA(Y)]]</f>
        <v/>
      </c>
      <c r="AS69" s="88" t="str">
        <f>Tabla1[[#This Row],[BLOQUE(T)]]&amp;Tabla1[[#This Row],[BLOQUE(XX)]]</f>
        <v/>
      </c>
      <c r="AT69" s="88" t="str">
        <f>IF(Tabla1[[#This Row],[LETRA ]]&lt;&gt;"",Tabla1[[#This Row],[LETRA ]],"")</f>
        <v/>
      </c>
      <c r="AU69" s="88" t="str">
        <f>Tabla1[[#This Row],[S1]]&amp;Tabla1[[#This Row],[S2]]</f>
        <v/>
      </c>
      <c r="AV69" s="43"/>
      <c r="AW69" s="88">
        <f>Tabla1[[#This Row],[Planta]]</f>
        <v>1</v>
      </c>
      <c r="AX69" s="88" t="str">
        <f>Tabla1[[#This Row],[MMMM]]&amp;" "&amp;Tabla1[[#This Row],[NNNN]]</f>
        <v xml:space="preserve">C        </v>
      </c>
      <c r="AY69" s="31" t="s">
        <v>2702</v>
      </c>
      <c r="AZ69" s="31" t="s">
        <v>2715</v>
      </c>
      <c r="BA69" s="31"/>
      <c r="BB69" s="31" t="s">
        <v>2720</v>
      </c>
      <c r="BC69" s="31" t="s">
        <v>355</v>
      </c>
      <c r="BD69" s="91" t="s">
        <v>2700</v>
      </c>
      <c r="BE69" s="31" t="s">
        <v>2717</v>
      </c>
      <c r="BF69" s="31" t="s">
        <v>359</v>
      </c>
      <c r="BG69" s="31">
        <v>1</v>
      </c>
      <c r="BH69" s="31" t="s">
        <v>2718</v>
      </c>
      <c r="BI69" s="31" t="s">
        <v>2719</v>
      </c>
      <c r="BJ69" s="31">
        <v>76</v>
      </c>
      <c r="BK69" s="31"/>
    </row>
    <row r="70" spans="1:63" hidden="1" x14ac:dyDescent="0.2">
      <c r="A70" s="84">
        <f t="shared" si="0"/>
        <v>63</v>
      </c>
      <c r="B70" s="85" t="str">
        <f t="shared" si="9"/>
        <v>NO</v>
      </c>
      <c r="C70" s="85" t="str">
        <f t="shared" si="10"/>
        <v>NO</v>
      </c>
      <c r="D70" s="85" t="str">
        <f t="shared" si="11"/>
        <v xml:space="preserve">41000040395000010         002A       </v>
      </c>
      <c r="E70" s="83" t="str">
        <f>VLOOKUP($G70,LISTAS!$V:$AA,3,0)</f>
        <v>SEVILLA</v>
      </c>
      <c r="F70" s="83" t="str">
        <f>VLOOKUP($G70,LISTAS!$V:$AA,2,0)</f>
        <v>ALCALA DE GUADAIRA</v>
      </c>
      <c r="G70" s="33" t="s">
        <v>2688</v>
      </c>
      <c r="H70" s="41">
        <v>10</v>
      </c>
      <c r="I70" s="41"/>
      <c r="J70" s="41"/>
      <c r="K70" s="41"/>
      <c r="L70" s="41"/>
      <c r="M70" s="41"/>
      <c r="N70" s="41"/>
      <c r="O70" s="41"/>
      <c r="P70" s="41"/>
      <c r="Q70" s="41">
        <v>2</v>
      </c>
      <c r="R70" s="33" t="s">
        <v>159</v>
      </c>
      <c r="S70" s="41" t="s">
        <v>18</v>
      </c>
      <c r="T70" s="41"/>
      <c r="U70" s="41"/>
      <c r="V70" s="40" t="str">
        <f>VLOOKUP($G70,LISTAS!$V$3:$AD$20218,7,0)</f>
        <v>41</v>
      </c>
      <c r="W70" s="40" t="str">
        <f>VLOOKUP($G70,LISTAS!$V$3:$AD$20218,8,0)</f>
        <v>00004</v>
      </c>
      <c r="X70" s="40" t="str">
        <f>VLOOKUP($G70,LISTAS!$V$3:$AD$20218,9,0)</f>
        <v>03950</v>
      </c>
      <c r="Y70" s="40" t="str">
        <f t="shared" ref="Y70:Y100" si="27">REPT("0",5-LEN(H70))&amp;H70</f>
        <v>00010</v>
      </c>
      <c r="Z70" s="40" t="str">
        <f>IF(I70=""," ",VLOOKUP(I70,LISTAS!$B$3:$C$105,2))</f>
        <v xml:space="preserve"> </v>
      </c>
      <c r="AA70" s="40" t="str">
        <f t="shared" si="26"/>
        <v xml:space="preserve">   </v>
      </c>
      <c r="AB70" s="39" t="str">
        <f>IF(L70="","  ",VLOOKUP(L70,LISTAS!$H$3:$I$14,2,0)&amp;REPT(" ",1-LEN(M70))&amp;M70)</f>
        <v xml:space="preserve">  </v>
      </c>
      <c r="AC70" s="40" t="str">
        <f t="shared" ref="AC70:AC100" si="28">IF(N70=""," ",N70)</f>
        <v xml:space="preserve"> </v>
      </c>
      <c r="AD70" s="40" t="str">
        <f>IF(O70=""," ",VLOOKUP(O70,LISTAS!$M$3:$N$39,2,0))&amp;IF(P70=""," ",VLOOKUP(P70,LISTAS!$M$3:$N$39,2,0))</f>
        <v xml:space="preserve">  </v>
      </c>
      <c r="AE70" s="40" t="str">
        <f>IF(Q70="","   ",VLOOKUP(Q70,LISTAS!$P$3:$Q$147,2,0))</f>
        <v>002</v>
      </c>
      <c r="AF70" s="40" t="str">
        <f>IF(ISERROR(IF(R70="texto libre",S70,VLOOKUP(R70,LISTAS!$S$3:$T$103,2,0))&amp;REPT(" ",4-LEN(IF(R70="texto libre",S70,VLOOKUP(R70,LISTAS!$S$3:$T$103,2,0))))),"    ",IF(R70="texto libre",S70,VLOOKUP(R70,LISTAS!$S$3:$T$103,2,0))&amp;REPT(" ",4-LEN(IF(R70="texto libre",S70,VLOOKUP(R70,LISTAS!$S$3:$T$103,2,0)))))</f>
        <v xml:space="preserve">A   </v>
      </c>
      <c r="AG70" s="40" t="str">
        <f>IF(ISERROR(IF(T70="texto libre",U70,VLOOKUP(T70,LISTAS!$S$3:$T$103,2,0))&amp;REPT(" ",4-LEN(IF(T70="texto libre",U70,VLOOKUP(T70,LISTAS!$S$3:$T$103,2,0))))),"    ",IF(T70="texto libre",U70,VLOOKUP(T70,LISTAS!$S$3:$T$103,2,0))&amp;REPT(" ",4-LEN(IF(T70="texto libre",U70,VLOOKUP(T70,LISTAS!$S$3:$T$103,2,0)))))</f>
        <v xml:space="preserve">    </v>
      </c>
      <c r="AH70" s="40">
        <f t="shared" ref="AH70:AH100" si="29">LEN(D70)</f>
        <v>37</v>
      </c>
      <c r="AI70" s="40">
        <f t="shared" ref="AI70:AI100" si="30">IF(H70="",0,1)*IF(Q70="",0,1)</f>
        <v>1</v>
      </c>
      <c r="AJ70" s="38"/>
      <c r="AK70" s="31">
        <v>2</v>
      </c>
      <c r="AL70" s="91" t="s">
        <v>2700</v>
      </c>
      <c r="AM70" s="91" t="s">
        <v>2699</v>
      </c>
      <c r="AN70" s="31"/>
      <c r="AO70" s="88" t="str">
        <f>Tabla1[[#This Row],[GESCAL_37]]</f>
        <v xml:space="preserve">41000040395000010         002A       </v>
      </c>
      <c r="AP70" s="88" t="str">
        <f>IF(Tabla1[[#This Row],[Calle]]&lt;&gt;"",Tabla1[[#This Row],[Calle]],"")</f>
        <v>Perejil, Plaza del</v>
      </c>
      <c r="AQ70" s="88" t="str">
        <f>Tabla1[[#This Row],[Número]]&amp;Tabla1[[#This Row],[Bis]]</f>
        <v>10</v>
      </c>
      <c r="AR70" s="88" t="str">
        <f>Tabla1[[#This Row],[PORTAL(O)]]&amp;Tabla1[[#This Row],[PUERTA(Y)]]</f>
        <v/>
      </c>
      <c r="AS70" s="88" t="str">
        <f>Tabla1[[#This Row],[BLOQUE(T)]]&amp;Tabla1[[#This Row],[BLOQUE(XX)]]</f>
        <v/>
      </c>
      <c r="AT70" s="88" t="str">
        <f>IF(Tabla1[[#This Row],[LETRA ]]&lt;&gt;"",Tabla1[[#This Row],[LETRA ]],"")</f>
        <v/>
      </c>
      <c r="AU70" s="88" t="str">
        <f>Tabla1[[#This Row],[S1]]&amp;Tabla1[[#This Row],[S2]]</f>
        <v/>
      </c>
      <c r="AV70" s="43"/>
      <c r="AW70" s="88">
        <f>Tabla1[[#This Row],[Planta]]</f>
        <v>2</v>
      </c>
      <c r="AX70" s="88" t="str">
        <f>Tabla1[[#This Row],[MMMM]]&amp;" "&amp;Tabla1[[#This Row],[NNNN]]</f>
        <v xml:space="preserve">A        </v>
      </c>
      <c r="AY70" s="31" t="s">
        <v>2702</v>
      </c>
      <c r="AZ70" s="31" t="s">
        <v>2715</v>
      </c>
      <c r="BA70" s="31"/>
      <c r="BB70" s="31" t="s">
        <v>2720</v>
      </c>
      <c r="BC70" s="31" t="s">
        <v>355</v>
      </c>
      <c r="BD70" s="91" t="s">
        <v>2700</v>
      </c>
      <c r="BE70" s="31" t="s">
        <v>2717</v>
      </c>
      <c r="BF70" s="31" t="s">
        <v>359</v>
      </c>
      <c r="BG70" s="31">
        <v>1</v>
      </c>
      <c r="BH70" s="31" t="s">
        <v>2718</v>
      </c>
      <c r="BI70" s="31" t="s">
        <v>2719</v>
      </c>
      <c r="BJ70" s="31">
        <v>76</v>
      </c>
      <c r="BK70" s="31"/>
    </row>
    <row r="71" spans="1:63" hidden="1" x14ac:dyDescent="0.2">
      <c r="A71" s="84">
        <f t="shared" si="0"/>
        <v>64</v>
      </c>
      <c r="B71" s="85" t="str">
        <f t="shared" si="9"/>
        <v>NO</v>
      </c>
      <c r="C71" s="85" t="str">
        <f t="shared" si="10"/>
        <v>NO</v>
      </c>
      <c r="D71" s="85" t="str">
        <f t="shared" si="11"/>
        <v xml:space="preserve">41000040395000010         002B       </v>
      </c>
      <c r="E71" s="83" t="str">
        <f>VLOOKUP($G71,LISTAS!$V:$AA,3,0)</f>
        <v>SEVILLA</v>
      </c>
      <c r="F71" s="83" t="str">
        <f>VLOOKUP($G71,LISTAS!$V:$AA,2,0)</f>
        <v>ALCALA DE GUADAIRA</v>
      </c>
      <c r="G71" s="33" t="s">
        <v>2688</v>
      </c>
      <c r="H71" s="41">
        <v>10</v>
      </c>
      <c r="I71" s="41"/>
      <c r="J71" s="41"/>
      <c r="K71" s="41"/>
      <c r="L71" s="41"/>
      <c r="M71" s="41"/>
      <c r="N71" s="41"/>
      <c r="O71" s="41"/>
      <c r="P71" s="41"/>
      <c r="Q71" s="41">
        <v>2</v>
      </c>
      <c r="R71" s="33" t="s">
        <v>159</v>
      </c>
      <c r="S71" s="41" t="s">
        <v>0</v>
      </c>
      <c r="T71" s="41"/>
      <c r="U71" s="41"/>
      <c r="V71" s="40" t="str">
        <f>VLOOKUP($G71,LISTAS!$V$3:$AD$20218,7,0)</f>
        <v>41</v>
      </c>
      <c r="W71" s="40" t="str">
        <f>VLOOKUP($G71,LISTAS!$V$3:$AD$20218,8,0)</f>
        <v>00004</v>
      </c>
      <c r="X71" s="40" t="str">
        <f>VLOOKUP($G71,LISTAS!$V$3:$AD$20218,9,0)</f>
        <v>03950</v>
      </c>
      <c r="Y71" s="40" t="str">
        <f t="shared" si="27"/>
        <v>00010</v>
      </c>
      <c r="Z71" s="40" t="str">
        <f>IF(I71=""," ",VLOOKUP(I71,LISTAS!$B$3:$C$105,2))</f>
        <v xml:space="preserve"> </v>
      </c>
      <c r="AA71" s="40" t="str">
        <f t="shared" si="26"/>
        <v xml:space="preserve">   </v>
      </c>
      <c r="AB71" s="39" t="str">
        <f>IF(L71="","  ",VLOOKUP(L71,LISTAS!$H$3:$I$14,2,0)&amp;REPT(" ",1-LEN(M71))&amp;M71)</f>
        <v xml:space="preserve">  </v>
      </c>
      <c r="AC71" s="40" t="str">
        <f t="shared" si="28"/>
        <v xml:space="preserve"> </v>
      </c>
      <c r="AD71" s="40" t="str">
        <f>IF(O71=""," ",VLOOKUP(O71,LISTAS!$M$3:$N$39,2,0))&amp;IF(P71=""," ",VLOOKUP(P71,LISTAS!$M$3:$N$39,2,0))</f>
        <v xml:space="preserve">  </v>
      </c>
      <c r="AE71" s="40" t="str">
        <f>IF(Q71="","   ",VLOOKUP(Q71,LISTAS!$P$3:$Q$147,2,0))</f>
        <v>002</v>
      </c>
      <c r="AF71" s="40" t="str">
        <f>IF(ISERROR(IF(R71="texto libre",S71,VLOOKUP(R71,LISTAS!$S$3:$T$103,2,0))&amp;REPT(" ",4-LEN(IF(R71="texto libre",S71,VLOOKUP(R71,LISTAS!$S$3:$T$103,2,0))))),"    ",IF(R71="texto libre",S71,VLOOKUP(R71,LISTAS!$S$3:$T$103,2,0))&amp;REPT(" ",4-LEN(IF(R71="texto libre",S71,VLOOKUP(R71,LISTAS!$S$3:$T$103,2,0)))))</f>
        <v xml:space="preserve">B   </v>
      </c>
      <c r="AG71" s="40" t="str">
        <f>IF(ISERROR(IF(T71="texto libre",U71,VLOOKUP(T71,LISTAS!$S$3:$T$103,2,0))&amp;REPT(" ",4-LEN(IF(T71="texto libre",U71,VLOOKUP(T71,LISTAS!$S$3:$T$103,2,0))))),"    ",IF(T71="texto libre",U71,VLOOKUP(T71,LISTAS!$S$3:$T$103,2,0))&amp;REPT(" ",4-LEN(IF(T71="texto libre",U71,VLOOKUP(T71,LISTAS!$S$3:$T$103,2,0)))))</f>
        <v xml:space="preserve">    </v>
      </c>
      <c r="AH71" s="40">
        <f t="shared" si="29"/>
        <v>37</v>
      </c>
      <c r="AI71" s="40">
        <f t="shared" si="30"/>
        <v>1</v>
      </c>
      <c r="AJ71" s="38"/>
      <c r="AK71" s="31">
        <v>2</v>
      </c>
      <c r="AL71" s="91" t="s">
        <v>2700</v>
      </c>
      <c r="AM71" s="91" t="s">
        <v>2699</v>
      </c>
      <c r="AN71" s="31"/>
      <c r="AO71" s="88" t="str">
        <f>Tabla1[[#This Row],[GESCAL_37]]</f>
        <v xml:space="preserve">41000040395000010         002B       </v>
      </c>
      <c r="AP71" s="88" t="str">
        <f>IF(Tabla1[[#This Row],[Calle]]&lt;&gt;"",Tabla1[[#This Row],[Calle]],"")</f>
        <v>Perejil, Plaza del</v>
      </c>
      <c r="AQ71" s="88" t="str">
        <f>Tabla1[[#This Row],[Número]]&amp;Tabla1[[#This Row],[Bis]]</f>
        <v>10</v>
      </c>
      <c r="AR71" s="88" t="str">
        <f>Tabla1[[#This Row],[PORTAL(O)]]&amp;Tabla1[[#This Row],[PUERTA(Y)]]</f>
        <v/>
      </c>
      <c r="AS71" s="88" t="str">
        <f>Tabla1[[#This Row],[BLOQUE(T)]]&amp;Tabla1[[#This Row],[BLOQUE(XX)]]</f>
        <v/>
      </c>
      <c r="AT71" s="88" t="str">
        <f>IF(Tabla1[[#This Row],[LETRA ]]&lt;&gt;"",Tabla1[[#This Row],[LETRA ]],"")</f>
        <v/>
      </c>
      <c r="AU71" s="88" t="str">
        <f>Tabla1[[#This Row],[S1]]&amp;Tabla1[[#This Row],[S2]]</f>
        <v/>
      </c>
      <c r="AV71" s="43"/>
      <c r="AW71" s="88">
        <f>Tabla1[[#This Row],[Planta]]</f>
        <v>2</v>
      </c>
      <c r="AX71" s="88" t="str">
        <f>Tabla1[[#This Row],[MMMM]]&amp;" "&amp;Tabla1[[#This Row],[NNNN]]</f>
        <v xml:space="preserve">B        </v>
      </c>
      <c r="AY71" s="31" t="s">
        <v>2702</v>
      </c>
      <c r="AZ71" s="31" t="s">
        <v>2715</v>
      </c>
      <c r="BA71" s="31"/>
      <c r="BB71" s="31" t="s">
        <v>2720</v>
      </c>
      <c r="BC71" s="31" t="s">
        <v>355</v>
      </c>
      <c r="BD71" s="91" t="s">
        <v>2700</v>
      </c>
      <c r="BE71" s="31" t="s">
        <v>2717</v>
      </c>
      <c r="BF71" s="31" t="s">
        <v>359</v>
      </c>
      <c r="BG71" s="31">
        <v>1</v>
      </c>
      <c r="BH71" s="31" t="s">
        <v>2718</v>
      </c>
      <c r="BI71" s="31" t="s">
        <v>2719</v>
      </c>
      <c r="BJ71" s="31">
        <v>76</v>
      </c>
      <c r="BK71" s="31"/>
    </row>
    <row r="72" spans="1:63" hidden="1" x14ac:dyDescent="0.2">
      <c r="A72" s="84">
        <f t="shared" ref="A72:A107" si="31">ROW(A72)-ROW($A$7)</f>
        <v>65</v>
      </c>
      <c r="B72" s="85" t="str">
        <f t="shared" si="9"/>
        <v>NO</v>
      </c>
      <c r="C72" s="85" t="str">
        <f t="shared" si="10"/>
        <v>NO</v>
      </c>
      <c r="D72" s="85" t="str">
        <f t="shared" si="11"/>
        <v xml:space="preserve">41000040395000010         002C       </v>
      </c>
      <c r="E72" s="83" t="str">
        <f>VLOOKUP($G72,LISTAS!$V:$AA,3,0)</f>
        <v>SEVILLA</v>
      </c>
      <c r="F72" s="83" t="str">
        <f>VLOOKUP($G72,LISTAS!$V:$AA,2,0)</f>
        <v>ALCALA DE GUADAIRA</v>
      </c>
      <c r="G72" s="33" t="s">
        <v>2688</v>
      </c>
      <c r="H72" s="41">
        <v>10</v>
      </c>
      <c r="I72" s="41"/>
      <c r="J72" s="41"/>
      <c r="K72" s="41"/>
      <c r="L72" s="41"/>
      <c r="M72" s="41"/>
      <c r="N72" s="41"/>
      <c r="O72" s="41"/>
      <c r="P72" s="41"/>
      <c r="Q72" s="41">
        <v>2</v>
      </c>
      <c r="R72" s="33" t="s">
        <v>159</v>
      </c>
      <c r="S72" s="41" t="s">
        <v>2</v>
      </c>
      <c r="T72" s="41"/>
      <c r="U72" s="41"/>
      <c r="V72" s="40" t="str">
        <f>VLOOKUP($G72,LISTAS!$V$3:$AD$20218,7,0)</f>
        <v>41</v>
      </c>
      <c r="W72" s="40" t="str">
        <f>VLOOKUP($G72,LISTAS!$V$3:$AD$20218,8,0)</f>
        <v>00004</v>
      </c>
      <c r="X72" s="40" t="str">
        <f>VLOOKUP($G72,LISTAS!$V$3:$AD$20218,9,0)</f>
        <v>03950</v>
      </c>
      <c r="Y72" s="40" t="str">
        <f t="shared" si="27"/>
        <v>00010</v>
      </c>
      <c r="Z72" s="40" t="str">
        <f>IF(I72=""," ",VLOOKUP(I72,LISTAS!$B$3:$C$105,2))</f>
        <v xml:space="preserve"> </v>
      </c>
      <c r="AA72" s="40" t="str">
        <f t="shared" si="26"/>
        <v xml:space="preserve">   </v>
      </c>
      <c r="AB72" s="39" t="str">
        <f>IF(L72="","  ",VLOOKUP(L72,LISTAS!$H$3:$I$14,2,0)&amp;REPT(" ",1-LEN(M72))&amp;M72)</f>
        <v xml:space="preserve">  </v>
      </c>
      <c r="AC72" s="40" t="str">
        <f t="shared" si="28"/>
        <v xml:space="preserve"> </v>
      </c>
      <c r="AD72" s="40" t="str">
        <f>IF(O72=""," ",VLOOKUP(O72,LISTAS!$M$3:$N$39,2,0))&amp;IF(P72=""," ",VLOOKUP(P72,LISTAS!$M$3:$N$39,2,0))</f>
        <v xml:space="preserve">  </v>
      </c>
      <c r="AE72" s="40" t="str">
        <f>IF(Q72="","   ",VLOOKUP(Q72,LISTAS!$P$3:$Q$147,2,0))</f>
        <v>002</v>
      </c>
      <c r="AF72" s="40" t="str">
        <f>IF(ISERROR(IF(R72="texto libre",S72,VLOOKUP(R72,LISTAS!$S$3:$T$103,2,0))&amp;REPT(" ",4-LEN(IF(R72="texto libre",S72,VLOOKUP(R72,LISTAS!$S$3:$T$103,2,0))))),"    ",IF(R72="texto libre",S72,VLOOKUP(R72,LISTAS!$S$3:$T$103,2,0))&amp;REPT(" ",4-LEN(IF(R72="texto libre",S72,VLOOKUP(R72,LISTAS!$S$3:$T$103,2,0)))))</f>
        <v xml:space="preserve">C   </v>
      </c>
      <c r="AG72" s="40" t="str">
        <f>IF(ISERROR(IF(T72="texto libre",U72,VLOOKUP(T72,LISTAS!$S$3:$T$103,2,0))&amp;REPT(" ",4-LEN(IF(T72="texto libre",U72,VLOOKUP(T72,LISTAS!$S$3:$T$103,2,0))))),"    ",IF(T72="texto libre",U72,VLOOKUP(T72,LISTAS!$S$3:$T$103,2,0))&amp;REPT(" ",4-LEN(IF(T72="texto libre",U72,VLOOKUP(T72,LISTAS!$S$3:$T$103,2,0)))))</f>
        <v xml:space="preserve">    </v>
      </c>
      <c r="AH72" s="40">
        <f t="shared" si="29"/>
        <v>37</v>
      </c>
      <c r="AI72" s="40">
        <f t="shared" si="30"/>
        <v>1</v>
      </c>
      <c r="AJ72" s="38"/>
      <c r="AK72" s="31">
        <v>2</v>
      </c>
      <c r="AL72" s="91" t="s">
        <v>2700</v>
      </c>
      <c r="AM72" s="91" t="s">
        <v>2699</v>
      </c>
      <c r="AN72" s="31"/>
      <c r="AO72" s="88" t="str">
        <f>Tabla1[[#This Row],[GESCAL_37]]</f>
        <v xml:space="preserve">41000040395000010         002C       </v>
      </c>
      <c r="AP72" s="88" t="str">
        <f>IF(Tabla1[[#This Row],[Calle]]&lt;&gt;"",Tabla1[[#This Row],[Calle]],"")</f>
        <v>Perejil, Plaza del</v>
      </c>
      <c r="AQ72" s="88" t="str">
        <f>Tabla1[[#This Row],[Número]]&amp;Tabla1[[#This Row],[Bis]]</f>
        <v>10</v>
      </c>
      <c r="AR72" s="88" t="str">
        <f>Tabla1[[#This Row],[PORTAL(O)]]&amp;Tabla1[[#This Row],[PUERTA(Y)]]</f>
        <v/>
      </c>
      <c r="AS72" s="88" t="str">
        <f>Tabla1[[#This Row],[BLOQUE(T)]]&amp;Tabla1[[#This Row],[BLOQUE(XX)]]</f>
        <v/>
      </c>
      <c r="AT72" s="88" t="str">
        <f>IF(Tabla1[[#This Row],[LETRA ]]&lt;&gt;"",Tabla1[[#This Row],[LETRA ]],"")</f>
        <v/>
      </c>
      <c r="AU72" s="88" t="str">
        <f>Tabla1[[#This Row],[S1]]&amp;Tabla1[[#This Row],[S2]]</f>
        <v/>
      </c>
      <c r="AV72" s="43"/>
      <c r="AW72" s="88">
        <f>Tabla1[[#This Row],[Planta]]</f>
        <v>2</v>
      </c>
      <c r="AX72" s="88" t="str">
        <f>Tabla1[[#This Row],[MMMM]]&amp;" "&amp;Tabla1[[#This Row],[NNNN]]</f>
        <v xml:space="preserve">C        </v>
      </c>
      <c r="AY72" s="31" t="s">
        <v>2702</v>
      </c>
      <c r="AZ72" s="31" t="s">
        <v>2715</v>
      </c>
      <c r="BA72" s="31"/>
      <c r="BB72" s="31" t="s">
        <v>2720</v>
      </c>
      <c r="BC72" s="31" t="s">
        <v>355</v>
      </c>
      <c r="BD72" s="91" t="s">
        <v>2700</v>
      </c>
      <c r="BE72" s="31" t="s">
        <v>2717</v>
      </c>
      <c r="BF72" s="31" t="s">
        <v>359</v>
      </c>
      <c r="BG72" s="31">
        <v>1</v>
      </c>
      <c r="BH72" s="31" t="s">
        <v>2718</v>
      </c>
      <c r="BI72" s="31" t="s">
        <v>2719</v>
      </c>
      <c r="BJ72" s="31">
        <v>76</v>
      </c>
      <c r="BK72" s="31"/>
    </row>
    <row r="73" spans="1:63" hidden="1" x14ac:dyDescent="0.2">
      <c r="A73" s="84">
        <f t="shared" si="31"/>
        <v>66</v>
      </c>
      <c r="B73" s="85" t="str">
        <f t="shared" ref="B73:B107" si="32">IF(G73="","NO",IF(AI73*AH73=37,"NO","SI"))</f>
        <v>NO</v>
      </c>
      <c r="C73" s="85" t="str">
        <f t="shared" ref="C73:C107" si="33">IF(COUNTIF($D$8:$D$107,D73)&gt;1,"SI","NO")</f>
        <v>NO</v>
      </c>
      <c r="D73" s="85" t="str">
        <f t="shared" ref="D73:D107" si="34">IF(G73="",REPT(" ",37),V73&amp;W73&amp;X73&amp;Y73&amp;Z73&amp;AA73&amp;AB73&amp;AC73&amp;AD73&amp;AE73&amp;AF73&amp;AG73)</f>
        <v xml:space="preserve">41000040395000010         003A       </v>
      </c>
      <c r="E73" s="83" t="str">
        <f>VLOOKUP($G73,LISTAS!$V:$AA,3,0)</f>
        <v>SEVILLA</v>
      </c>
      <c r="F73" s="83" t="str">
        <f>VLOOKUP($G73,LISTAS!$V:$AA,2,0)</f>
        <v>ALCALA DE GUADAIRA</v>
      </c>
      <c r="G73" s="33" t="s">
        <v>2688</v>
      </c>
      <c r="H73" s="41">
        <v>10</v>
      </c>
      <c r="I73" s="41"/>
      <c r="J73" s="41"/>
      <c r="K73" s="41"/>
      <c r="L73" s="41"/>
      <c r="M73" s="41"/>
      <c r="N73" s="41"/>
      <c r="O73" s="41"/>
      <c r="P73" s="41"/>
      <c r="Q73" s="41">
        <v>3</v>
      </c>
      <c r="R73" s="33" t="s">
        <v>159</v>
      </c>
      <c r="S73" s="41" t="s">
        <v>18</v>
      </c>
      <c r="T73" s="41"/>
      <c r="U73" s="41"/>
      <c r="V73" s="40" t="str">
        <f>VLOOKUP($G73,LISTAS!$V$3:$AD$20218,7,0)</f>
        <v>41</v>
      </c>
      <c r="W73" s="40" t="str">
        <f>VLOOKUP($G73,LISTAS!$V$3:$AD$20218,8,0)</f>
        <v>00004</v>
      </c>
      <c r="X73" s="40" t="str">
        <f>VLOOKUP($G73,LISTAS!$V$3:$AD$20218,9,0)</f>
        <v>03950</v>
      </c>
      <c r="Y73" s="40" t="str">
        <f t="shared" si="27"/>
        <v>00010</v>
      </c>
      <c r="Z73" s="40" t="str">
        <f>IF(I73=""," ",VLOOKUP(I73,LISTAS!$B$3:$C$105,2))</f>
        <v xml:space="preserve"> </v>
      </c>
      <c r="AA73" s="40" t="str">
        <f t="shared" si="26"/>
        <v xml:space="preserve">   </v>
      </c>
      <c r="AB73" s="39" t="str">
        <f>IF(L73="","  ",VLOOKUP(L73,LISTAS!$H$3:$I$14,2,0)&amp;REPT(" ",1-LEN(M73))&amp;M73)</f>
        <v xml:space="preserve">  </v>
      </c>
      <c r="AC73" s="40" t="str">
        <f t="shared" si="28"/>
        <v xml:space="preserve"> </v>
      </c>
      <c r="AD73" s="40" t="str">
        <f>IF(O73=""," ",VLOOKUP(O73,LISTAS!$M$3:$N$39,2,0))&amp;IF(P73=""," ",VLOOKUP(P73,LISTAS!$M$3:$N$39,2,0))</f>
        <v xml:space="preserve">  </v>
      </c>
      <c r="AE73" s="40" t="str">
        <f>IF(Q73="","   ",VLOOKUP(Q73,LISTAS!$P$3:$Q$147,2,0))</f>
        <v>003</v>
      </c>
      <c r="AF73" s="40" t="str">
        <f>IF(ISERROR(IF(R73="texto libre",S73,VLOOKUP(R73,LISTAS!$S$3:$T$103,2,0))&amp;REPT(" ",4-LEN(IF(R73="texto libre",S73,VLOOKUP(R73,LISTAS!$S$3:$T$103,2,0))))),"    ",IF(R73="texto libre",S73,VLOOKUP(R73,LISTAS!$S$3:$T$103,2,0))&amp;REPT(" ",4-LEN(IF(R73="texto libre",S73,VLOOKUP(R73,LISTAS!$S$3:$T$103,2,0)))))</f>
        <v xml:space="preserve">A   </v>
      </c>
      <c r="AG73" s="40" t="str">
        <f>IF(ISERROR(IF(T73="texto libre",U73,VLOOKUP(T73,LISTAS!$S$3:$T$103,2,0))&amp;REPT(" ",4-LEN(IF(T73="texto libre",U73,VLOOKUP(T73,LISTAS!$S$3:$T$103,2,0))))),"    ",IF(T73="texto libre",U73,VLOOKUP(T73,LISTAS!$S$3:$T$103,2,0))&amp;REPT(" ",4-LEN(IF(T73="texto libre",U73,VLOOKUP(T73,LISTAS!$S$3:$T$103,2,0)))))</f>
        <v xml:space="preserve">    </v>
      </c>
      <c r="AH73" s="40">
        <f t="shared" si="29"/>
        <v>37</v>
      </c>
      <c r="AI73" s="40">
        <f t="shared" si="30"/>
        <v>1</v>
      </c>
      <c r="AJ73" s="38"/>
      <c r="AK73" s="31">
        <v>2</v>
      </c>
      <c r="AL73" s="91" t="s">
        <v>2700</v>
      </c>
      <c r="AM73" s="91" t="s">
        <v>2699</v>
      </c>
      <c r="AN73" s="31"/>
      <c r="AO73" s="88" t="str">
        <f>Tabla1[[#This Row],[GESCAL_37]]</f>
        <v xml:space="preserve">41000040395000010         003A       </v>
      </c>
      <c r="AP73" s="88" t="str">
        <f>IF(Tabla1[[#This Row],[Calle]]&lt;&gt;"",Tabla1[[#This Row],[Calle]],"")</f>
        <v>Perejil, Plaza del</v>
      </c>
      <c r="AQ73" s="88" t="str">
        <f>Tabla1[[#This Row],[Número]]&amp;Tabla1[[#This Row],[Bis]]</f>
        <v>10</v>
      </c>
      <c r="AR73" s="88" t="str">
        <f>Tabla1[[#This Row],[PORTAL(O)]]&amp;Tabla1[[#This Row],[PUERTA(Y)]]</f>
        <v/>
      </c>
      <c r="AS73" s="88" t="str">
        <f>Tabla1[[#This Row],[BLOQUE(T)]]&amp;Tabla1[[#This Row],[BLOQUE(XX)]]</f>
        <v/>
      </c>
      <c r="AT73" s="88" t="str">
        <f>IF(Tabla1[[#This Row],[LETRA ]]&lt;&gt;"",Tabla1[[#This Row],[LETRA ]],"")</f>
        <v/>
      </c>
      <c r="AU73" s="88" t="str">
        <f>Tabla1[[#This Row],[S1]]&amp;Tabla1[[#This Row],[S2]]</f>
        <v/>
      </c>
      <c r="AV73" s="43"/>
      <c r="AW73" s="88">
        <f>Tabla1[[#This Row],[Planta]]</f>
        <v>3</v>
      </c>
      <c r="AX73" s="88" t="str">
        <f>Tabla1[[#This Row],[MMMM]]&amp;" "&amp;Tabla1[[#This Row],[NNNN]]</f>
        <v xml:space="preserve">A        </v>
      </c>
      <c r="AY73" s="31" t="s">
        <v>2702</v>
      </c>
      <c r="AZ73" s="31" t="s">
        <v>2715</v>
      </c>
      <c r="BA73" s="31"/>
      <c r="BB73" s="31" t="s">
        <v>2720</v>
      </c>
      <c r="BC73" s="31" t="s">
        <v>355</v>
      </c>
      <c r="BD73" s="91" t="s">
        <v>2700</v>
      </c>
      <c r="BE73" s="31" t="s">
        <v>2717</v>
      </c>
      <c r="BF73" s="31" t="s">
        <v>359</v>
      </c>
      <c r="BG73" s="31">
        <v>1</v>
      </c>
      <c r="BH73" s="31" t="s">
        <v>2718</v>
      </c>
      <c r="BI73" s="31" t="s">
        <v>2719</v>
      </c>
      <c r="BJ73" s="31">
        <v>76</v>
      </c>
      <c r="BK73" s="31"/>
    </row>
    <row r="74" spans="1:63" hidden="1" x14ac:dyDescent="0.2">
      <c r="A74" s="84">
        <f t="shared" si="31"/>
        <v>67</v>
      </c>
      <c r="B74" s="85" t="str">
        <f t="shared" si="32"/>
        <v>NO</v>
      </c>
      <c r="C74" s="85" t="str">
        <f t="shared" si="33"/>
        <v>NO</v>
      </c>
      <c r="D74" s="85" t="str">
        <f t="shared" si="34"/>
        <v xml:space="preserve">41000040395000010         003B       </v>
      </c>
      <c r="E74" s="83" t="str">
        <f>VLOOKUP($G74,LISTAS!$V:$AA,3,0)</f>
        <v>SEVILLA</v>
      </c>
      <c r="F74" s="83" t="str">
        <f>VLOOKUP($G74,LISTAS!$V:$AA,2,0)</f>
        <v>ALCALA DE GUADAIRA</v>
      </c>
      <c r="G74" s="33" t="s">
        <v>2688</v>
      </c>
      <c r="H74" s="41">
        <v>10</v>
      </c>
      <c r="I74" s="41"/>
      <c r="J74" s="41"/>
      <c r="K74" s="41"/>
      <c r="L74" s="41"/>
      <c r="M74" s="41"/>
      <c r="N74" s="41"/>
      <c r="O74" s="41"/>
      <c r="P74" s="41"/>
      <c r="Q74" s="41">
        <v>3</v>
      </c>
      <c r="R74" s="33" t="s">
        <v>159</v>
      </c>
      <c r="S74" s="41" t="s">
        <v>0</v>
      </c>
      <c r="T74" s="41"/>
      <c r="U74" s="41"/>
      <c r="V74" s="40" t="str">
        <f>VLOOKUP($G74,LISTAS!$V$3:$AD$20218,7,0)</f>
        <v>41</v>
      </c>
      <c r="W74" s="40" t="str">
        <f>VLOOKUP($G74,LISTAS!$V$3:$AD$20218,8,0)</f>
        <v>00004</v>
      </c>
      <c r="X74" s="40" t="str">
        <f>VLOOKUP($G74,LISTAS!$V$3:$AD$20218,9,0)</f>
        <v>03950</v>
      </c>
      <c r="Y74" s="40" t="str">
        <f t="shared" si="27"/>
        <v>00010</v>
      </c>
      <c r="Z74" s="40" t="str">
        <f>IF(I74=""," ",VLOOKUP(I74,LISTAS!$B$3:$C$105,2))</f>
        <v xml:space="preserve"> </v>
      </c>
      <c r="AA74" s="40" t="str">
        <f t="shared" si="26"/>
        <v xml:space="preserve">   </v>
      </c>
      <c r="AB74" s="39" t="str">
        <f>IF(L74="","  ",VLOOKUP(L74,LISTAS!$H$3:$I$14,2,0)&amp;REPT(" ",1-LEN(M74))&amp;M74)</f>
        <v xml:space="preserve">  </v>
      </c>
      <c r="AC74" s="40" t="str">
        <f t="shared" si="28"/>
        <v xml:space="preserve"> </v>
      </c>
      <c r="AD74" s="40" t="str">
        <f>IF(O74=""," ",VLOOKUP(O74,LISTAS!$M$3:$N$39,2,0))&amp;IF(P74=""," ",VLOOKUP(P74,LISTAS!$M$3:$N$39,2,0))</f>
        <v xml:space="preserve">  </v>
      </c>
      <c r="AE74" s="40" t="str">
        <f>IF(Q74="","   ",VLOOKUP(Q74,LISTAS!$P$3:$Q$147,2,0))</f>
        <v>003</v>
      </c>
      <c r="AF74" s="40" t="str">
        <f>IF(ISERROR(IF(R74="texto libre",S74,VLOOKUP(R74,LISTAS!$S$3:$T$103,2,0))&amp;REPT(" ",4-LEN(IF(R74="texto libre",S74,VLOOKUP(R74,LISTAS!$S$3:$T$103,2,0))))),"    ",IF(R74="texto libre",S74,VLOOKUP(R74,LISTAS!$S$3:$T$103,2,0))&amp;REPT(" ",4-LEN(IF(R74="texto libre",S74,VLOOKUP(R74,LISTAS!$S$3:$T$103,2,0)))))</f>
        <v xml:space="preserve">B   </v>
      </c>
      <c r="AG74" s="40" t="str">
        <f>IF(ISERROR(IF(T74="texto libre",U74,VLOOKUP(T74,LISTAS!$S$3:$T$103,2,0))&amp;REPT(" ",4-LEN(IF(T74="texto libre",U74,VLOOKUP(T74,LISTAS!$S$3:$T$103,2,0))))),"    ",IF(T74="texto libre",U74,VLOOKUP(T74,LISTAS!$S$3:$T$103,2,0))&amp;REPT(" ",4-LEN(IF(T74="texto libre",U74,VLOOKUP(T74,LISTAS!$S$3:$T$103,2,0)))))</f>
        <v xml:space="preserve">    </v>
      </c>
      <c r="AH74" s="40">
        <f t="shared" si="29"/>
        <v>37</v>
      </c>
      <c r="AI74" s="40">
        <f t="shared" si="30"/>
        <v>1</v>
      </c>
      <c r="AJ74" s="38"/>
      <c r="AK74" s="31">
        <v>2</v>
      </c>
      <c r="AL74" s="91" t="s">
        <v>2700</v>
      </c>
      <c r="AM74" s="91" t="s">
        <v>2699</v>
      </c>
      <c r="AN74" s="31"/>
      <c r="AO74" s="88" t="str">
        <f>Tabla1[[#This Row],[GESCAL_37]]</f>
        <v xml:space="preserve">41000040395000010         003B       </v>
      </c>
      <c r="AP74" s="88" t="str">
        <f>IF(Tabla1[[#This Row],[Calle]]&lt;&gt;"",Tabla1[[#This Row],[Calle]],"")</f>
        <v>Perejil, Plaza del</v>
      </c>
      <c r="AQ74" s="88" t="str">
        <f>Tabla1[[#This Row],[Número]]&amp;Tabla1[[#This Row],[Bis]]</f>
        <v>10</v>
      </c>
      <c r="AR74" s="88" t="str">
        <f>Tabla1[[#This Row],[PORTAL(O)]]&amp;Tabla1[[#This Row],[PUERTA(Y)]]</f>
        <v/>
      </c>
      <c r="AS74" s="88" t="str">
        <f>Tabla1[[#This Row],[BLOQUE(T)]]&amp;Tabla1[[#This Row],[BLOQUE(XX)]]</f>
        <v/>
      </c>
      <c r="AT74" s="88" t="str">
        <f>IF(Tabla1[[#This Row],[LETRA ]]&lt;&gt;"",Tabla1[[#This Row],[LETRA ]],"")</f>
        <v/>
      </c>
      <c r="AU74" s="88" t="str">
        <f>Tabla1[[#This Row],[S1]]&amp;Tabla1[[#This Row],[S2]]</f>
        <v/>
      </c>
      <c r="AV74" s="43"/>
      <c r="AW74" s="88">
        <f>Tabla1[[#This Row],[Planta]]</f>
        <v>3</v>
      </c>
      <c r="AX74" s="88" t="str">
        <f>Tabla1[[#This Row],[MMMM]]&amp;" "&amp;Tabla1[[#This Row],[NNNN]]</f>
        <v xml:space="preserve">B        </v>
      </c>
      <c r="AY74" s="31" t="s">
        <v>2702</v>
      </c>
      <c r="AZ74" s="31" t="s">
        <v>2715</v>
      </c>
      <c r="BA74" s="31"/>
      <c r="BB74" s="31" t="s">
        <v>2720</v>
      </c>
      <c r="BC74" s="31" t="s">
        <v>355</v>
      </c>
      <c r="BD74" s="91" t="s">
        <v>2700</v>
      </c>
      <c r="BE74" s="31" t="s">
        <v>2717</v>
      </c>
      <c r="BF74" s="31" t="s">
        <v>359</v>
      </c>
      <c r="BG74" s="31">
        <v>1</v>
      </c>
      <c r="BH74" s="31" t="s">
        <v>2718</v>
      </c>
      <c r="BI74" s="31" t="s">
        <v>2719</v>
      </c>
      <c r="BJ74" s="31">
        <v>76</v>
      </c>
      <c r="BK74" s="31"/>
    </row>
    <row r="75" spans="1:63" hidden="1" x14ac:dyDescent="0.2">
      <c r="A75" s="84">
        <f t="shared" si="31"/>
        <v>68</v>
      </c>
      <c r="B75" s="85" t="str">
        <f t="shared" si="32"/>
        <v>NO</v>
      </c>
      <c r="C75" s="85" t="str">
        <f t="shared" si="33"/>
        <v>NO</v>
      </c>
      <c r="D75" s="85" t="str">
        <f t="shared" si="34"/>
        <v xml:space="preserve">41000040395000010         003C       </v>
      </c>
      <c r="E75" s="83" t="str">
        <f>VLOOKUP($G75,LISTAS!$V:$AA,3,0)</f>
        <v>SEVILLA</v>
      </c>
      <c r="F75" s="83" t="str">
        <f>VLOOKUP($G75,LISTAS!$V:$AA,2,0)</f>
        <v>ALCALA DE GUADAIRA</v>
      </c>
      <c r="G75" s="33" t="s">
        <v>2688</v>
      </c>
      <c r="H75" s="41">
        <v>10</v>
      </c>
      <c r="I75" s="41"/>
      <c r="J75" s="41"/>
      <c r="K75" s="41"/>
      <c r="L75" s="41"/>
      <c r="M75" s="41"/>
      <c r="N75" s="41"/>
      <c r="O75" s="41"/>
      <c r="P75" s="41"/>
      <c r="Q75" s="41">
        <v>3</v>
      </c>
      <c r="R75" s="33" t="s">
        <v>159</v>
      </c>
      <c r="S75" s="41" t="s">
        <v>2</v>
      </c>
      <c r="T75" s="41"/>
      <c r="U75" s="41"/>
      <c r="V75" s="40" t="str">
        <f>VLOOKUP($G75,LISTAS!$V$3:$AD$20218,7,0)</f>
        <v>41</v>
      </c>
      <c r="W75" s="40" t="str">
        <f>VLOOKUP($G75,LISTAS!$V$3:$AD$20218,8,0)</f>
        <v>00004</v>
      </c>
      <c r="X75" s="40" t="str">
        <f>VLOOKUP($G75,LISTAS!$V$3:$AD$20218,9,0)</f>
        <v>03950</v>
      </c>
      <c r="Y75" s="40" t="str">
        <f t="shared" si="27"/>
        <v>00010</v>
      </c>
      <c r="Z75" s="40" t="str">
        <f>IF(I75=""," ",VLOOKUP(I75,LISTAS!$B$3:$C$105,2))</f>
        <v xml:space="preserve"> </v>
      </c>
      <c r="AA75" s="40" t="str">
        <f t="shared" si="26"/>
        <v xml:space="preserve">   </v>
      </c>
      <c r="AB75" s="39" t="str">
        <f>IF(L75="","  ",VLOOKUP(L75,LISTAS!$H$3:$I$14,2,0)&amp;REPT(" ",1-LEN(M75))&amp;M75)</f>
        <v xml:space="preserve">  </v>
      </c>
      <c r="AC75" s="40" t="str">
        <f t="shared" si="28"/>
        <v xml:space="preserve"> </v>
      </c>
      <c r="AD75" s="40" t="str">
        <f>IF(O75=""," ",VLOOKUP(O75,LISTAS!$M$3:$N$39,2,0))&amp;IF(P75=""," ",VLOOKUP(P75,LISTAS!$M$3:$N$39,2,0))</f>
        <v xml:space="preserve">  </v>
      </c>
      <c r="AE75" s="40" t="str">
        <f>IF(Q75="","   ",VLOOKUP(Q75,LISTAS!$P$3:$Q$147,2,0))</f>
        <v>003</v>
      </c>
      <c r="AF75" s="40" t="str">
        <f>IF(ISERROR(IF(R75="texto libre",S75,VLOOKUP(R75,LISTAS!$S$3:$T$103,2,0))&amp;REPT(" ",4-LEN(IF(R75="texto libre",S75,VLOOKUP(R75,LISTAS!$S$3:$T$103,2,0))))),"    ",IF(R75="texto libre",S75,VLOOKUP(R75,LISTAS!$S$3:$T$103,2,0))&amp;REPT(" ",4-LEN(IF(R75="texto libre",S75,VLOOKUP(R75,LISTAS!$S$3:$T$103,2,0)))))</f>
        <v xml:space="preserve">C   </v>
      </c>
      <c r="AG75" s="40" t="str">
        <f>IF(ISERROR(IF(T75="texto libre",U75,VLOOKUP(T75,LISTAS!$S$3:$T$103,2,0))&amp;REPT(" ",4-LEN(IF(T75="texto libre",U75,VLOOKUP(T75,LISTAS!$S$3:$T$103,2,0))))),"    ",IF(T75="texto libre",U75,VLOOKUP(T75,LISTAS!$S$3:$T$103,2,0))&amp;REPT(" ",4-LEN(IF(T75="texto libre",U75,VLOOKUP(T75,LISTAS!$S$3:$T$103,2,0)))))</f>
        <v xml:space="preserve">    </v>
      </c>
      <c r="AH75" s="40">
        <f t="shared" si="29"/>
        <v>37</v>
      </c>
      <c r="AI75" s="40">
        <f t="shared" si="30"/>
        <v>1</v>
      </c>
      <c r="AJ75" s="38"/>
      <c r="AK75" s="31">
        <v>2</v>
      </c>
      <c r="AL75" s="91" t="s">
        <v>2700</v>
      </c>
      <c r="AM75" s="91" t="s">
        <v>2699</v>
      </c>
      <c r="AN75" s="31"/>
      <c r="AO75" s="88" t="str">
        <f>Tabla1[[#This Row],[GESCAL_37]]</f>
        <v xml:space="preserve">41000040395000010         003C       </v>
      </c>
      <c r="AP75" s="88" t="str">
        <f>IF(Tabla1[[#This Row],[Calle]]&lt;&gt;"",Tabla1[[#This Row],[Calle]],"")</f>
        <v>Perejil, Plaza del</v>
      </c>
      <c r="AQ75" s="88" t="str">
        <f>Tabla1[[#This Row],[Número]]&amp;Tabla1[[#This Row],[Bis]]</f>
        <v>10</v>
      </c>
      <c r="AR75" s="88" t="str">
        <f>Tabla1[[#This Row],[PORTAL(O)]]&amp;Tabla1[[#This Row],[PUERTA(Y)]]</f>
        <v/>
      </c>
      <c r="AS75" s="88" t="str">
        <f>Tabla1[[#This Row],[BLOQUE(T)]]&amp;Tabla1[[#This Row],[BLOQUE(XX)]]</f>
        <v/>
      </c>
      <c r="AT75" s="88" t="str">
        <f>IF(Tabla1[[#This Row],[LETRA ]]&lt;&gt;"",Tabla1[[#This Row],[LETRA ]],"")</f>
        <v/>
      </c>
      <c r="AU75" s="88" t="str">
        <f>Tabla1[[#This Row],[S1]]&amp;Tabla1[[#This Row],[S2]]</f>
        <v/>
      </c>
      <c r="AV75" s="43"/>
      <c r="AW75" s="88">
        <f>Tabla1[[#This Row],[Planta]]</f>
        <v>3</v>
      </c>
      <c r="AX75" s="88" t="str">
        <f>Tabla1[[#This Row],[MMMM]]&amp;" "&amp;Tabla1[[#This Row],[NNNN]]</f>
        <v xml:space="preserve">C        </v>
      </c>
      <c r="AY75" s="31" t="s">
        <v>2702</v>
      </c>
      <c r="AZ75" s="31" t="s">
        <v>2715</v>
      </c>
      <c r="BA75" s="31"/>
      <c r="BB75" s="31" t="s">
        <v>2720</v>
      </c>
      <c r="BC75" s="31" t="s">
        <v>355</v>
      </c>
      <c r="BD75" s="91" t="s">
        <v>2700</v>
      </c>
      <c r="BE75" s="31" t="s">
        <v>2717</v>
      </c>
      <c r="BF75" s="31" t="s">
        <v>359</v>
      </c>
      <c r="BG75" s="31">
        <v>1</v>
      </c>
      <c r="BH75" s="31" t="s">
        <v>2718</v>
      </c>
      <c r="BI75" s="31" t="s">
        <v>2719</v>
      </c>
      <c r="BJ75" s="31">
        <v>76</v>
      </c>
      <c r="BK75" s="31"/>
    </row>
    <row r="76" spans="1:63" hidden="1" x14ac:dyDescent="0.2">
      <c r="A76" s="84">
        <f t="shared" si="31"/>
        <v>69</v>
      </c>
      <c r="B76" s="85" t="str">
        <f t="shared" si="32"/>
        <v>NO</v>
      </c>
      <c r="C76" s="85" t="str">
        <f t="shared" si="33"/>
        <v>NO</v>
      </c>
      <c r="D76" s="85" t="str">
        <f t="shared" si="34"/>
        <v xml:space="preserve">41000040395000013         BA A       </v>
      </c>
      <c r="E76" s="83" t="str">
        <f>VLOOKUP($G76,LISTAS!$V:$AA,3,0)</f>
        <v>SEVILLA</v>
      </c>
      <c r="F76" s="83" t="str">
        <f>VLOOKUP($G76,LISTAS!$V:$AA,2,0)</f>
        <v>ALCALA DE GUADAIRA</v>
      </c>
      <c r="G76" s="33" t="s">
        <v>2688</v>
      </c>
      <c r="H76" s="41">
        <v>13</v>
      </c>
      <c r="I76" s="41"/>
      <c r="J76" s="41"/>
      <c r="K76" s="41"/>
      <c r="L76" s="41"/>
      <c r="M76" s="41"/>
      <c r="N76" s="41"/>
      <c r="O76" s="41"/>
      <c r="P76" s="41"/>
      <c r="Q76" s="41" t="s">
        <v>106</v>
      </c>
      <c r="R76" s="41" t="s">
        <v>159</v>
      </c>
      <c r="S76" s="41" t="s">
        <v>18</v>
      </c>
      <c r="T76" s="41"/>
      <c r="U76" s="41"/>
      <c r="V76" s="40" t="str">
        <f>VLOOKUP($G76,LISTAS!$V$3:$AD$20218,7,0)</f>
        <v>41</v>
      </c>
      <c r="W76" s="40" t="str">
        <f>VLOOKUP($G76,LISTAS!$V$3:$AD$20218,8,0)</f>
        <v>00004</v>
      </c>
      <c r="X76" s="40" t="str">
        <f>VLOOKUP($G76,LISTAS!$V$3:$AD$20218,9,0)</f>
        <v>03950</v>
      </c>
      <c r="Y76" s="40" t="str">
        <f t="shared" si="27"/>
        <v>00013</v>
      </c>
      <c r="Z76" s="40" t="str">
        <f>IF(I76=""," ",VLOOKUP(I76,LISTAS!$B$3:$C$105,2))</f>
        <v xml:space="preserve"> </v>
      </c>
      <c r="AA76" s="40" t="str">
        <f t="shared" si="26"/>
        <v xml:space="preserve">   </v>
      </c>
      <c r="AB76" s="39" t="str">
        <f>IF(L76="","  ",VLOOKUP(L76,LISTAS!$H$3:$I$14,2,0)&amp;REPT(" ",1-LEN(M76))&amp;M76)</f>
        <v xml:space="preserve">  </v>
      </c>
      <c r="AC76" s="40" t="str">
        <f t="shared" si="28"/>
        <v xml:space="preserve"> </v>
      </c>
      <c r="AD76" s="40" t="str">
        <f>IF(O76=""," ",VLOOKUP(O76,LISTAS!$M$3:$N$39,2,0))&amp;IF(P76=""," ",VLOOKUP(P76,LISTAS!$M$3:$N$39,2,0))</f>
        <v xml:space="preserve">  </v>
      </c>
      <c r="AE76" s="40" t="str">
        <f>IF(Q76="","   ",VLOOKUP(Q76,LISTAS!$P$3:$Q$147,2,0))</f>
        <v xml:space="preserve">BA </v>
      </c>
      <c r="AF76" s="40" t="str">
        <f>IF(ISERROR(IF(R76="texto libre",S76,VLOOKUP(R76,LISTAS!$S$3:$T$103,2,0))&amp;REPT(" ",4-LEN(IF(R76="texto libre",S76,VLOOKUP(R76,LISTAS!$S$3:$T$103,2,0))))),"    ",IF(R76="texto libre",S76,VLOOKUP(R76,LISTAS!$S$3:$T$103,2,0))&amp;REPT(" ",4-LEN(IF(R76="texto libre",S76,VLOOKUP(R76,LISTAS!$S$3:$T$103,2,0)))))</f>
        <v xml:space="preserve">A   </v>
      </c>
      <c r="AG76" s="40" t="str">
        <f>IF(ISERROR(IF(T76="texto libre",U76,VLOOKUP(T76,LISTAS!$S$3:$T$103,2,0))&amp;REPT(" ",4-LEN(IF(T76="texto libre",U76,VLOOKUP(T76,LISTAS!$S$3:$T$103,2,0))))),"    ",IF(T76="texto libre",U76,VLOOKUP(T76,LISTAS!$S$3:$T$103,2,0))&amp;REPT(" ",4-LEN(IF(T76="texto libre",U76,VLOOKUP(T76,LISTAS!$S$3:$T$103,2,0)))))</f>
        <v xml:space="preserve">    </v>
      </c>
      <c r="AH76" s="40">
        <f t="shared" si="29"/>
        <v>37</v>
      </c>
      <c r="AI76" s="40">
        <f t="shared" si="30"/>
        <v>1</v>
      </c>
      <c r="AJ76" s="38"/>
      <c r="AK76" s="31">
        <v>8</v>
      </c>
      <c r="AL76" s="91" t="s">
        <v>2709</v>
      </c>
      <c r="AM76" s="91" t="s">
        <v>2699</v>
      </c>
      <c r="AN76" s="31"/>
      <c r="AO76" s="88" t="str">
        <f>Tabla1[[#This Row],[GESCAL_37]]</f>
        <v xml:space="preserve">41000040395000013         BA A       </v>
      </c>
      <c r="AP76" s="88" t="str">
        <f>IF(Tabla1[[#This Row],[Calle]]&lt;&gt;"",Tabla1[[#This Row],[Calle]],"")</f>
        <v>Perejil, Plaza del</v>
      </c>
      <c r="AQ76" s="88" t="str">
        <f>Tabla1[[#This Row],[Número]]&amp;Tabla1[[#This Row],[Bis]]</f>
        <v>13</v>
      </c>
      <c r="AR76" s="88" t="str">
        <f>Tabla1[[#This Row],[PORTAL(O)]]&amp;Tabla1[[#This Row],[PUERTA(Y)]]</f>
        <v/>
      </c>
      <c r="AS76" s="88" t="str">
        <f>Tabla1[[#This Row],[BLOQUE(T)]]&amp;Tabla1[[#This Row],[BLOQUE(XX)]]</f>
        <v/>
      </c>
      <c r="AT76" s="88" t="str">
        <f>IF(Tabla1[[#This Row],[LETRA ]]&lt;&gt;"",Tabla1[[#This Row],[LETRA ]],"")</f>
        <v/>
      </c>
      <c r="AU76" s="88" t="str">
        <f>Tabla1[[#This Row],[S1]]&amp;Tabla1[[#This Row],[S2]]</f>
        <v/>
      </c>
      <c r="AV76" s="43"/>
      <c r="AW76" s="88" t="str">
        <f>Tabla1[[#This Row],[Planta]]</f>
        <v>Bajo</v>
      </c>
      <c r="AX76" s="88" t="str">
        <f>Tabla1[[#This Row],[MMMM]]&amp;" "&amp;Tabla1[[#This Row],[NNNN]]</f>
        <v xml:space="preserve">A        </v>
      </c>
      <c r="AY76" s="31" t="s">
        <v>2702</v>
      </c>
      <c r="AZ76" s="31" t="s">
        <v>2715</v>
      </c>
      <c r="BA76" s="31"/>
      <c r="BB76" s="31" t="s">
        <v>2721</v>
      </c>
      <c r="BC76" s="31" t="s">
        <v>355</v>
      </c>
      <c r="BD76" s="91" t="s">
        <v>2707</v>
      </c>
      <c r="BE76" s="31" t="s">
        <v>2722</v>
      </c>
      <c r="BF76" s="31" t="s">
        <v>359</v>
      </c>
      <c r="BG76" s="31">
        <v>1</v>
      </c>
      <c r="BH76" s="31" t="s">
        <v>2718</v>
      </c>
      <c r="BI76" s="31" t="s">
        <v>2719</v>
      </c>
      <c r="BJ76" s="31">
        <v>77</v>
      </c>
      <c r="BK76" s="31"/>
    </row>
    <row r="77" spans="1:63" hidden="1" x14ac:dyDescent="0.2">
      <c r="A77" s="84">
        <f t="shared" si="31"/>
        <v>70</v>
      </c>
      <c r="B77" s="85" t="str">
        <f t="shared" si="32"/>
        <v>NO</v>
      </c>
      <c r="C77" s="85" t="str">
        <f t="shared" si="33"/>
        <v>NO</v>
      </c>
      <c r="D77" s="85" t="str">
        <f t="shared" si="34"/>
        <v xml:space="preserve">41000040395000013         BA B       </v>
      </c>
      <c r="E77" s="83" t="str">
        <f>VLOOKUP($G77,LISTAS!$V:$AA,3,0)</f>
        <v>SEVILLA</v>
      </c>
      <c r="F77" s="83" t="str">
        <f>VLOOKUP($G77,LISTAS!$V:$AA,2,0)</f>
        <v>ALCALA DE GUADAIRA</v>
      </c>
      <c r="G77" s="33" t="s">
        <v>2688</v>
      </c>
      <c r="H77" s="41">
        <v>13</v>
      </c>
      <c r="I77" s="41"/>
      <c r="J77" s="41"/>
      <c r="K77" s="41"/>
      <c r="L77" s="41"/>
      <c r="M77" s="41"/>
      <c r="N77" s="41"/>
      <c r="O77" s="41"/>
      <c r="P77" s="41"/>
      <c r="Q77" s="41" t="s">
        <v>106</v>
      </c>
      <c r="R77" s="41" t="s">
        <v>159</v>
      </c>
      <c r="S77" s="41" t="s">
        <v>0</v>
      </c>
      <c r="T77" s="41"/>
      <c r="U77" s="41"/>
      <c r="V77" s="40" t="str">
        <f>VLOOKUP($G77,LISTAS!$V$3:$AD$20218,7,0)</f>
        <v>41</v>
      </c>
      <c r="W77" s="40" t="str">
        <f>VLOOKUP($G77,LISTAS!$V$3:$AD$20218,8,0)</f>
        <v>00004</v>
      </c>
      <c r="X77" s="40" t="str">
        <f>VLOOKUP($G77,LISTAS!$V$3:$AD$20218,9,0)</f>
        <v>03950</v>
      </c>
      <c r="Y77" s="40" t="str">
        <f t="shared" si="27"/>
        <v>00013</v>
      </c>
      <c r="Z77" s="40" t="str">
        <f>IF(I77=""," ",VLOOKUP(I77,LISTAS!$B$3:$C$105,2))</f>
        <v xml:space="preserve"> </v>
      </c>
      <c r="AA77" s="40" t="str">
        <f t="shared" si="26"/>
        <v xml:space="preserve">   </v>
      </c>
      <c r="AB77" s="39" t="str">
        <f>IF(L77="","  ",VLOOKUP(L77,LISTAS!$H$3:$I$14,2,0)&amp;REPT(" ",1-LEN(M77))&amp;M77)</f>
        <v xml:space="preserve">  </v>
      </c>
      <c r="AC77" s="40" t="str">
        <f t="shared" si="28"/>
        <v xml:space="preserve"> </v>
      </c>
      <c r="AD77" s="40" t="str">
        <f>IF(O77=""," ",VLOOKUP(O77,LISTAS!$M$3:$N$39,2,0))&amp;IF(P77=""," ",VLOOKUP(P77,LISTAS!$M$3:$N$39,2,0))</f>
        <v xml:space="preserve">  </v>
      </c>
      <c r="AE77" s="40" t="str">
        <f>IF(Q77="","   ",VLOOKUP(Q77,LISTAS!$P$3:$Q$147,2,0))</f>
        <v xml:space="preserve">BA </v>
      </c>
      <c r="AF77" s="40" t="str">
        <f>IF(ISERROR(IF(R77="texto libre",S77,VLOOKUP(R77,LISTAS!$S$3:$T$103,2,0))&amp;REPT(" ",4-LEN(IF(R77="texto libre",S77,VLOOKUP(R77,LISTAS!$S$3:$T$103,2,0))))),"    ",IF(R77="texto libre",S77,VLOOKUP(R77,LISTAS!$S$3:$T$103,2,0))&amp;REPT(" ",4-LEN(IF(R77="texto libre",S77,VLOOKUP(R77,LISTAS!$S$3:$T$103,2,0)))))</f>
        <v xml:space="preserve">B   </v>
      </c>
      <c r="AG77" s="40" t="str">
        <f>IF(ISERROR(IF(T77="texto libre",U77,VLOOKUP(T77,LISTAS!$S$3:$T$103,2,0))&amp;REPT(" ",4-LEN(IF(T77="texto libre",U77,VLOOKUP(T77,LISTAS!$S$3:$T$103,2,0))))),"    ",IF(T77="texto libre",U77,VLOOKUP(T77,LISTAS!$S$3:$T$103,2,0))&amp;REPT(" ",4-LEN(IF(T77="texto libre",U77,VLOOKUP(T77,LISTAS!$S$3:$T$103,2,0)))))</f>
        <v xml:space="preserve">    </v>
      </c>
      <c r="AH77" s="40">
        <f t="shared" si="29"/>
        <v>37</v>
      </c>
      <c r="AI77" s="40">
        <f t="shared" si="30"/>
        <v>1</v>
      </c>
      <c r="AJ77" s="38"/>
      <c r="AK77" s="31">
        <v>8</v>
      </c>
      <c r="AL77" s="91" t="s">
        <v>2709</v>
      </c>
      <c r="AM77" s="91" t="s">
        <v>2699</v>
      </c>
      <c r="AN77" s="31"/>
      <c r="AO77" s="88" t="str">
        <f>Tabla1[[#This Row],[GESCAL_37]]</f>
        <v xml:space="preserve">41000040395000013         BA B       </v>
      </c>
      <c r="AP77" s="88" t="str">
        <f>IF(Tabla1[[#This Row],[Calle]]&lt;&gt;"",Tabla1[[#This Row],[Calle]],"")</f>
        <v>Perejil, Plaza del</v>
      </c>
      <c r="AQ77" s="88" t="str">
        <f>Tabla1[[#This Row],[Número]]&amp;Tabla1[[#This Row],[Bis]]</f>
        <v>13</v>
      </c>
      <c r="AR77" s="88" t="str">
        <f>Tabla1[[#This Row],[PORTAL(O)]]&amp;Tabla1[[#This Row],[PUERTA(Y)]]</f>
        <v/>
      </c>
      <c r="AS77" s="88" t="str">
        <f>Tabla1[[#This Row],[BLOQUE(T)]]&amp;Tabla1[[#This Row],[BLOQUE(XX)]]</f>
        <v/>
      </c>
      <c r="AT77" s="88" t="str">
        <f>IF(Tabla1[[#This Row],[LETRA ]]&lt;&gt;"",Tabla1[[#This Row],[LETRA ]],"")</f>
        <v/>
      </c>
      <c r="AU77" s="88" t="str">
        <f>Tabla1[[#This Row],[S1]]&amp;Tabla1[[#This Row],[S2]]</f>
        <v/>
      </c>
      <c r="AV77" s="43"/>
      <c r="AW77" s="88" t="str">
        <f>Tabla1[[#This Row],[Planta]]</f>
        <v>Bajo</v>
      </c>
      <c r="AX77" s="88" t="str">
        <f>Tabla1[[#This Row],[MMMM]]&amp;" "&amp;Tabla1[[#This Row],[NNNN]]</f>
        <v xml:space="preserve">B        </v>
      </c>
      <c r="AY77" s="31" t="s">
        <v>2702</v>
      </c>
      <c r="AZ77" s="31" t="s">
        <v>2715</v>
      </c>
      <c r="BA77" s="31"/>
      <c r="BB77" s="31" t="s">
        <v>2721</v>
      </c>
      <c r="BC77" s="31" t="s">
        <v>355</v>
      </c>
      <c r="BD77" s="91" t="s">
        <v>2707</v>
      </c>
      <c r="BE77" s="31" t="s">
        <v>2722</v>
      </c>
      <c r="BF77" s="31" t="s">
        <v>359</v>
      </c>
      <c r="BG77" s="31">
        <v>1</v>
      </c>
      <c r="BH77" s="31" t="s">
        <v>2718</v>
      </c>
      <c r="BI77" s="31" t="s">
        <v>2719</v>
      </c>
      <c r="BJ77" s="31">
        <v>77</v>
      </c>
      <c r="BK77" s="31"/>
    </row>
    <row r="78" spans="1:63" hidden="1" x14ac:dyDescent="0.2">
      <c r="A78" s="84">
        <f t="shared" si="31"/>
        <v>71</v>
      </c>
      <c r="B78" s="85" t="str">
        <f t="shared" si="32"/>
        <v>NO</v>
      </c>
      <c r="C78" s="85" t="str">
        <f t="shared" si="33"/>
        <v>NO</v>
      </c>
      <c r="D78" s="85" t="str">
        <f t="shared" si="34"/>
        <v xml:space="preserve">41000040395000013         BA C       </v>
      </c>
      <c r="E78" s="83" t="str">
        <f>VLOOKUP($G78,LISTAS!$V:$AA,3,0)</f>
        <v>SEVILLA</v>
      </c>
      <c r="F78" s="83" t="str">
        <f>VLOOKUP($G78,LISTAS!$V:$AA,2,0)</f>
        <v>ALCALA DE GUADAIRA</v>
      </c>
      <c r="G78" s="33" t="s">
        <v>2688</v>
      </c>
      <c r="H78" s="41">
        <v>13</v>
      </c>
      <c r="I78" s="41"/>
      <c r="J78" s="41"/>
      <c r="K78" s="41"/>
      <c r="L78" s="41"/>
      <c r="M78" s="41"/>
      <c r="N78" s="41"/>
      <c r="O78" s="41"/>
      <c r="P78" s="41"/>
      <c r="Q78" s="41" t="s">
        <v>106</v>
      </c>
      <c r="R78" s="41" t="s">
        <v>159</v>
      </c>
      <c r="S78" s="41" t="s">
        <v>2</v>
      </c>
      <c r="T78" s="41"/>
      <c r="U78" s="41"/>
      <c r="V78" s="40" t="str">
        <f>VLOOKUP($G78,LISTAS!$V$3:$AD$20218,7,0)</f>
        <v>41</v>
      </c>
      <c r="W78" s="40" t="str">
        <f>VLOOKUP($G78,LISTAS!$V$3:$AD$20218,8,0)</f>
        <v>00004</v>
      </c>
      <c r="X78" s="40" t="str">
        <f>VLOOKUP($G78,LISTAS!$V$3:$AD$20218,9,0)</f>
        <v>03950</v>
      </c>
      <c r="Y78" s="40" t="str">
        <f t="shared" si="27"/>
        <v>00013</v>
      </c>
      <c r="Z78" s="40" t="str">
        <f>IF(I78=""," ",VLOOKUP(I78,LISTAS!$B$3:$C$105,2))</f>
        <v xml:space="preserve"> </v>
      </c>
      <c r="AA78" s="40" t="str">
        <f t="shared" si="26"/>
        <v xml:space="preserve">   </v>
      </c>
      <c r="AB78" s="39" t="str">
        <f>IF(L78="","  ",VLOOKUP(L78,LISTAS!$H$3:$I$14,2,0)&amp;REPT(" ",1-LEN(M78))&amp;M78)</f>
        <v xml:space="preserve">  </v>
      </c>
      <c r="AC78" s="40" t="str">
        <f t="shared" si="28"/>
        <v xml:space="preserve"> </v>
      </c>
      <c r="AD78" s="40" t="str">
        <f>IF(O78=""," ",VLOOKUP(O78,LISTAS!$M$3:$N$39,2,0))&amp;IF(P78=""," ",VLOOKUP(P78,LISTAS!$M$3:$N$39,2,0))</f>
        <v xml:space="preserve">  </v>
      </c>
      <c r="AE78" s="40" t="str">
        <f>IF(Q78="","   ",VLOOKUP(Q78,LISTAS!$P$3:$Q$147,2,0))</f>
        <v xml:space="preserve">BA </v>
      </c>
      <c r="AF78" s="40" t="str">
        <f>IF(ISERROR(IF(R78="texto libre",S78,VLOOKUP(R78,LISTAS!$S$3:$T$103,2,0))&amp;REPT(" ",4-LEN(IF(R78="texto libre",S78,VLOOKUP(R78,LISTAS!$S$3:$T$103,2,0))))),"    ",IF(R78="texto libre",S78,VLOOKUP(R78,LISTAS!$S$3:$T$103,2,0))&amp;REPT(" ",4-LEN(IF(R78="texto libre",S78,VLOOKUP(R78,LISTAS!$S$3:$T$103,2,0)))))</f>
        <v xml:space="preserve">C   </v>
      </c>
      <c r="AG78" s="40" t="str">
        <f>IF(ISERROR(IF(T78="texto libre",U78,VLOOKUP(T78,LISTAS!$S$3:$T$103,2,0))&amp;REPT(" ",4-LEN(IF(T78="texto libre",U78,VLOOKUP(T78,LISTAS!$S$3:$T$103,2,0))))),"    ",IF(T78="texto libre",U78,VLOOKUP(T78,LISTAS!$S$3:$T$103,2,0))&amp;REPT(" ",4-LEN(IF(T78="texto libre",U78,VLOOKUP(T78,LISTAS!$S$3:$T$103,2,0)))))</f>
        <v xml:space="preserve">    </v>
      </c>
      <c r="AH78" s="40">
        <f t="shared" si="29"/>
        <v>37</v>
      </c>
      <c r="AI78" s="40">
        <f t="shared" si="30"/>
        <v>1</v>
      </c>
      <c r="AJ78" s="38"/>
      <c r="AK78" s="31">
        <v>8</v>
      </c>
      <c r="AL78" s="91" t="s">
        <v>2709</v>
      </c>
      <c r="AM78" s="91" t="s">
        <v>2699</v>
      </c>
      <c r="AN78" s="31"/>
      <c r="AO78" s="88" t="str">
        <f>Tabla1[[#This Row],[GESCAL_37]]</f>
        <v xml:space="preserve">41000040395000013         BA C       </v>
      </c>
      <c r="AP78" s="88" t="str">
        <f>IF(Tabla1[[#This Row],[Calle]]&lt;&gt;"",Tabla1[[#This Row],[Calle]],"")</f>
        <v>Perejil, Plaza del</v>
      </c>
      <c r="AQ78" s="88" t="str">
        <f>Tabla1[[#This Row],[Número]]&amp;Tabla1[[#This Row],[Bis]]</f>
        <v>13</v>
      </c>
      <c r="AR78" s="88" t="str">
        <f>Tabla1[[#This Row],[PORTAL(O)]]&amp;Tabla1[[#This Row],[PUERTA(Y)]]</f>
        <v/>
      </c>
      <c r="AS78" s="88" t="str">
        <f>Tabla1[[#This Row],[BLOQUE(T)]]&amp;Tabla1[[#This Row],[BLOQUE(XX)]]</f>
        <v/>
      </c>
      <c r="AT78" s="88" t="str">
        <f>IF(Tabla1[[#This Row],[LETRA ]]&lt;&gt;"",Tabla1[[#This Row],[LETRA ]],"")</f>
        <v/>
      </c>
      <c r="AU78" s="88" t="str">
        <f>Tabla1[[#This Row],[S1]]&amp;Tabla1[[#This Row],[S2]]</f>
        <v/>
      </c>
      <c r="AV78" s="43"/>
      <c r="AW78" s="88" t="str">
        <f>Tabla1[[#This Row],[Planta]]</f>
        <v>Bajo</v>
      </c>
      <c r="AX78" s="88" t="str">
        <f>Tabla1[[#This Row],[MMMM]]&amp;" "&amp;Tabla1[[#This Row],[NNNN]]</f>
        <v xml:space="preserve">C        </v>
      </c>
      <c r="AY78" s="31" t="s">
        <v>2702</v>
      </c>
      <c r="AZ78" s="31" t="s">
        <v>2715</v>
      </c>
      <c r="BA78" s="31"/>
      <c r="BB78" s="31" t="s">
        <v>2721</v>
      </c>
      <c r="BC78" s="31" t="s">
        <v>355</v>
      </c>
      <c r="BD78" s="91" t="s">
        <v>2707</v>
      </c>
      <c r="BE78" s="31" t="s">
        <v>2722</v>
      </c>
      <c r="BF78" s="31" t="s">
        <v>359</v>
      </c>
      <c r="BG78" s="31">
        <v>1</v>
      </c>
      <c r="BH78" s="31" t="s">
        <v>2718</v>
      </c>
      <c r="BI78" s="31" t="s">
        <v>2719</v>
      </c>
      <c r="BJ78" s="31">
        <v>77</v>
      </c>
      <c r="BK78" s="31"/>
    </row>
    <row r="79" spans="1:63" s="138" customFormat="1" x14ac:dyDescent="0.2">
      <c r="A79" s="127">
        <f t="shared" si="31"/>
        <v>72</v>
      </c>
      <c r="B79" s="128" t="str">
        <f t="shared" si="32"/>
        <v>NO</v>
      </c>
      <c r="C79" s="128" t="str">
        <f t="shared" si="33"/>
        <v>NO</v>
      </c>
      <c r="D79" s="128" t="str">
        <f t="shared" si="34"/>
        <v xml:space="preserve">41000040395000013         BA E       </v>
      </c>
      <c r="E79" s="129" t="str">
        <f>VLOOKUP($G79,LISTAS!$V:$AA,3,0)</f>
        <v>SEVILLA</v>
      </c>
      <c r="F79" s="129" t="str">
        <f>VLOOKUP($G79,LISTAS!$V:$AA,2,0)</f>
        <v>ALCALA DE GUADAIRA</v>
      </c>
      <c r="G79" s="130" t="s">
        <v>2688</v>
      </c>
      <c r="H79" s="131">
        <v>13</v>
      </c>
      <c r="I79" s="131"/>
      <c r="J79" s="131"/>
      <c r="K79" s="131"/>
      <c r="L79" s="131"/>
      <c r="M79" s="131"/>
      <c r="N79" s="131"/>
      <c r="O79" s="131"/>
      <c r="P79" s="131"/>
      <c r="Q79" s="131" t="s">
        <v>106</v>
      </c>
      <c r="R79" s="131" t="s">
        <v>159</v>
      </c>
      <c r="S79" s="131" t="s">
        <v>22</v>
      </c>
      <c r="T79" s="131"/>
      <c r="U79" s="131"/>
      <c r="V79" s="131" t="str">
        <f>VLOOKUP($G79,LISTAS!$V$3:$AD$20218,7,0)</f>
        <v>41</v>
      </c>
      <c r="W79" s="131" t="str">
        <f>VLOOKUP($G79,LISTAS!$V$3:$AD$20218,8,0)</f>
        <v>00004</v>
      </c>
      <c r="X79" s="131" t="str">
        <f>VLOOKUP($G79,LISTAS!$V$3:$AD$20218,9,0)</f>
        <v>03950</v>
      </c>
      <c r="Y79" s="131" t="str">
        <f t="shared" si="27"/>
        <v>00013</v>
      </c>
      <c r="Z79" s="131" t="str">
        <f>IF(I79=""," ",VLOOKUP(I79,LISTAS!$B$3:$C$105,2))</f>
        <v xml:space="preserve"> </v>
      </c>
      <c r="AA79" s="131" t="str">
        <f t="shared" si="26"/>
        <v xml:space="preserve">   </v>
      </c>
      <c r="AB79" s="132" t="str">
        <f>IF(L79="","  ",VLOOKUP(L79,LISTAS!$H$3:$I$14,2,0)&amp;REPT(" ",1-LEN(M79))&amp;M79)</f>
        <v xml:space="preserve">  </v>
      </c>
      <c r="AC79" s="131" t="str">
        <f t="shared" si="28"/>
        <v xml:space="preserve"> </v>
      </c>
      <c r="AD79" s="131" t="str">
        <f>IF(O79=""," ",VLOOKUP(O79,LISTAS!$M$3:$N$39,2,0))&amp;IF(P79=""," ",VLOOKUP(P79,LISTAS!$M$3:$N$39,2,0))</f>
        <v xml:space="preserve">  </v>
      </c>
      <c r="AE79" s="131" t="str">
        <f>IF(Q79="","   ",VLOOKUP(Q79,LISTAS!$P$3:$Q$147,2,0))</f>
        <v xml:space="preserve">BA </v>
      </c>
      <c r="AF79" s="131" t="str">
        <f>IF(ISERROR(IF(R79="texto libre",S79,VLOOKUP(R79,LISTAS!$S$3:$T$103,2,0))&amp;REPT(" ",4-LEN(IF(R79="texto libre",S79,VLOOKUP(R79,LISTAS!$S$3:$T$103,2,0))))),"    ",IF(R79="texto libre",S79,VLOOKUP(R79,LISTAS!$S$3:$T$103,2,0))&amp;REPT(" ",4-LEN(IF(R79="texto libre",S79,VLOOKUP(R79,LISTAS!$S$3:$T$103,2,0)))))</f>
        <v xml:space="preserve">E   </v>
      </c>
      <c r="AG79" s="131" t="str">
        <f>IF(ISERROR(IF(T79="texto libre",U79,VLOOKUP(T79,LISTAS!$S$3:$T$103,2,0))&amp;REPT(" ",4-LEN(IF(T79="texto libre",U79,VLOOKUP(T79,LISTAS!$S$3:$T$103,2,0))))),"    ",IF(T79="texto libre",U79,VLOOKUP(T79,LISTAS!$S$3:$T$103,2,0))&amp;REPT(" ",4-LEN(IF(T79="texto libre",U79,VLOOKUP(T79,LISTAS!$S$3:$T$103,2,0)))))</f>
        <v xml:space="preserve">    </v>
      </c>
      <c r="AH79" s="131">
        <f t="shared" si="29"/>
        <v>37</v>
      </c>
      <c r="AI79" s="131">
        <f t="shared" si="30"/>
        <v>1</v>
      </c>
      <c r="AJ79" s="133"/>
      <c r="AK79" s="134">
        <v>8</v>
      </c>
      <c r="AL79" s="135" t="s">
        <v>2709</v>
      </c>
      <c r="AM79" s="135" t="s">
        <v>2699</v>
      </c>
      <c r="AN79" s="134"/>
      <c r="AO79" s="136" t="str">
        <f>Tabla1[[#This Row],[GESCAL_37]]</f>
        <v xml:space="preserve">41000040395000013         BA E       </v>
      </c>
      <c r="AP79" s="136" t="str">
        <f>IF(Tabla1[[#This Row],[Calle]]&lt;&gt;"",Tabla1[[#This Row],[Calle]],"")</f>
        <v>Perejil, Plaza del</v>
      </c>
      <c r="AQ79" s="136" t="str">
        <f>Tabla1[[#This Row],[Número]]&amp;Tabla1[[#This Row],[Bis]]</f>
        <v>13</v>
      </c>
      <c r="AR79" s="136" t="str">
        <f>Tabla1[[#This Row],[PORTAL(O)]]&amp;Tabla1[[#This Row],[PUERTA(Y)]]</f>
        <v/>
      </c>
      <c r="AS79" s="136" t="str">
        <f>Tabla1[[#This Row],[BLOQUE(T)]]&amp;Tabla1[[#This Row],[BLOQUE(XX)]]</f>
        <v/>
      </c>
      <c r="AT79" s="136" t="str">
        <f>IF(Tabla1[[#This Row],[LETRA ]]&lt;&gt;"",Tabla1[[#This Row],[LETRA ]],"")</f>
        <v/>
      </c>
      <c r="AU79" s="136" t="str">
        <f>Tabla1[[#This Row],[S1]]&amp;Tabla1[[#This Row],[S2]]</f>
        <v/>
      </c>
      <c r="AV79" s="137"/>
      <c r="AW79" s="136" t="str">
        <f>Tabla1[[#This Row],[Planta]]</f>
        <v>Bajo</v>
      </c>
      <c r="AX79" s="136" t="str">
        <f>Tabla1[[#This Row],[MMMM]]&amp;" "&amp;Tabla1[[#This Row],[NNNN]]</f>
        <v xml:space="preserve">E        </v>
      </c>
      <c r="AY79" s="134" t="s">
        <v>2702</v>
      </c>
      <c r="AZ79" s="134" t="s">
        <v>2715</v>
      </c>
      <c r="BA79" s="134"/>
      <c r="BB79" s="134" t="s">
        <v>2721</v>
      </c>
      <c r="BC79" s="134" t="s">
        <v>355</v>
      </c>
      <c r="BD79" s="135" t="s">
        <v>2707</v>
      </c>
      <c r="BE79" s="134" t="s">
        <v>2722</v>
      </c>
      <c r="BF79" s="134" t="s">
        <v>359</v>
      </c>
      <c r="BG79" s="134">
        <v>1</v>
      </c>
      <c r="BH79" s="134" t="s">
        <v>2718</v>
      </c>
      <c r="BI79" s="134" t="s">
        <v>2719</v>
      </c>
      <c r="BJ79" s="134">
        <v>77</v>
      </c>
      <c r="BK79" s="134"/>
    </row>
    <row r="80" spans="1:63" ht="11.25" hidden="1" customHeight="1" x14ac:dyDescent="0.2">
      <c r="A80" s="84">
        <f t="shared" si="31"/>
        <v>73</v>
      </c>
      <c r="B80" s="85" t="str">
        <f t="shared" si="32"/>
        <v>NO</v>
      </c>
      <c r="C80" s="85" t="str">
        <f t="shared" si="33"/>
        <v>NO</v>
      </c>
      <c r="D80" s="85" t="str">
        <f t="shared" si="34"/>
        <v xml:space="preserve">41000040382400006         BA 1       </v>
      </c>
      <c r="E80" s="83" t="str">
        <f>VLOOKUP($G80,LISTAS!$V:$AA,3,0)</f>
        <v>SEVILLA</v>
      </c>
      <c r="F80" s="83" t="str">
        <f>VLOOKUP($G80,LISTAS!$V:$AA,2,0)</f>
        <v>ALCALA DE GUADAIRA</v>
      </c>
      <c r="G80" s="33" t="s">
        <v>2694</v>
      </c>
      <c r="H80" s="41">
        <v>6</v>
      </c>
      <c r="I80" s="41"/>
      <c r="J80" s="41"/>
      <c r="K80" s="41"/>
      <c r="L80" s="41"/>
      <c r="M80" s="41"/>
      <c r="N80" s="41"/>
      <c r="O80" s="41"/>
      <c r="P80" s="41"/>
      <c r="Q80" s="41" t="s">
        <v>106</v>
      </c>
      <c r="R80" s="41" t="s">
        <v>159</v>
      </c>
      <c r="S80" s="41">
        <v>1</v>
      </c>
      <c r="T80" s="41"/>
      <c r="U80" s="41"/>
      <c r="V80" s="40" t="str">
        <f>VLOOKUP($G80,LISTAS!$V$3:$AD$20218,7,0)</f>
        <v>41</v>
      </c>
      <c r="W80" s="40" t="str">
        <f>VLOOKUP($G80,LISTAS!$V$3:$AD$20218,8,0)</f>
        <v>00004</v>
      </c>
      <c r="X80" s="40" t="str">
        <f>VLOOKUP($G80,LISTAS!$V$3:$AD$20218,9,0)</f>
        <v>03824</v>
      </c>
      <c r="Y80" s="40" t="str">
        <f t="shared" si="27"/>
        <v>00006</v>
      </c>
      <c r="Z80" s="40" t="str">
        <f>IF(I80=""," ",VLOOKUP(I80,LISTAS!$B$3:$C$105,2))</f>
        <v xml:space="preserve"> </v>
      </c>
      <c r="AA80" s="40" t="str">
        <f t="shared" si="26"/>
        <v xml:space="preserve">   </v>
      </c>
      <c r="AB80" s="39" t="str">
        <f>IF(L80="","  ",VLOOKUP(L80,LISTAS!$H$3:$I$14,2,0)&amp;REPT(" ",1-LEN(M80))&amp;M80)</f>
        <v xml:space="preserve">  </v>
      </c>
      <c r="AC80" s="40" t="str">
        <f t="shared" si="28"/>
        <v xml:space="preserve"> </v>
      </c>
      <c r="AD80" s="40" t="str">
        <f>IF(O80=""," ",VLOOKUP(O80,LISTAS!$M$3:$N$39,2,0))&amp;IF(P80=""," ",VLOOKUP(P80,LISTAS!$M$3:$N$39,2,0))</f>
        <v xml:space="preserve">  </v>
      </c>
      <c r="AE80" s="40" t="str">
        <f>IF(Q80="","   ",VLOOKUP(Q80,LISTAS!$P$3:$Q$147,2,0))</f>
        <v xml:space="preserve">BA </v>
      </c>
      <c r="AF80" s="40" t="str">
        <f>IF(ISERROR(IF(R80="texto libre",S80,VLOOKUP(R80,LISTAS!$S$3:$T$103,2,0))&amp;REPT(" ",4-LEN(IF(R80="texto libre",S80,VLOOKUP(R80,LISTAS!$S$3:$T$103,2,0))))),"    ",IF(R80="texto libre",S80,VLOOKUP(R80,LISTAS!$S$3:$T$103,2,0))&amp;REPT(" ",4-LEN(IF(R80="texto libre",S80,VLOOKUP(R80,LISTAS!$S$3:$T$103,2,0)))))</f>
        <v xml:space="preserve">1   </v>
      </c>
      <c r="AG80" s="40" t="str">
        <f>IF(ISERROR(IF(T80="texto libre",U80,VLOOKUP(T80,LISTAS!$S$3:$T$103,2,0))&amp;REPT(" ",4-LEN(IF(T80="texto libre",U80,VLOOKUP(T80,LISTAS!$S$3:$T$103,2,0))))),"    ",IF(T80="texto libre",U80,VLOOKUP(T80,LISTAS!$S$3:$T$103,2,0))&amp;REPT(" ",4-LEN(IF(T80="texto libre",U80,VLOOKUP(T80,LISTAS!$S$3:$T$103,2,0)))))</f>
        <v xml:space="preserve">    </v>
      </c>
      <c r="AH80" s="40">
        <f t="shared" si="29"/>
        <v>37</v>
      </c>
      <c r="AI80" s="40">
        <f t="shared" si="30"/>
        <v>1</v>
      </c>
      <c r="AJ80" s="38"/>
      <c r="AK80" s="31">
        <v>8</v>
      </c>
      <c r="AL80" s="91" t="s">
        <v>2711</v>
      </c>
      <c r="AM80" s="91" t="s">
        <v>2699</v>
      </c>
      <c r="AN80" s="31">
        <v>1</v>
      </c>
      <c r="AO80" s="88" t="str">
        <f>Tabla1[[#This Row],[GESCAL_37]]</f>
        <v xml:space="preserve">41000040382400006         BA 1       </v>
      </c>
      <c r="AP80" s="88" t="str">
        <f>IF(Tabla1[[#This Row],[Calle]]&lt;&gt;"",Tabla1[[#This Row],[Calle]],"")</f>
        <v>Duque, Plaza del</v>
      </c>
      <c r="AQ80" s="88" t="str">
        <f>Tabla1[[#This Row],[Número]]&amp;Tabla1[[#This Row],[Bis]]</f>
        <v>6</v>
      </c>
      <c r="AR80" s="88" t="str">
        <f>Tabla1[[#This Row],[PORTAL(O)]]&amp;Tabla1[[#This Row],[PUERTA(Y)]]</f>
        <v/>
      </c>
      <c r="AS80" s="88" t="str">
        <f>Tabla1[[#This Row],[BLOQUE(T)]]&amp;Tabla1[[#This Row],[BLOQUE(XX)]]</f>
        <v/>
      </c>
      <c r="AT80" s="88" t="str">
        <f>IF(Tabla1[[#This Row],[LETRA ]]&lt;&gt;"",Tabla1[[#This Row],[LETRA ]],"")</f>
        <v/>
      </c>
      <c r="AU80" s="88" t="str">
        <f>Tabla1[[#This Row],[S1]]&amp;Tabla1[[#This Row],[S2]]</f>
        <v/>
      </c>
      <c r="AV80" s="43" t="s">
        <v>27</v>
      </c>
      <c r="AW80" s="88" t="str">
        <f>Tabla1[[#This Row],[Planta]]</f>
        <v>Bajo</v>
      </c>
      <c r="AX80" s="88" t="str">
        <f>Tabla1[[#This Row],[MMMM]]&amp;" "&amp;Tabla1[[#This Row],[NNNN]]</f>
        <v xml:space="preserve">1        </v>
      </c>
      <c r="AY80" s="31" t="s">
        <v>2702</v>
      </c>
      <c r="AZ80" s="31" t="s">
        <v>2715</v>
      </c>
      <c r="BA80" s="31"/>
      <c r="BB80" s="31" t="s">
        <v>2723</v>
      </c>
      <c r="BC80" s="31" t="s">
        <v>355</v>
      </c>
      <c r="BD80" s="91" t="s">
        <v>2711</v>
      </c>
      <c r="BE80" s="31" t="s">
        <v>2722</v>
      </c>
      <c r="BF80" s="31" t="s">
        <v>359</v>
      </c>
      <c r="BG80" s="31">
        <v>2</v>
      </c>
      <c r="BH80" s="31" t="s">
        <v>2718</v>
      </c>
      <c r="BI80" s="31" t="s">
        <v>2719</v>
      </c>
      <c r="BJ80" s="31">
        <v>77</v>
      </c>
      <c r="BK80" s="31"/>
    </row>
    <row r="81" spans="1:63" ht="11.25" hidden="1" customHeight="1" x14ac:dyDescent="0.2">
      <c r="A81" s="84">
        <f t="shared" si="31"/>
        <v>74</v>
      </c>
      <c r="B81" s="85" t="str">
        <f t="shared" si="32"/>
        <v>NO</v>
      </c>
      <c r="C81" s="85" t="str">
        <f t="shared" si="33"/>
        <v>NO</v>
      </c>
      <c r="D81" s="85" t="str">
        <f t="shared" si="34"/>
        <v xml:space="preserve">41000040382400006         BA 2       </v>
      </c>
      <c r="E81" s="83" t="str">
        <f>VLOOKUP($G81,LISTAS!$V:$AA,3,0)</f>
        <v>SEVILLA</v>
      </c>
      <c r="F81" s="83" t="str">
        <f>VLOOKUP($G81,LISTAS!$V:$AA,2,0)</f>
        <v>ALCALA DE GUADAIRA</v>
      </c>
      <c r="G81" s="33" t="s">
        <v>2694</v>
      </c>
      <c r="H81" s="41">
        <v>6</v>
      </c>
      <c r="I81" s="41"/>
      <c r="J81" s="41"/>
      <c r="K81" s="41"/>
      <c r="L81" s="41"/>
      <c r="M81" s="41"/>
      <c r="N81" s="41"/>
      <c r="O81" s="41"/>
      <c r="P81" s="41"/>
      <c r="Q81" s="41" t="s">
        <v>106</v>
      </c>
      <c r="R81" s="41" t="s">
        <v>159</v>
      </c>
      <c r="S81" s="41">
        <v>2</v>
      </c>
      <c r="T81" s="41"/>
      <c r="U81" s="41"/>
      <c r="V81" s="40" t="str">
        <f>VLOOKUP($G81,LISTAS!$V$3:$AD$20218,7,0)</f>
        <v>41</v>
      </c>
      <c r="W81" s="40" t="str">
        <f>VLOOKUP($G81,LISTAS!$V$3:$AD$20218,8,0)</f>
        <v>00004</v>
      </c>
      <c r="X81" s="40" t="str">
        <f>VLOOKUP($G81,LISTAS!$V$3:$AD$20218,9,0)</f>
        <v>03824</v>
      </c>
      <c r="Y81" s="40" t="str">
        <f t="shared" si="27"/>
        <v>00006</v>
      </c>
      <c r="Z81" s="40" t="str">
        <f>IF(I81=""," ",VLOOKUP(I81,LISTAS!$B$3:$C$105,2))</f>
        <v xml:space="preserve"> </v>
      </c>
      <c r="AA81" s="40" t="str">
        <f t="shared" si="26"/>
        <v xml:space="preserve">   </v>
      </c>
      <c r="AB81" s="39" t="str">
        <f>IF(L81="","  ",VLOOKUP(L81,LISTAS!$H$3:$I$14,2,0)&amp;REPT(" ",1-LEN(M81))&amp;M81)</f>
        <v xml:space="preserve">  </v>
      </c>
      <c r="AC81" s="40" t="str">
        <f t="shared" si="28"/>
        <v xml:space="preserve"> </v>
      </c>
      <c r="AD81" s="40" t="str">
        <f>IF(O81=""," ",VLOOKUP(O81,LISTAS!$M$3:$N$39,2,0))&amp;IF(P81=""," ",VLOOKUP(P81,LISTAS!$M$3:$N$39,2,0))</f>
        <v xml:space="preserve">  </v>
      </c>
      <c r="AE81" s="40" t="str">
        <f>IF(Q81="","   ",VLOOKUP(Q81,LISTAS!$P$3:$Q$147,2,0))</f>
        <v xml:space="preserve">BA </v>
      </c>
      <c r="AF81" s="40" t="str">
        <f>IF(ISERROR(IF(R81="texto libre",S81,VLOOKUP(R81,LISTAS!$S$3:$T$103,2,0))&amp;REPT(" ",4-LEN(IF(R81="texto libre",S81,VLOOKUP(R81,LISTAS!$S$3:$T$103,2,0))))),"    ",IF(R81="texto libre",S81,VLOOKUP(R81,LISTAS!$S$3:$T$103,2,0))&amp;REPT(" ",4-LEN(IF(R81="texto libre",S81,VLOOKUP(R81,LISTAS!$S$3:$T$103,2,0)))))</f>
        <v xml:space="preserve">2   </v>
      </c>
      <c r="AG81" s="40" t="str">
        <f>IF(ISERROR(IF(T81="texto libre",U81,VLOOKUP(T81,LISTAS!$S$3:$T$103,2,0))&amp;REPT(" ",4-LEN(IF(T81="texto libre",U81,VLOOKUP(T81,LISTAS!$S$3:$T$103,2,0))))),"    ",IF(T81="texto libre",U81,VLOOKUP(T81,LISTAS!$S$3:$T$103,2,0))&amp;REPT(" ",4-LEN(IF(T81="texto libre",U81,VLOOKUP(T81,LISTAS!$S$3:$T$103,2,0)))))</f>
        <v xml:space="preserve">    </v>
      </c>
      <c r="AH81" s="40">
        <f t="shared" si="29"/>
        <v>37</v>
      </c>
      <c r="AI81" s="40">
        <f t="shared" si="30"/>
        <v>1</v>
      </c>
      <c r="AJ81" s="38"/>
      <c r="AK81" s="31">
        <v>8</v>
      </c>
      <c r="AL81" s="91" t="s">
        <v>2711</v>
      </c>
      <c r="AM81" s="91" t="s">
        <v>2699</v>
      </c>
      <c r="AN81" s="31">
        <v>1</v>
      </c>
      <c r="AO81" s="88" t="str">
        <f>Tabla1[[#This Row],[GESCAL_37]]</f>
        <v xml:space="preserve">41000040382400006         BA 2       </v>
      </c>
      <c r="AP81" s="88" t="str">
        <f>IF(Tabla1[[#This Row],[Calle]]&lt;&gt;"",Tabla1[[#This Row],[Calle]],"")</f>
        <v>Duque, Plaza del</v>
      </c>
      <c r="AQ81" s="88" t="str">
        <f>Tabla1[[#This Row],[Número]]&amp;Tabla1[[#This Row],[Bis]]</f>
        <v>6</v>
      </c>
      <c r="AR81" s="88" t="str">
        <f>Tabla1[[#This Row],[PORTAL(O)]]&amp;Tabla1[[#This Row],[PUERTA(Y)]]</f>
        <v/>
      </c>
      <c r="AS81" s="88" t="str">
        <f>Tabla1[[#This Row],[BLOQUE(T)]]&amp;Tabla1[[#This Row],[BLOQUE(XX)]]</f>
        <v/>
      </c>
      <c r="AT81" s="88" t="str">
        <f>IF(Tabla1[[#This Row],[LETRA ]]&lt;&gt;"",Tabla1[[#This Row],[LETRA ]],"")</f>
        <v/>
      </c>
      <c r="AU81" s="88" t="str">
        <f>Tabla1[[#This Row],[S1]]&amp;Tabla1[[#This Row],[S2]]</f>
        <v/>
      </c>
      <c r="AV81" s="43" t="s">
        <v>27</v>
      </c>
      <c r="AW81" s="88" t="str">
        <f>Tabla1[[#This Row],[Planta]]</f>
        <v>Bajo</v>
      </c>
      <c r="AX81" s="88" t="str">
        <f>Tabla1[[#This Row],[MMMM]]&amp;" "&amp;Tabla1[[#This Row],[NNNN]]</f>
        <v xml:space="preserve">2        </v>
      </c>
      <c r="AY81" s="31" t="s">
        <v>2702</v>
      </c>
      <c r="AZ81" s="31" t="s">
        <v>2715</v>
      </c>
      <c r="BA81" s="31"/>
      <c r="BB81" s="31" t="s">
        <v>2723</v>
      </c>
      <c r="BC81" s="31" t="s">
        <v>355</v>
      </c>
      <c r="BD81" s="91" t="s">
        <v>2711</v>
      </c>
      <c r="BE81" s="31" t="s">
        <v>2722</v>
      </c>
      <c r="BF81" s="31" t="s">
        <v>359</v>
      </c>
      <c r="BG81" s="31">
        <v>2</v>
      </c>
      <c r="BH81" s="31" t="s">
        <v>2718</v>
      </c>
      <c r="BI81" s="31" t="s">
        <v>2719</v>
      </c>
      <c r="BJ81" s="31">
        <v>77</v>
      </c>
      <c r="BK81" s="31"/>
    </row>
    <row r="82" spans="1:63" ht="11.25" hidden="1" customHeight="1" x14ac:dyDescent="0.2">
      <c r="A82" s="84">
        <f t="shared" si="31"/>
        <v>75</v>
      </c>
      <c r="B82" s="85" t="str">
        <f t="shared" si="32"/>
        <v>NO</v>
      </c>
      <c r="C82" s="85" t="str">
        <f t="shared" si="33"/>
        <v>NO</v>
      </c>
      <c r="D82" s="85" t="str">
        <f t="shared" si="34"/>
        <v xml:space="preserve">41000040382400006         BA 3       </v>
      </c>
      <c r="E82" s="83" t="str">
        <f>VLOOKUP($G82,LISTAS!$V:$AA,3,0)</f>
        <v>SEVILLA</v>
      </c>
      <c r="F82" s="83" t="str">
        <f>VLOOKUP($G82,LISTAS!$V:$AA,2,0)</f>
        <v>ALCALA DE GUADAIRA</v>
      </c>
      <c r="G82" s="33" t="s">
        <v>2694</v>
      </c>
      <c r="H82" s="41">
        <v>6</v>
      </c>
      <c r="I82" s="41"/>
      <c r="J82" s="41"/>
      <c r="K82" s="41"/>
      <c r="L82" s="41"/>
      <c r="M82" s="41"/>
      <c r="N82" s="41"/>
      <c r="O82" s="41"/>
      <c r="P82" s="41"/>
      <c r="Q82" s="41" t="s">
        <v>106</v>
      </c>
      <c r="R82" s="41" t="s">
        <v>159</v>
      </c>
      <c r="S82" s="41">
        <v>3</v>
      </c>
      <c r="T82" s="41"/>
      <c r="U82" s="41"/>
      <c r="V82" s="40" t="str">
        <f>VLOOKUP($G82,LISTAS!$V$3:$AD$20218,7,0)</f>
        <v>41</v>
      </c>
      <c r="W82" s="40" t="str">
        <f>VLOOKUP($G82,LISTAS!$V$3:$AD$20218,8,0)</f>
        <v>00004</v>
      </c>
      <c r="X82" s="40" t="str">
        <f>VLOOKUP($G82,LISTAS!$V$3:$AD$20218,9,0)</f>
        <v>03824</v>
      </c>
      <c r="Y82" s="40" t="str">
        <f t="shared" si="27"/>
        <v>00006</v>
      </c>
      <c r="Z82" s="40" t="str">
        <f>IF(I82=""," ",VLOOKUP(I82,LISTAS!$B$3:$C$105,2))</f>
        <v xml:space="preserve"> </v>
      </c>
      <c r="AA82" s="40" t="str">
        <f t="shared" si="26"/>
        <v xml:space="preserve">   </v>
      </c>
      <c r="AB82" s="39" t="str">
        <f>IF(L82="","  ",VLOOKUP(L82,LISTAS!$H$3:$I$14,2,0)&amp;REPT(" ",1-LEN(M82))&amp;M82)</f>
        <v xml:space="preserve">  </v>
      </c>
      <c r="AC82" s="40" t="str">
        <f t="shared" si="28"/>
        <v xml:space="preserve"> </v>
      </c>
      <c r="AD82" s="40" t="str">
        <f>IF(O82=""," ",VLOOKUP(O82,LISTAS!$M$3:$N$39,2,0))&amp;IF(P82=""," ",VLOOKUP(P82,LISTAS!$M$3:$N$39,2,0))</f>
        <v xml:space="preserve">  </v>
      </c>
      <c r="AE82" s="40" t="str">
        <f>IF(Q82="","   ",VLOOKUP(Q82,LISTAS!$P$3:$Q$147,2,0))</f>
        <v xml:space="preserve">BA </v>
      </c>
      <c r="AF82" s="40" t="str">
        <f>IF(ISERROR(IF(R82="texto libre",S82,VLOOKUP(R82,LISTAS!$S$3:$T$103,2,0))&amp;REPT(" ",4-LEN(IF(R82="texto libre",S82,VLOOKUP(R82,LISTAS!$S$3:$T$103,2,0))))),"    ",IF(R82="texto libre",S82,VLOOKUP(R82,LISTAS!$S$3:$T$103,2,0))&amp;REPT(" ",4-LEN(IF(R82="texto libre",S82,VLOOKUP(R82,LISTAS!$S$3:$T$103,2,0)))))</f>
        <v xml:space="preserve">3   </v>
      </c>
      <c r="AG82" s="40" t="str">
        <f>IF(ISERROR(IF(T82="texto libre",U82,VLOOKUP(T82,LISTAS!$S$3:$T$103,2,0))&amp;REPT(" ",4-LEN(IF(T82="texto libre",U82,VLOOKUP(T82,LISTAS!$S$3:$T$103,2,0))))),"    ",IF(T82="texto libre",U82,VLOOKUP(T82,LISTAS!$S$3:$T$103,2,0))&amp;REPT(" ",4-LEN(IF(T82="texto libre",U82,VLOOKUP(T82,LISTAS!$S$3:$T$103,2,0)))))</f>
        <v xml:space="preserve">    </v>
      </c>
      <c r="AH82" s="40">
        <f t="shared" si="29"/>
        <v>37</v>
      </c>
      <c r="AI82" s="40">
        <f t="shared" si="30"/>
        <v>1</v>
      </c>
      <c r="AJ82" s="38"/>
      <c r="AK82" s="31">
        <v>8</v>
      </c>
      <c r="AL82" s="91" t="s">
        <v>2711</v>
      </c>
      <c r="AM82" s="91" t="s">
        <v>2699</v>
      </c>
      <c r="AN82" s="31">
        <v>1</v>
      </c>
      <c r="AO82" s="88" t="str">
        <f>Tabla1[[#This Row],[GESCAL_37]]</f>
        <v xml:space="preserve">41000040382400006         BA 3       </v>
      </c>
      <c r="AP82" s="88" t="str">
        <f>IF(Tabla1[[#This Row],[Calle]]&lt;&gt;"",Tabla1[[#This Row],[Calle]],"")</f>
        <v>Duque, Plaza del</v>
      </c>
      <c r="AQ82" s="88" t="str">
        <f>Tabla1[[#This Row],[Número]]&amp;Tabla1[[#This Row],[Bis]]</f>
        <v>6</v>
      </c>
      <c r="AR82" s="88" t="str">
        <f>Tabla1[[#This Row],[PORTAL(O)]]&amp;Tabla1[[#This Row],[PUERTA(Y)]]</f>
        <v/>
      </c>
      <c r="AS82" s="88" t="str">
        <f>Tabla1[[#This Row],[BLOQUE(T)]]&amp;Tabla1[[#This Row],[BLOQUE(XX)]]</f>
        <v/>
      </c>
      <c r="AT82" s="88" t="str">
        <f>IF(Tabla1[[#This Row],[LETRA ]]&lt;&gt;"",Tabla1[[#This Row],[LETRA ]],"")</f>
        <v/>
      </c>
      <c r="AU82" s="88" t="str">
        <f>Tabla1[[#This Row],[S1]]&amp;Tabla1[[#This Row],[S2]]</f>
        <v/>
      </c>
      <c r="AV82" s="43" t="s">
        <v>27</v>
      </c>
      <c r="AW82" s="88" t="str">
        <f>Tabla1[[#This Row],[Planta]]</f>
        <v>Bajo</v>
      </c>
      <c r="AX82" s="88" t="str">
        <f>Tabla1[[#This Row],[MMMM]]&amp;" "&amp;Tabla1[[#This Row],[NNNN]]</f>
        <v xml:space="preserve">3        </v>
      </c>
      <c r="AY82" s="31" t="s">
        <v>2702</v>
      </c>
      <c r="AZ82" s="31" t="s">
        <v>2715</v>
      </c>
      <c r="BA82" s="31"/>
      <c r="BB82" s="31" t="s">
        <v>2723</v>
      </c>
      <c r="BC82" s="31" t="s">
        <v>355</v>
      </c>
      <c r="BD82" s="91" t="s">
        <v>2711</v>
      </c>
      <c r="BE82" s="31" t="s">
        <v>2722</v>
      </c>
      <c r="BF82" s="31" t="s">
        <v>359</v>
      </c>
      <c r="BG82" s="31">
        <v>2</v>
      </c>
      <c r="BH82" s="31" t="s">
        <v>2718</v>
      </c>
      <c r="BI82" s="31" t="s">
        <v>2719</v>
      </c>
      <c r="BJ82" s="31">
        <v>77</v>
      </c>
      <c r="BK82" s="31"/>
    </row>
    <row r="83" spans="1:63" ht="11.25" hidden="1" customHeight="1" x14ac:dyDescent="0.2">
      <c r="A83" s="84">
        <f t="shared" si="31"/>
        <v>76</v>
      </c>
      <c r="B83" s="85" t="str">
        <f t="shared" si="32"/>
        <v>NO</v>
      </c>
      <c r="C83" s="85" t="str">
        <f t="shared" si="33"/>
        <v>NO</v>
      </c>
      <c r="D83" s="85" t="str">
        <f t="shared" si="34"/>
        <v xml:space="preserve">41000040382400006         BA 4       </v>
      </c>
      <c r="E83" s="83" t="str">
        <f>VLOOKUP($G83,LISTAS!$V:$AA,3,0)</f>
        <v>SEVILLA</v>
      </c>
      <c r="F83" s="83" t="str">
        <f>VLOOKUP($G83,LISTAS!$V:$AA,2,0)</f>
        <v>ALCALA DE GUADAIRA</v>
      </c>
      <c r="G83" s="33" t="s">
        <v>2694</v>
      </c>
      <c r="H83" s="41">
        <v>6</v>
      </c>
      <c r="I83" s="41"/>
      <c r="J83" s="41"/>
      <c r="K83" s="41"/>
      <c r="L83" s="41"/>
      <c r="M83" s="41"/>
      <c r="N83" s="41"/>
      <c r="O83" s="41"/>
      <c r="P83" s="41"/>
      <c r="Q83" s="41" t="s">
        <v>106</v>
      </c>
      <c r="R83" s="41" t="s">
        <v>159</v>
      </c>
      <c r="S83" s="41">
        <v>4</v>
      </c>
      <c r="T83" s="41"/>
      <c r="U83" s="41"/>
      <c r="V83" s="40" t="str">
        <f>VLOOKUP($G83,LISTAS!$V$3:$AD$20218,7,0)</f>
        <v>41</v>
      </c>
      <c r="W83" s="40" t="str">
        <f>VLOOKUP($G83,LISTAS!$V$3:$AD$20218,8,0)</f>
        <v>00004</v>
      </c>
      <c r="X83" s="40" t="str">
        <f>VLOOKUP($G83,LISTAS!$V$3:$AD$20218,9,0)</f>
        <v>03824</v>
      </c>
      <c r="Y83" s="40" t="str">
        <f t="shared" si="27"/>
        <v>00006</v>
      </c>
      <c r="Z83" s="40" t="str">
        <f>IF(I83=""," ",VLOOKUP(I83,LISTAS!$B$3:$C$105,2))</f>
        <v xml:space="preserve"> </v>
      </c>
      <c r="AA83" s="40" t="str">
        <f t="shared" si="26"/>
        <v xml:space="preserve">   </v>
      </c>
      <c r="AB83" s="39" t="str">
        <f>IF(L83="","  ",VLOOKUP(L83,LISTAS!$H$3:$I$14,2,0)&amp;REPT(" ",1-LEN(M83))&amp;M83)</f>
        <v xml:space="preserve">  </v>
      </c>
      <c r="AC83" s="40" t="str">
        <f t="shared" si="28"/>
        <v xml:space="preserve"> </v>
      </c>
      <c r="AD83" s="40" t="str">
        <f>IF(O83=""," ",VLOOKUP(O83,LISTAS!$M$3:$N$39,2,0))&amp;IF(P83=""," ",VLOOKUP(P83,LISTAS!$M$3:$N$39,2,0))</f>
        <v xml:space="preserve">  </v>
      </c>
      <c r="AE83" s="40" t="str">
        <f>IF(Q83="","   ",VLOOKUP(Q83,LISTAS!$P$3:$Q$147,2,0))</f>
        <v xml:space="preserve">BA </v>
      </c>
      <c r="AF83" s="40" t="str">
        <f>IF(ISERROR(IF(R83="texto libre",S83,VLOOKUP(R83,LISTAS!$S$3:$T$103,2,0))&amp;REPT(" ",4-LEN(IF(R83="texto libre",S83,VLOOKUP(R83,LISTAS!$S$3:$T$103,2,0))))),"    ",IF(R83="texto libre",S83,VLOOKUP(R83,LISTAS!$S$3:$T$103,2,0))&amp;REPT(" ",4-LEN(IF(R83="texto libre",S83,VLOOKUP(R83,LISTAS!$S$3:$T$103,2,0)))))</f>
        <v xml:space="preserve">4   </v>
      </c>
      <c r="AG83" s="40" t="str">
        <f>IF(ISERROR(IF(T83="texto libre",U83,VLOOKUP(T83,LISTAS!$S$3:$T$103,2,0))&amp;REPT(" ",4-LEN(IF(T83="texto libre",U83,VLOOKUP(T83,LISTAS!$S$3:$T$103,2,0))))),"    ",IF(T83="texto libre",U83,VLOOKUP(T83,LISTAS!$S$3:$T$103,2,0))&amp;REPT(" ",4-LEN(IF(T83="texto libre",U83,VLOOKUP(T83,LISTAS!$S$3:$T$103,2,0)))))</f>
        <v xml:space="preserve">    </v>
      </c>
      <c r="AH83" s="40">
        <f t="shared" si="29"/>
        <v>37</v>
      </c>
      <c r="AI83" s="40">
        <f t="shared" si="30"/>
        <v>1</v>
      </c>
      <c r="AJ83" s="38"/>
      <c r="AK83" s="31">
        <v>8</v>
      </c>
      <c r="AL83" s="91" t="s">
        <v>2711</v>
      </c>
      <c r="AM83" s="91" t="s">
        <v>2699</v>
      </c>
      <c r="AN83" s="31">
        <v>1</v>
      </c>
      <c r="AO83" s="88" t="str">
        <f>Tabla1[[#This Row],[GESCAL_37]]</f>
        <v xml:space="preserve">41000040382400006         BA 4       </v>
      </c>
      <c r="AP83" s="88" t="str">
        <f>IF(Tabla1[[#This Row],[Calle]]&lt;&gt;"",Tabla1[[#This Row],[Calle]],"")</f>
        <v>Duque, Plaza del</v>
      </c>
      <c r="AQ83" s="88" t="str">
        <f>Tabla1[[#This Row],[Número]]&amp;Tabla1[[#This Row],[Bis]]</f>
        <v>6</v>
      </c>
      <c r="AR83" s="88" t="str">
        <f>Tabla1[[#This Row],[PORTAL(O)]]&amp;Tabla1[[#This Row],[PUERTA(Y)]]</f>
        <v/>
      </c>
      <c r="AS83" s="88" t="str">
        <f>Tabla1[[#This Row],[BLOQUE(T)]]&amp;Tabla1[[#This Row],[BLOQUE(XX)]]</f>
        <v/>
      </c>
      <c r="AT83" s="88" t="str">
        <f>IF(Tabla1[[#This Row],[LETRA ]]&lt;&gt;"",Tabla1[[#This Row],[LETRA ]],"")</f>
        <v/>
      </c>
      <c r="AU83" s="88" t="str">
        <f>Tabla1[[#This Row],[S1]]&amp;Tabla1[[#This Row],[S2]]</f>
        <v/>
      </c>
      <c r="AV83" s="43" t="s">
        <v>27</v>
      </c>
      <c r="AW83" s="88" t="str">
        <f>Tabla1[[#This Row],[Planta]]</f>
        <v>Bajo</v>
      </c>
      <c r="AX83" s="88" t="str">
        <f>Tabla1[[#This Row],[MMMM]]&amp;" "&amp;Tabla1[[#This Row],[NNNN]]</f>
        <v xml:space="preserve">4        </v>
      </c>
      <c r="AY83" s="31" t="s">
        <v>2702</v>
      </c>
      <c r="AZ83" s="31" t="s">
        <v>2715</v>
      </c>
      <c r="BA83" s="31"/>
      <c r="BB83" s="31" t="s">
        <v>2723</v>
      </c>
      <c r="BC83" s="31" t="s">
        <v>355</v>
      </c>
      <c r="BD83" s="91" t="s">
        <v>2711</v>
      </c>
      <c r="BE83" s="31" t="s">
        <v>2722</v>
      </c>
      <c r="BF83" s="31" t="s">
        <v>359</v>
      </c>
      <c r="BG83" s="31">
        <v>2</v>
      </c>
      <c r="BH83" s="31" t="s">
        <v>2718</v>
      </c>
      <c r="BI83" s="31" t="s">
        <v>2719</v>
      </c>
      <c r="BJ83" s="31">
        <v>77</v>
      </c>
      <c r="BK83" s="31"/>
    </row>
    <row r="84" spans="1:63" ht="11.25" hidden="1" customHeight="1" x14ac:dyDescent="0.2">
      <c r="A84" s="84">
        <f t="shared" si="31"/>
        <v>77</v>
      </c>
      <c r="B84" s="85" t="str">
        <f t="shared" si="32"/>
        <v>NO</v>
      </c>
      <c r="C84" s="85" t="str">
        <f t="shared" si="33"/>
        <v>NO</v>
      </c>
      <c r="D84" s="85" t="str">
        <f t="shared" si="34"/>
        <v xml:space="preserve">41000040382400006         BA 5       </v>
      </c>
      <c r="E84" s="83" t="str">
        <f>VLOOKUP($G84,LISTAS!$V:$AA,3,0)</f>
        <v>SEVILLA</v>
      </c>
      <c r="F84" s="83" t="str">
        <f>VLOOKUP($G84,LISTAS!$V:$AA,2,0)</f>
        <v>ALCALA DE GUADAIRA</v>
      </c>
      <c r="G84" s="33" t="s">
        <v>2694</v>
      </c>
      <c r="H84" s="41">
        <v>6</v>
      </c>
      <c r="I84" s="41"/>
      <c r="J84" s="41"/>
      <c r="K84" s="41"/>
      <c r="L84" s="41"/>
      <c r="M84" s="41"/>
      <c r="N84" s="41"/>
      <c r="O84" s="41"/>
      <c r="P84" s="41"/>
      <c r="Q84" s="41" t="s">
        <v>106</v>
      </c>
      <c r="R84" s="41" t="s">
        <v>159</v>
      </c>
      <c r="S84" s="41">
        <v>5</v>
      </c>
      <c r="T84" s="41"/>
      <c r="U84" s="41"/>
      <c r="V84" s="40" t="str">
        <f>VLOOKUP($G84,LISTAS!$V$3:$AD$20218,7,0)</f>
        <v>41</v>
      </c>
      <c r="W84" s="40" t="str">
        <f>VLOOKUP($G84,LISTAS!$V$3:$AD$20218,8,0)</f>
        <v>00004</v>
      </c>
      <c r="X84" s="40" t="str">
        <f>VLOOKUP($G84,LISTAS!$V$3:$AD$20218,9,0)</f>
        <v>03824</v>
      </c>
      <c r="Y84" s="40" t="str">
        <f t="shared" si="27"/>
        <v>00006</v>
      </c>
      <c r="Z84" s="40" t="str">
        <f>IF(I84=""," ",VLOOKUP(I84,LISTAS!$B$3:$C$105,2))</f>
        <v xml:space="preserve"> </v>
      </c>
      <c r="AA84" s="40" t="str">
        <f t="shared" si="26"/>
        <v xml:space="preserve">   </v>
      </c>
      <c r="AB84" s="39" t="str">
        <f>IF(L84="","  ",VLOOKUP(L84,LISTAS!$H$3:$I$14,2,0)&amp;REPT(" ",1-LEN(M84))&amp;M84)</f>
        <v xml:space="preserve">  </v>
      </c>
      <c r="AC84" s="40" t="str">
        <f t="shared" si="28"/>
        <v xml:space="preserve"> </v>
      </c>
      <c r="AD84" s="40" t="str">
        <f>IF(O84=""," ",VLOOKUP(O84,LISTAS!$M$3:$N$39,2,0))&amp;IF(P84=""," ",VLOOKUP(P84,LISTAS!$M$3:$N$39,2,0))</f>
        <v xml:space="preserve">  </v>
      </c>
      <c r="AE84" s="40" t="str">
        <f>IF(Q84="","   ",VLOOKUP(Q84,LISTAS!$P$3:$Q$147,2,0))</f>
        <v xml:space="preserve">BA </v>
      </c>
      <c r="AF84" s="40" t="str">
        <f>IF(ISERROR(IF(R84="texto libre",S84,VLOOKUP(R84,LISTAS!$S$3:$T$103,2,0))&amp;REPT(" ",4-LEN(IF(R84="texto libre",S84,VLOOKUP(R84,LISTAS!$S$3:$T$103,2,0))))),"    ",IF(R84="texto libre",S84,VLOOKUP(R84,LISTAS!$S$3:$T$103,2,0))&amp;REPT(" ",4-LEN(IF(R84="texto libre",S84,VLOOKUP(R84,LISTAS!$S$3:$T$103,2,0)))))</f>
        <v xml:space="preserve">5   </v>
      </c>
      <c r="AG84" s="40" t="str">
        <f>IF(ISERROR(IF(T84="texto libre",U84,VLOOKUP(T84,LISTAS!$S$3:$T$103,2,0))&amp;REPT(" ",4-LEN(IF(T84="texto libre",U84,VLOOKUP(T84,LISTAS!$S$3:$T$103,2,0))))),"    ",IF(T84="texto libre",U84,VLOOKUP(T84,LISTAS!$S$3:$T$103,2,0))&amp;REPT(" ",4-LEN(IF(T84="texto libre",U84,VLOOKUP(T84,LISTAS!$S$3:$T$103,2,0)))))</f>
        <v xml:space="preserve">    </v>
      </c>
      <c r="AH84" s="40">
        <f t="shared" si="29"/>
        <v>37</v>
      </c>
      <c r="AI84" s="40">
        <f t="shared" si="30"/>
        <v>1</v>
      </c>
      <c r="AJ84" s="38"/>
      <c r="AK84" s="31">
        <v>8</v>
      </c>
      <c r="AL84" s="91" t="s">
        <v>2711</v>
      </c>
      <c r="AM84" s="91" t="s">
        <v>2699</v>
      </c>
      <c r="AN84" s="31">
        <v>1</v>
      </c>
      <c r="AO84" s="88" t="str">
        <f>Tabla1[[#This Row],[GESCAL_37]]</f>
        <v xml:space="preserve">41000040382400006         BA 5       </v>
      </c>
      <c r="AP84" s="88" t="str">
        <f>IF(Tabla1[[#This Row],[Calle]]&lt;&gt;"",Tabla1[[#This Row],[Calle]],"")</f>
        <v>Duque, Plaza del</v>
      </c>
      <c r="AQ84" s="88" t="str">
        <f>Tabla1[[#This Row],[Número]]&amp;Tabla1[[#This Row],[Bis]]</f>
        <v>6</v>
      </c>
      <c r="AR84" s="88" t="str">
        <f>Tabla1[[#This Row],[PORTAL(O)]]&amp;Tabla1[[#This Row],[PUERTA(Y)]]</f>
        <v/>
      </c>
      <c r="AS84" s="88" t="str">
        <f>Tabla1[[#This Row],[BLOQUE(T)]]&amp;Tabla1[[#This Row],[BLOQUE(XX)]]</f>
        <v/>
      </c>
      <c r="AT84" s="88" t="str">
        <f>IF(Tabla1[[#This Row],[LETRA ]]&lt;&gt;"",Tabla1[[#This Row],[LETRA ]],"")</f>
        <v/>
      </c>
      <c r="AU84" s="88" t="str">
        <f>Tabla1[[#This Row],[S1]]&amp;Tabla1[[#This Row],[S2]]</f>
        <v/>
      </c>
      <c r="AV84" s="43" t="s">
        <v>27</v>
      </c>
      <c r="AW84" s="88" t="str">
        <f>Tabla1[[#This Row],[Planta]]</f>
        <v>Bajo</v>
      </c>
      <c r="AX84" s="88" t="str">
        <f>Tabla1[[#This Row],[MMMM]]&amp;" "&amp;Tabla1[[#This Row],[NNNN]]</f>
        <v xml:space="preserve">5        </v>
      </c>
      <c r="AY84" s="31" t="s">
        <v>2702</v>
      </c>
      <c r="AZ84" s="31" t="s">
        <v>2715</v>
      </c>
      <c r="BA84" s="31"/>
      <c r="BB84" s="31" t="s">
        <v>2723</v>
      </c>
      <c r="BC84" s="31" t="s">
        <v>355</v>
      </c>
      <c r="BD84" s="91" t="s">
        <v>2711</v>
      </c>
      <c r="BE84" s="31" t="s">
        <v>2722</v>
      </c>
      <c r="BF84" s="31" t="s">
        <v>359</v>
      </c>
      <c r="BG84" s="31">
        <v>2</v>
      </c>
      <c r="BH84" s="31" t="s">
        <v>2718</v>
      </c>
      <c r="BI84" s="31" t="s">
        <v>2719</v>
      </c>
      <c r="BJ84" s="31">
        <v>77</v>
      </c>
      <c r="BK84" s="31"/>
    </row>
    <row r="85" spans="1:63" ht="11.25" hidden="1" customHeight="1" x14ac:dyDescent="0.2">
      <c r="A85" s="84">
        <f t="shared" si="31"/>
        <v>78</v>
      </c>
      <c r="B85" s="85" t="str">
        <f t="shared" si="32"/>
        <v>NO</v>
      </c>
      <c r="C85" s="85" t="str">
        <f t="shared" si="33"/>
        <v>NO</v>
      </c>
      <c r="D85" s="85" t="str">
        <f t="shared" si="34"/>
        <v xml:space="preserve">41000040382400006         BA 6       </v>
      </c>
      <c r="E85" s="83" t="str">
        <f>VLOOKUP($G85,LISTAS!$V:$AA,3,0)</f>
        <v>SEVILLA</v>
      </c>
      <c r="F85" s="83" t="str">
        <f>VLOOKUP($G85,LISTAS!$V:$AA,2,0)</f>
        <v>ALCALA DE GUADAIRA</v>
      </c>
      <c r="G85" s="33" t="s">
        <v>2694</v>
      </c>
      <c r="H85" s="41">
        <v>6</v>
      </c>
      <c r="I85" s="41"/>
      <c r="J85" s="41"/>
      <c r="K85" s="41"/>
      <c r="L85" s="41"/>
      <c r="M85" s="41"/>
      <c r="N85" s="41"/>
      <c r="O85" s="41"/>
      <c r="P85" s="41"/>
      <c r="Q85" s="41" t="s">
        <v>106</v>
      </c>
      <c r="R85" s="41" t="s">
        <v>159</v>
      </c>
      <c r="S85" s="41">
        <v>6</v>
      </c>
      <c r="T85" s="41"/>
      <c r="U85" s="41"/>
      <c r="V85" s="40" t="str">
        <f>VLOOKUP($G85,LISTAS!$V$3:$AD$20218,7,0)</f>
        <v>41</v>
      </c>
      <c r="W85" s="40" t="str">
        <f>VLOOKUP($G85,LISTAS!$V$3:$AD$20218,8,0)</f>
        <v>00004</v>
      </c>
      <c r="X85" s="40" t="str">
        <f>VLOOKUP($G85,LISTAS!$V$3:$AD$20218,9,0)</f>
        <v>03824</v>
      </c>
      <c r="Y85" s="40" t="str">
        <f t="shared" si="27"/>
        <v>00006</v>
      </c>
      <c r="Z85" s="40" t="str">
        <f>IF(I85=""," ",VLOOKUP(I85,LISTAS!$B$3:$C$105,2))</f>
        <v xml:space="preserve"> </v>
      </c>
      <c r="AA85" s="40" t="str">
        <f t="shared" si="26"/>
        <v xml:space="preserve">   </v>
      </c>
      <c r="AB85" s="39" t="str">
        <f>IF(L85="","  ",VLOOKUP(L85,LISTAS!$H$3:$I$14,2,0)&amp;REPT(" ",1-LEN(M85))&amp;M85)</f>
        <v xml:space="preserve">  </v>
      </c>
      <c r="AC85" s="40" t="str">
        <f t="shared" si="28"/>
        <v xml:space="preserve"> </v>
      </c>
      <c r="AD85" s="40" t="str">
        <f>IF(O85=""," ",VLOOKUP(O85,LISTAS!$M$3:$N$39,2,0))&amp;IF(P85=""," ",VLOOKUP(P85,LISTAS!$M$3:$N$39,2,0))</f>
        <v xml:space="preserve">  </v>
      </c>
      <c r="AE85" s="40" t="str">
        <f>IF(Q85="","   ",VLOOKUP(Q85,LISTAS!$P$3:$Q$147,2,0))</f>
        <v xml:space="preserve">BA </v>
      </c>
      <c r="AF85" s="40" t="str">
        <f>IF(ISERROR(IF(R85="texto libre",S85,VLOOKUP(R85,LISTAS!$S$3:$T$103,2,0))&amp;REPT(" ",4-LEN(IF(R85="texto libre",S85,VLOOKUP(R85,LISTAS!$S$3:$T$103,2,0))))),"    ",IF(R85="texto libre",S85,VLOOKUP(R85,LISTAS!$S$3:$T$103,2,0))&amp;REPT(" ",4-LEN(IF(R85="texto libre",S85,VLOOKUP(R85,LISTAS!$S$3:$T$103,2,0)))))</f>
        <v xml:space="preserve">6   </v>
      </c>
      <c r="AG85" s="40" t="str">
        <f>IF(ISERROR(IF(T85="texto libre",U85,VLOOKUP(T85,LISTAS!$S$3:$T$103,2,0))&amp;REPT(" ",4-LEN(IF(T85="texto libre",U85,VLOOKUP(T85,LISTAS!$S$3:$T$103,2,0))))),"    ",IF(T85="texto libre",U85,VLOOKUP(T85,LISTAS!$S$3:$T$103,2,0))&amp;REPT(" ",4-LEN(IF(T85="texto libre",U85,VLOOKUP(T85,LISTAS!$S$3:$T$103,2,0)))))</f>
        <v xml:space="preserve">    </v>
      </c>
      <c r="AH85" s="40">
        <f t="shared" si="29"/>
        <v>37</v>
      </c>
      <c r="AI85" s="40">
        <f t="shared" si="30"/>
        <v>1</v>
      </c>
      <c r="AJ85" s="38"/>
      <c r="AK85" s="31">
        <v>8</v>
      </c>
      <c r="AL85" s="91" t="s">
        <v>2711</v>
      </c>
      <c r="AM85" s="91" t="s">
        <v>2699</v>
      </c>
      <c r="AN85" s="31">
        <v>1</v>
      </c>
      <c r="AO85" s="88" t="str">
        <f>Tabla1[[#This Row],[GESCAL_37]]</f>
        <v xml:space="preserve">41000040382400006         BA 6       </v>
      </c>
      <c r="AP85" s="88" t="str">
        <f>IF(Tabla1[[#This Row],[Calle]]&lt;&gt;"",Tabla1[[#This Row],[Calle]],"")</f>
        <v>Duque, Plaza del</v>
      </c>
      <c r="AQ85" s="88" t="str">
        <f>Tabla1[[#This Row],[Número]]&amp;Tabla1[[#This Row],[Bis]]</f>
        <v>6</v>
      </c>
      <c r="AR85" s="88" t="str">
        <f>Tabla1[[#This Row],[PORTAL(O)]]&amp;Tabla1[[#This Row],[PUERTA(Y)]]</f>
        <v/>
      </c>
      <c r="AS85" s="88" t="str">
        <f>Tabla1[[#This Row],[BLOQUE(T)]]&amp;Tabla1[[#This Row],[BLOQUE(XX)]]</f>
        <v/>
      </c>
      <c r="AT85" s="88" t="str">
        <f>IF(Tabla1[[#This Row],[LETRA ]]&lt;&gt;"",Tabla1[[#This Row],[LETRA ]],"")</f>
        <v/>
      </c>
      <c r="AU85" s="88" t="str">
        <f>Tabla1[[#This Row],[S1]]&amp;Tabla1[[#This Row],[S2]]</f>
        <v/>
      </c>
      <c r="AV85" s="43" t="s">
        <v>27</v>
      </c>
      <c r="AW85" s="88" t="str">
        <f>Tabla1[[#This Row],[Planta]]</f>
        <v>Bajo</v>
      </c>
      <c r="AX85" s="88" t="str">
        <f>Tabla1[[#This Row],[MMMM]]&amp;" "&amp;Tabla1[[#This Row],[NNNN]]</f>
        <v xml:space="preserve">6        </v>
      </c>
      <c r="AY85" s="31" t="s">
        <v>2702</v>
      </c>
      <c r="AZ85" s="31" t="s">
        <v>2715</v>
      </c>
      <c r="BA85" s="31"/>
      <c r="BB85" s="31" t="s">
        <v>2723</v>
      </c>
      <c r="BC85" s="31" t="s">
        <v>355</v>
      </c>
      <c r="BD85" s="91" t="s">
        <v>2711</v>
      </c>
      <c r="BE85" s="31" t="s">
        <v>2722</v>
      </c>
      <c r="BF85" s="31" t="s">
        <v>359</v>
      </c>
      <c r="BG85" s="31">
        <v>2</v>
      </c>
      <c r="BH85" s="31" t="s">
        <v>2718</v>
      </c>
      <c r="BI85" s="31" t="s">
        <v>2719</v>
      </c>
      <c r="BJ85" s="31">
        <v>77</v>
      </c>
      <c r="BK85" s="31"/>
    </row>
    <row r="86" spans="1:63" ht="11.25" hidden="1" customHeight="1" x14ac:dyDescent="0.2">
      <c r="A86" s="84">
        <f t="shared" si="31"/>
        <v>79</v>
      </c>
      <c r="B86" s="85" t="str">
        <f t="shared" si="32"/>
        <v>NO</v>
      </c>
      <c r="C86" s="85" t="str">
        <f t="shared" si="33"/>
        <v>NO</v>
      </c>
      <c r="D86" s="85" t="str">
        <f t="shared" si="34"/>
        <v xml:space="preserve">41000040382400006         BA 7       </v>
      </c>
      <c r="E86" s="83" t="str">
        <f>VLOOKUP($G86,LISTAS!$V:$AA,3,0)</f>
        <v>SEVILLA</v>
      </c>
      <c r="F86" s="83" t="str">
        <f>VLOOKUP($G86,LISTAS!$V:$AA,2,0)</f>
        <v>ALCALA DE GUADAIRA</v>
      </c>
      <c r="G86" s="33" t="s">
        <v>2694</v>
      </c>
      <c r="H86" s="41">
        <v>6</v>
      </c>
      <c r="I86" s="41"/>
      <c r="J86" s="41"/>
      <c r="K86" s="41"/>
      <c r="L86" s="41"/>
      <c r="M86" s="41"/>
      <c r="N86" s="41"/>
      <c r="O86" s="41"/>
      <c r="P86" s="41"/>
      <c r="Q86" s="41" t="s">
        <v>106</v>
      </c>
      <c r="R86" s="41" t="s">
        <v>159</v>
      </c>
      <c r="S86" s="41">
        <v>7</v>
      </c>
      <c r="T86" s="41"/>
      <c r="U86" s="41"/>
      <c r="V86" s="40" t="str">
        <f>VLOOKUP($G86,LISTAS!$V$3:$AD$20218,7,0)</f>
        <v>41</v>
      </c>
      <c r="W86" s="40" t="str">
        <f>VLOOKUP($G86,LISTAS!$V$3:$AD$20218,8,0)</f>
        <v>00004</v>
      </c>
      <c r="X86" s="40" t="str">
        <f>VLOOKUP($G86,LISTAS!$V$3:$AD$20218,9,0)</f>
        <v>03824</v>
      </c>
      <c r="Y86" s="40" t="str">
        <f t="shared" si="27"/>
        <v>00006</v>
      </c>
      <c r="Z86" s="40" t="str">
        <f>IF(I86=""," ",VLOOKUP(I86,LISTAS!$B$3:$C$105,2))</f>
        <v xml:space="preserve"> </v>
      </c>
      <c r="AA86" s="40" t="str">
        <f t="shared" si="26"/>
        <v xml:space="preserve">   </v>
      </c>
      <c r="AB86" s="39" t="str">
        <f>IF(L86="","  ",VLOOKUP(L86,LISTAS!$H$3:$I$14,2,0)&amp;REPT(" ",1-LEN(M86))&amp;M86)</f>
        <v xml:space="preserve">  </v>
      </c>
      <c r="AC86" s="40" t="str">
        <f t="shared" si="28"/>
        <v xml:space="preserve"> </v>
      </c>
      <c r="AD86" s="40" t="str">
        <f>IF(O86=""," ",VLOOKUP(O86,LISTAS!$M$3:$N$39,2,0))&amp;IF(P86=""," ",VLOOKUP(P86,LISTAS!$M$3:$N$39,2,0))</f>
        <v xml:space="preserve">  </v>
      </c>
      <c r="AE86" s="40" t="str">
        <f>IF(Q86="","   ",VLOOKUP(Q86,LISTAS!$P$3:$Q$147,2,0))</f>
        <v xml:space="preserve">BA </v>
      </c>
      <c r="AF86" s="40" t="str">
        <f>IF(ISERROR(IF(R86="texto libre",S86,VLOOKUP(R86,LISTAS!$S$3:$T$103,2,0))&amp;REPT(" ",4-LEN(IF(R86="texto libre",S86,VLOOKUP(R86,LISTAS!$S$3:$T$103,2,0))))),"    ",IF(R86="texto libre",S86,VLOOKUP(R86,LISTAS!$S$3:$T$103,2,0))&amp;REPT(" ",4-LEN(IF(R86="texto libre",S86,VLOOKUP(R86,LISTAS!$S$3:$T$103,2,0)))))</f>
        <v xml:space="preserve">7   </v>
      </c>
      <c r="AG86" s="40" t="str">
        <f>IF(ISERROR(IF(T86="texto libre",U86,VLOOKUP(T86,LISTAS!$S$3:$T$103,2,0))&amp;REPT(" ",4-LEN(IF(T86="texto libre",U86,VLOOKUP(T86,LISTAS!$S$3:$T$103,2,0))))),"    ",IF(T86="texto libre",U86,VLOOKUP(T86,LISTAS!$S$3:$T$103,2,0))&amp;REPT(" ",4-LEN(IF(T86="texto libre",U86,VLOOKUP(T86,LISTAS!$S$3:$T$103,2,0)))))</f>
        <v xml:space="preserve">    </v>
      </c>
      <c r="AH86" s="40">
        <f t="shared" si="29"/>
        <v>37</v>
      </c>
      <c r="AI86" s="40">
        <f t="shared" si="30"/>
        <v>1</v>
      </c>
      <c r="AJ86" s="38"/>
      <c r="AK86" s="31">
        <v>8</v>
      </c>
      <c r="AL86" s="91" t="s">
        <v>2711</v>
      </c>
      <c r="AM86" s="91" t="s">
        <v>2699</v>
      </c>
      <c r="AN86" s="31">
        <v>1</v>
      </c>
      <c r="AO86" s="88" t="str">
        <f>Tabla1[[#This Row],[GESCAL_37]]</f>
        <v xml:space="preserve">41000040382400006         BA 7       </v>
      </c>
      <c r="AP86" s="88" t="str">
        <f>IF(Tabla1[[#This Row],[Calle]]&lt;&gt;"",Tabla1[[#This Row],[Calle]],"")</f>
        <v>Duque, Plaza del</v>
      </c>
      <c r="AQ86" s="88" t="str">
        <f>Tabla1[[#This Row],[Número]]&amp;Tabla1[[#This Row],[Bis]]</f>
        <v>6</v>
      </c>
      <c r="AR86" s="88" t="str">
        <f>Tabla1[[#This Row],[PORTAL(O)]]&amp;Tabla1[[#This Row],[PUERTA(Y)]]</f>
        <v/>
      </c>
      <c r="AS86" s="88" t="str">
        <f>Tabla1[[#This Row],[BLOQUE(T)]]&amp;Tabla1[[#This Row],[BLOQUE(XX)]]</f>
        <v/>
      </c>
      <c r="AT86" s="88" t="str">
        <f>IF(Tabla1[[#This Row],[LETRA ]]&lt;&gt;"",Tabla1[[#This Row],[LETRA ]],"")</f>
        <v/>
      </c>
      <c r="AU86" s="88" t="str">
        <f>Tabla1[[#This Row],[S1]]&amp;Tabla1[[#This Row],[S2]]</f>
        <v/>
      </c>
      <c r="AV86" s="43" t="s">
        <v>27</v>
      </c>
      <c r="AW86" s="88" t="str">
        <f>Tabla1[[#This Row],[Planta]]</f>
        <v>Bajo</v>
      </c>
      <c r="AX86" s="88" t="str">
        <f>Tabla1[[#This Row],[MMMM]]&amp;" "&amp;Tabla1[[#This Row],[NNNN]]</f>
        <v xml:space="preserve">7        </v>
      </c>
      <c r="AY86" s="31" t="s">
        <v>2702</v>
      </c>
      <c r="AZ86" s="31" t="s">
        <v>2715</v>
      </c>
      <c r="BA86" s="31"/>
      <c r="BB86" s="31" t="s">
        <v>2723</v>
      </c>
      <c r="BC86" s="31" t="s">
        <v>355</v>
      </c>
      <c r="BD86" s="91" t="s">
        <v>2711</v>
      </c>
      <c r="BE86" s="31" t="s">
        <v>2722</v>
      </c>
      <c r="BF86" s="31" t="s">
        <v>359</v>
      </c>
      <c r="BG86" s="31">
        <v>2</v>
      </c>
      <c r="BH86" s="31" t="s">
        <v>2718</v>
      </c>
      <c r="BI86" s="31" t="s">
        <v>2719</v>
      </c>
      <c r="BJ86" s="31">
        <v>77</v>
      </c>
      <c r="BK86" s="31"/>
    </row>
    <row r="87" spans="1:63" ht="11.25" hidden="1" customHeight="1" x14ac:dyDescent="0.2">
      <c r="A87" s="84">
        <f t="shared" si="31"/>
        <v>80</v>
      </c>
      <c r="B87" s="85" t="str">
        <f t="shared" si="32"/>
        <v>NO</v>
      </c>
      <c r="C87" s="85" t="str">
        <f t="shared" si="33"/>
        <v>NO</v>
      </c>
      <c r="D87" s="85" t="str">
        <f t="shared" si="34"/>
        <v xml:space="preserve">41000040382400006         BA 8       </v>
      </c>
      <c r="E87" s="83" t="str">
        <f>VLOOKUP($G87,LISTAS!$V:$AA,3,0)</f>
        <v>SEVILLA</v>
      </c>
      <c r="F87" s="83" t="str">
        <f>VLOOKUP($G87,LISTAS!$V:$AA,2,0)</f>
        <v>ALCALA DE GUADAIRA</v>
      </c>
      <c r="G87" s="33" t="s">
        <v>2694</v>
      </c>
      <c r="H87" s="41">
        <v>6</v>
      </c>
      <c r="I87" s="41"/>
      <c r="J87" s="41"/>
      <c r="K87" s="41"/>
      <c r="L87" s="41"/>
      <c r="M87" s="41"/>
      <c r="N87" s="41"/>
      <c r="O87" s="41"/>
      <c r="P87" s="41"/>
      <c r="Q87" s="41" t="s">
        <v>106</v>
      </c>
      <c r="R87" s="41" t="s">
        <v>159</v>
      </c>
      <c r="S87" s="41">
        <v>8</v>
      </c>
      <c r="T87" s="41"/>
      <c r="U87" s="41"/>
      <c r="V87" s="40" t="str">
        <f>VLOOKUP($G87,LISTAS!$V$3:$AD$20218,7,0)</f>
        <v>41</v>
      </c>
      <c r="W87" s="40" t="str">
        <f>VLOOKUP($G87,LISTAS!$V$3:$AD$20218,8,0)</f>
        <v>00004</v>
      </c>
      <c r="X87" s="40" t="str">
        <f>VLOOKUP($G87,LISTAS!$V$3:$AD$20218,9,0)</f>
        <v>03824</v>
      </c>
      <c r="Y87" s="40" t="str">
        <f t="shared" si="27"/>
        <v>00006</v>
      </c>
      <c r="Z87" s="40" t="str">
        <f>IF(I87=""," ",VLOOKUP(I87,LISTAS!$B$3:$C$105,2))</f>
        <v xml:space="preserve"> </v>
      </c>
      <c r="AA87" s="40" t="str">
        <f t="shared" si="26"/>
        <v xml:space="preserve">   </v>
      </c>
      <c r="AB87" s="39" t="str">
        <f>IF(L87="","  ",VLOOKUP(L87,LISTAS!$H$3:$I$14,2,0)&amp;REPT(" ",1-LEN(M87))&amp;M87)</f>
        <v xml:space="preserve">  </v>
      </c>
      <c r="AC87" s="40" t="str">
        <f t="shared" si="28"/>
        <v xml:space="preserve"> </v>
      </c>
      <c r="AD87" s="40" t="str">
        <f>IF(O87=""," ",VLOOKUP(O87,LISTAS!$M$3:$N$39,2,0))&amp;IF(P87=""," ",VLOOKUP(P87,LISTAS!$M$3:$N$39,2,0))</f>
        <v xml:space="preserve">  </v>
      </c>
      <c r="AE87" s="40" t="str">
        <f>IF(Q87="","   ",VLOOKUP(Q87,LISTAS!$P$3:$Q$147,2,0))</f>
        <v xml:space="preserve">BA </v>
      </c>
      <c r="AF87" s="40" t="str">
        <f>IF(ISERROR(IF(R87="texto libre",S87,VLOOKUP(R87,LISTAS!$S$3:$T$103,2,0))&amp;REPT(" ",4-LEN(IF(R87="texto libre",S87,VLOOKUP(R87,LISTAS!$S$3:$T$103,2,0))))),"    ",IF(R87="texto libre",S87,VLOOKUP(R87,LISTAS!$S$3:$T$103,2,0))&amp;REPT(" ",4-LEN(IF(R87="texto libre",S87,VLOOKUP(R87,LISTAS!$S$3:$T$103,2,0)))))</f>
        <v xml:space="preserve">8   </v>
      </c>
      <c r="AG87" s="40" t="str">
        <f>IF(ISERROR(IF(T87="texto libre",U87,VLOOKUP(T87,LISTAS!$S$3:$T$103,2,0))&amp;REPT(" ",4-LEN(IF(T87="texto libre",U87,VLOOKUP(T87,LISTAS!$S$3:$T$103,2,0))))),"    ",IF(T87="texto libre",U87,VLOOKUP(T87,LISTAS!$S$3:$T$103,2,0))&amp;REPT(" ",4-LEN(IF(T87="texto libre",U87,VLOOKUP(T87,LISTAS!$S$3:$T$103,2,0)))))</f>
        <v xml:space="preserve">    </v>
      </c>
      <c r="AH87" s="40">
        <f t="shared" si="29"/>
        <v>37</v>
      </c>
      <c r="AI87" s="40">
        <f t="shared" si="30"/>
        <v>1</v>
      </c>
      <c r="AJ87" s="38"/>
      <c r="AK87" s="31">
        <v>8</v>
      </c>
      <c r="AL87" s="91" t="s">
        <v>2711</v>
      </c>
      <c r="AM87" s="91" t="s">
        <v>2699</v>
      </c>
      <c r="AN87" s="31">
        <v>1</v>
      </c>
      <c r="AO87" s="88" t="str">
        <f>Tabla1[[#This Row],[GESCAL_37]]</f>
        <v xml:space="preserve">41000040382400006         BA 8       </v>
      </c>
      <c r="AP87" s="88" t="str">
        <f>IF(Tabla1[[#This Row],[Calle]]&lt;&gt;"",Tabla1[[#This Row],[Calle]],"")</f>
        <v>Duque, Plaza del</v>
      </c>
      <c r="AQ87" s="88" t="str">
        <f>Tabla1[[#This Row],[Número]]&amp;Tabla1[[#This Row],[Bis]]</f>
        <v>6</v>
      </c>
      <c r="AR87" s="88" t="str">
        <f>Tabla1[[#This Row],[PORTAL(O)]]&amp;Tabla1[[#This Row],[PUERTA(Y)]]</f>
        <v/>
      </c>
      <c r="AS87" s="88" t="str">
        <f>Tabla1[[#This Row],[BLOQUE(T)]]&amp;Tabla1[[#This Row],[BLOQUE(XX)]]</f>
        <v/>
      </c>
      <c r="AT87" s="88" t="str">
        <f>IF(Tabla1[[#This Row],[LETRA ]]&lt;&gt;"",Tabla1[[#This Row],[LETRA ]],"")</f>
        <v/>
      </c>
      <c r="AU87" s="88" t="str">
        <f>Tabla1[[#This Row],[S1]]&amp;Tabla1[[#This Row],[S2]]</f>
        <v/>
      </c>
      <c r="AV87" s="43" t="s">
        <v>27</v>
      </c>
      <c r="AW87" s="88" t="str">
        <f>Tabla1[[#This Row],[Planta]]</f>
        <v>Bajo</v>
      </c>
      <c r="AX87" s="88" t="str">
        <f>Tabla1[[#This Row],[MMMM]]&amp;" "&amp;Tabla1[[#This Row],[NNNN]]</f>
        <v xml:space="preserve">8        </v>
      </c>
      <c r="AY87" s="31" t="s">
        <v>2702</v>
      </c>
      <c r="AZ87" s="31" t="s">
        <v>2715</v>
      </c>
      <c r="BA87" s="31"/>
      <c r="BB87" s="31" t="s">
        <v>2723</v>
      </c>
      <c r="BC87" s="31" t="s">
        <v>355</v>
      </c>
      <c r="BD87" s="91" t="s">
        <v>2711</v>
      </c>
      <c r="BE87" s="31" t="s">
        <v>2722</v>
      </c>
      <c r="BF87" s="31" t="s">
        <v>359</v>
      </c>
      <c r="BG87" s="31">
        <v>2</v>
      </c>
      <c r="BH87" s="31" t="s">
        <v>2718</v>
      </c>
      <c r="BI87" s="31" t="s">
        <v>2719</v>
      </c>
      <c r="BJ87" s="31">
        <v>77</v>
      </c>
      <c r="BK87" s="31"/>
    </row>
    <row r="88" spans="1:63" ht="11.25" hidden="1" customHeight="1" x14ac:dyDescent="0.2">
      <c r="A88" s="84">
        <f t="shared" si="31"/>
        <v>81</v>
      </c>
      <c r="B88" s="85" t="str">
        <f t="shared" si="32"/>
        <v>NO</v>
      </c>
      <c r="C88" s="85" t="str">
        <f t="shared" si="33"/>
        <v>NO</v>
      </c>
      <c r="D88" s="85" t="str">
        <f t="shared" si="34"/>
        <v xml:space="preserve">41000040382400006         BA 9       </v>
      </c>
      <c r="E88" s="83" t="str">
        <f>VLOOKUP($G88,LISTAS!$V:$AA,3,0)</f>
        <v>SEVILLA</v>
      </c>
      <c r="F88" s="83" t="str">
        <f>VLOOKUP($G88,LISTAS!$V:$AA,2,0)</f>
        <v>ALCALA DE GUADAIRA</v>
      </c>
      <c r="G88" s="33" t="s">
        <v>2694</v>
      </c>
      <c r="H88" s="41">
        <v>6</v>
      </c>
      <c r="I88" s="41"/>
      <c r="J88" s="41"/>
      <c r="K88" s="41"/>
      <c r="L88" s="41"/>
      <c r="M88" s="41"/>
      <c r="N88" s="41"/>
      <c r="O88" s="41"/>
      <c r="P88" s="41"/>
      <c r="Q88" s="41" t="s">
        <v>106</v>
      </c>
      <c r="R88" s="41" t="s">
        <v>159</v>
      </c>
      <c r="S88" s="41">
        <v>9</v>
      </c>
      <c r="T88" s="41"/>
      <c r="U88" s="41"/>
      <c r="V88" s="40" t="str">
        <f>VLOOKUP($G88,LISTAS!$V$3:$AD$20218,7,0)</f>
        <v>41</v>
      </c>
      <c r="W88" s="40" t="str">
        <f>VLOOKUP($G88,LISTAS!$V$3:$AD$20218,8,0)</f>
        <v>00004</v>
      </c>
      <c r="X88" s="40" t="str">
        <f>VLOOKUP($G88,LISTAS!$V$3:$AD$20218,9,0)</f>
        <v>03824</v>
      </c>
      <c r="Y88" s="40" t="str">
        <f t="shared" si="27"/>
        <v>00006</v>
      </c>
      <c r="Z88" s="40" t="str">
        <f>IF(I88=""," ",VLOOKUP(I88,LISTAS!$B$3:$C$105,2))</f>
        <v xml:space="preserve"> </v>
      </c>
      <c r="AA88" s="40" t="str">
        <f t="shared" si="26"/>
        <v xml:space="preserve">   </v>
      </c>
      <c r="AB88" s="39" t="str">
        <f>IF(L88="","  ",VLOOKUP(L88,LISTAS!$H$3:$I$14,2,0)&amp;REPT(" ",1-LEN(M88))&amp;M88)</f>
        <v xml:space="preserve">  </v>
      </c>
      <c r="AC88" s="40" t="str">
        <f t="shared" si="28"/>
        <v xml:space="preserve"> </v>
      </c>
      <c r="AD88" s="40" t="str">
        <f>IF(O88=""," ",VLOOKUP(O88,LISTAS!$M$3:$N$39,2,0))&amp;IF(P88=""," ",VLOOKUP(P88,LISTAS!$M$3:$N$39,2,0))</f>
        <v xml:space="preserve">  </v>
      </c>
      <c r="AE88" s="40" t="str">
        <f>IF(Q88="","   ",VLOOKUP(Q88,LISTAS!$P$3:$Q$147,2,0))</f>
        <v xml:space="preserve">BA </v>
      </c>
      <c r="AF88" s="40" t="str">
        <f>IF(ISERROR(IF(R88="texto libre",S88,VLOOKUP(R88,LISTAS!$S$3:$T$103,2,0))&amp;REPT(" ",4-LEN(IF(R88="texto libre",S88,VLOOKUP(R88,LISTAS!$S$3:$T$103,2,0))))),"    ",IF(R88="texto libre",S88,VLOOKUP(R88,LISTAS!$S$3:$T$103,2,0))&amp;REPT(" ",4-LEN(IF(R88="texto libre",S88,VLOOKUP(R88,LISTAS!$S$3:$T$103,2,0)))))</f>
        <v xml:space="preserve">9   </v>
      </c>
      <c r="AG88" s="40" t="str">
        <f>IF(ISERROR(IF(T88="texto libre",U88,VLOOKUP(T88,LISTAS!$S$3:$T$103,2,0))&amp;REPT(" ",4-LEN(IF(T88="texto libre",U88,VLOOKUP(T88,LISTAS!$S$3:$T$103,2,0))))),"    ",IF(T88="texto libre",U88,VLOOKUP(T88,LISTAS!$S$3:$T$103,2,0))&amp;REPT(" ",4-LEN(IF(T88="texto libre",U88,VLOOKUP(T88,LISTAS!$S$3:$T$103,2,0)))))</f>
        <v xml:space="preserve">    </v>
      </c>
      <c r="AH88" s="40">
        <f t="shared" si="29"/>
        <v>37</v>
      </c>
      <c r="AI88" s="40">
        <f t="shared" si="30"/>
        <v>1</v>
      </c>
      <c r="AJ88" s="38"/>
      <c r="AK88" s="31">
        <v>8</v>
      </c>
      <c r="AL88" s="91" t="s">
        <v>2711</v>
      </c>
      <c r="AM88" s="91" t="s">
        <v>2699</v>
      </c>
      <c r="AN88" s="31">
        <v>2</v>
      </c>
      <c r="AO88" s="88" t="str">
        <f>Tabla1[[#This Row],[GESCAL_37]]</f>
        <v xml:space="preserve">41000040382400006         BA 9       </v>
      </c>
      <c r="AP88" s="88" t="str">
        <f>IF(Tabla1[[#This Row],[Calle]]&lt;&gt;"",Tabla1[[#This Row],[Calle]],"")</f>
        <v>Duque, Plaza del</v>
      </c>
      <c r="AQ88" s="88" t="str">
        <f>Tabla1[[#This Row],[Número]]&amp;Tabla1[[#This Row],[Bis]]</f>
        <v>6</v>
      </c>
      <c r="AR88" s="88" t="str">
        <f>Tabla1[[#This Row],[PORTAL(O)]]&amp;Tabla1[[#This Row],[PUERTA(Y)]]</f>
        <v/>
      </c>
      <c r="AS88" s="88" t="str">
        <f>Tabla1[[#This Row],[BLOQUE(T)]]&amp;Tabla1[[#This Row],[BLOQUE(XX)]]</f>
        <v/>
      </c>
      <c r="AT88" s="88" t="str">
        <f>IF(Tabla1[[#This Row],[LETRA ]]&lt;&gt;"",Tabla1[[#This Row],[LETRA ]],"")</f>
        <v/>
      </c>
      <c r="AU88" s="88" t="str">
        <f>Tabla1[[#This Row],[S1]]&amp;Tabla1[[#This Row],[S2]]</f>
        <v/>
      </c>
      <c r="AV88" s="43" t="s">
        <v>27</v>
      </c>
      <c r="AW88" s="88" t="str">
        <f>Tabla1[[#This Row],[Planta]]</f>
        <v>Bajo</v>
      </c>
      <c r="AX88" s="88" t="str">
        <f>Tabla1[[#This Row],[MMMM]]&amp;" "&amp;Tabla1[[#This Row],[NNNN]]</f>
        <v xml:space="preserve">9        </v>
      </c>
      <c r="AY88" s="31" t="s">
        <v>2702</v>
      </c>
      <c r="AZ88" s="31" t="s">
        <v>2715</v>
      </c>
      <c r="BA88" s="31"/>
      <c r="BB88" s="31" t="s">
        <v>2723</v>
      </c>
      <c r="BC88" s="31" t="s">
        <v>355</v>
      </c>
      <c r="BD88" s="91" t="s">
        <v>2711</v>
      </c>
      <c r="BE88" s="31" t="s">
        <v>2722</v>
      </c>
      <c r="BF88" s="31" t="s">
        <v>359</v>
      </c>
      <c r="BG88" s="31">
        <v>2</v>
      </c>
      <c r="BH88" s="31" t="s">
        <v>2718</v>
      </c>
      <c r="BI88" s="31" t="s">
        <v>2719</v>
      </c>
      <c r="BJ88" s="31">
        <v>77</v>
      </c>
      <c r="BK88" s="31"/>
    </row>
    <row r="89" spans="1:63" ht="11.25" hidden="1" customHeight="1" x14ac:dyDescent="0.2">
      <c r="A89" s="84">
        <f t="shared" si="31"/>
        <v>82</v>
      </c>
      <c r="B89" s="85" t="str">
        <f t="shared" si="32"/>
        <v>NO</v>
      </c>
      <c r="C89" s="85" t="str">
        <f t="shared" si="33"/>
        <v>NO</v>
      </c>
      <c r="D89" s="85" t="str">
        <f t="shared" si="34"/>
        <v xml:space="preserve">41000040382400006         BA 10      </v>
      </c>
      <c r="E89" s="83" t="str">
        <f>VLOOKUP($G89,LISTAS!$V:$AA,3,0)</f>
        <v>SEVILLA</v>
      </c>
      <c r="F89" s="83" t="str">
        <f>VLOOKUP($G89,LISTAS!$V:$AA,2,0)</f>
        <v>ALCALA DE GUADAIRA</v>
      </c>
      <c r="G89" s="33" t="s">
        <v>2694</v>
      </c>
      <c r="H89" s="41">
        <v>6</v>
      </c>
      <c r="I89" s="41"/>
      <c r="J89" s="41"/>
      <c r="K89" s="41"/>
      <c r="L89" s="41"/>
      <c r="M89" s="41"/>
      <c r="N89" s="41"/>
      <c r="O89" s="41"/>
      <c r="P89" s="41"/>
      <c r="Q89" s="41" t="s">
        <v>106</v>
      </c>
      <c r="R89" s="41" t="s">
        <v>159</v>
      </c>
      <c r="S89" s="41">
        <v>10</v>
      </c>
      <c r="T89" s="41"/>
      <c r="U89" s="41"/>
      <c r="V89" s="40" t="str">
        <f>VLOOKUP($G89,LISTAS!$V$3:$AD$20218,7,0)</f>
        <v>41</v>
      </c>
      <c r="W89" s="40" t="str">
        <f>VLOOKUP($G89,LISTAS!$V$3:$AD$20218,8,0)</f>
        <v>00004</v>
      </c>
      <c r="X89" s="40" t="str">
        <f>VLOOKUP($G89,LISTAS!$V$3:$AD$20218,9,0)</f>
        <v>03824</v>
      </c>
      <c r="Y89" s="40" t="str">
        <f t="shared" si="27"/>
        <v>00006</v>
      </c>
      <c r="Z89" s="40" t="str">
        <f>IF(I89=""," ",VLOOKUP(I89,LISTAS!$B$3:$C$105,2))</f>
        <v xml:space="preserve"> </v>
      </c>
      <c r="AA89" s="40" t="str">
        <f t="shared" si="26"/>
        <v xml:space="preserve">   </v>
      </c>
      <c r="AB89" s="39" t="str">
        <f>IF(L89="","  ",VLOOKUP(L89,LISTAS!$H$3:$I$14,2,0)&amp;REPT(" ",1-LEN(M89))&amp;M89)</f>
        <v xml:space="preserve">  </v>
      </c>
      <c r="AC89" s="40" t="str">
        <f t="shared" si="28"/>
        <v xml:space="preserve"> </v>
      </c>
      <c r="AD89" s="40" t="str">
        <f>IF(O89=""," ",VLOOKUP(O89,LISTAS!$M$3:$N$39,2,0))&amp;IF(P89=""," ",VLOOKUP(P89,LISTAS!$M$3:$N$39,2,0))</f>
        <v xml:space="preserve">  </v>
      </c>
      <c r="AE89" s="40" t="str">
        <f>IF(Q89="","   ",VLOOKUP(Q89,LISTAS!$P$3:$Q$147,2,0))</f>
        <v xml:space="preserve">BA </v>
      </c>
      <c r="AF89" s="40" t="str">
        <f>IF(ISERROR(IF(R89="texto libre",S89,VLOOKUP(R89,LISTAS!$S$3:$T$103,2,0))&amp;REPT(" ",4-LEN(IF(R89="texto libre",S89,VLOOKUP(R89,LISTAS!$S$3:$T$103,2,0))))),"    ",IF(R89="texto libre",S89,VLOOKUP(R89,LISTAS!$S$3:$T$103,2,0))&amp;REPT(" ",4-LEN(IF(R89="texto libre",S89,VLOOKUP(R89,LISTAS!$S$3:$T$103,2,0)))))</f>
        <v xml:space="preserve">10  </v>
      </c>
      <c r="AG89" s="40" t="str">
        <f>IF(ISERROR(IF(T89="texto libre",U89,VLOOKUP(T89,LISTAS!$S$3:$T$103,2,0))&amp;REPT(" ",4-LEN(IF(T89="texto libre",U89,VLOOKUP(T89,LISTAS!$S$3:$T$103,2,0))))),"    ",IF(T89="texto libre",U89,VLOOKUP(T89,LISTAS!$S$3:$T$103,2,0))&amp;REPT(" ",4-LEN(IF(T89="texto libre",U89,VLOOKUP(T89,LISTAS!$S$3:$T$103,2,0)))))</f>
        <v xml:space="preserve">    </v>
      </c>
      <c r="AH89" s="40">
        <f t="shared" si="29"/>
        <v>37</v>
      </c>
      <c r="AI89" s="40">
        <f t="shared" si="30"/>
        <v>1</v>
      </c>
      <c r="AJ89" s="38"/>
      <c r="AK89" s="31">
        <v>8</v>
      </c>
      <c r="AL89" s="91" t="s">
        <v>2711</v>
      </c>
      <c r="AM89" s="91" t="s">
        <v>2699</v>
      </c>
      <c r="AN89" s="31">
        <v>2</v>
      </c>
      <c r="AO89" s="88" t="str">
        <f>Tabla1[[#This Row],[GESCAL_37]]</f>
        <v xml:space="preserve">41000040382400006         BA 10      </v>
      </c>
      <c r="AP89" s="88" t="str">
        <f>IF(Tabla1[[#This Row],[Calle]]&lt;&gt;"",Tabla1[[#This Row],[Calle]],"")</f>
        <v>Duque, Plaza del</v>
      </c>
      <c r="AQ89" s="88" t="str">
        <f>Tabla1[[#This Row],[Número]]&amp;Tabla1[[#This Row],[Bis]]</f>
        <v>6</v>
      </c>
      <c r="AR89" s="88" t="str">
        <f>Tabla1[[#This Row],[PORTAL(O)]]&amp;Tabla1[[#This Row],[PUERTA(Y)]]</f>
        <v/>
      </c>
      <c r="AS89" s="88" t="str">
        <f>Tabla1[[#This Row],[BLOQUE(T)]]&amp;Tabla1[[#This Row],[BLOQUE(XX)]]</f>
        <v/>
      </c>
      <c r="AT89" s="88" t="str">
        <f>IF(Tabla1[[#This Row],[LETRA ]]&lt;&gt;"",Tabla1[[#This Row],[LETRA ]],"")</f>
        <v/>
      </c>
      <c r="AU89" s="88" t="str">
        <f>Tabla1[[#This Row],[S1]]&amp;Tabla1[[#This Row],[S2]]</f>
        <v/>
      </c>
      <c r="AV89" s="43" t="s">
        <v>27</v>
      </c>
      <c r="AW89" s="88" t="str">
        <f>Tabla1[[#This Row],[Planta]]</f>
        <v>Bajo</v>
      </c>
      <c r="AX89" s="88" t="str">
        <f>Tabla1[[#This Row],[MMMM]]&amp;" "&amp;Tabla1[[#This Row],[NNNN]]</f>
        <v xml:space="preserve">10       </v>
      </c>
      <c r="AY89" s="31" t="s">
        <v>2702</v>
      </c>
      <c r="AZ89" s="31" t="s">
        <v>2715</v>
      </c>
      <c r="BA89" s="31"/>
      <c r="BB89" s="31" t="s">
        <v>2723</v>
      </c>
      <c r="BC89" s="31" t="s">
        <v>355</v>
      </c>
      <c r="BD89" s="91" t="s">
        <v>2711</v>
      </c>
      <c r="BE89" s="31" t="s">
        <v>2722</v>
      </c>
      <c r="BF89" s="31" t="s">
        <v>359</v>
      </c>
      <c r="BG89" s="31">
        <v>2</v>
      </c>
      <c r="BH89" s="31" t="s">
        <v>2718</v>
      </c>
      <c r="BI89" s="31" t="s">
        <v>2719</v>
      </c>
      <c r="BJ89" s="31">
        <v>77</v>
      </c>
      <c r="BK89" s="31"/>
    </row>
    <row r="90" spans="1:63" ht="11.25" hidden="1" customHeight="1" x14ac:dyDescent="0.2">
      <c r="A90" s="84">
        <f t="shared" si="31"/>
        <v>83</v>
      </c>
      <c r="B90" s="85" t="str">
        <f t="shared" si="32"/>
        <v>NO</v>
      </c>
      <c r="C90" s="85" t="str">
        <f t="shared" si="33"/>
        <v>NO</v>
      </c>
      <c r="D90" s="85" t="str">
        <f t="shared" si="34"/>
        <v xml:space="preserve">41000040382400006         BA 11      </v>
      </c>
      <c r="E90" s="83" t="str">
        <f>VLOOKUP($G90,LISTAS!$V:$AA,3,0)</f>
        <v>SEVILLA</v>
      </c>
      <c r="F90" s="83" t="str">
        <f>VLOOKUP($G90,LISTAS!$V:$AA,2,0)</f>
        <v>ALCALA DE GUADAIRA</v>
      </c>
      <c r="G90" s="33" t="s">
        <v>2694</v>
      </c>
      <c r="H90" s="41">
        <v>6</v>
      </c>
      <c r="I90" s="41"/>
      <c r="J90" s="41"/>
      <c r="K90" s="41"/>
      <c r="L90" s="41"/>
      <c r="M90" s="41"/>
      <c r="N90" s="41"/>
      <c r="O90" s="41"/>
      <c r="P90" s="41"/>
      <c r="Q90" s="41" t="s">
        <v>106</v>
      </c>
      <c r="R90" s="41" t="s">
        <v>159</v>
      </c>
      <c r="S90" s="41">
        <v>11</v>
      </c>
      <c r="T90" s="41"/>
      <c r="U90" s="41"/>
      <c r="V90" s="40" t="str">
        <f>VLOOKUP($G90,LISTAS!$V$3:$AD$20218,7,0)</f>
        <v>41</v>
      </c>
      <c r="W90" s="40" t="str">
        <f>VLOOKUP($G90,LISTAS!$V$3:$AD$20218,8,0)</f>
        <v>00004</v>
      </c>
      <c r="X90" s="40" t="str">
        <f>VLOOKUP($G90,LISTAS!$V$3:$AD$20218,9,0)</f>
        <v>03824</v>
      </c>
      <c r="Y90" s="40" t="str">
        <f t="shared" si="27"/>
        <v>00006</v>
      </c>
      <c r="Z90" s="40" t="str">
        <f>IF(I90=""," ",VLOOKUP(I90,LISTAS!$B$3:$C$105,2))</f>
        <v xml:space="preserve"> </v>
      </c>
      <c r="AA90" s="40" t="str">
        <f t="shared" ref="AA90:AA107" si="35">IF(J90=""," ",VLOOKUP(J90,BLOQUE,2,0))&amp;REPT(" ",2-LEN(K90))&amp;K90</f>
        <v xml:space="preserve">   </v>
      </c>
      <c r="AB90" s="39" t="str">
        <f>IF(L90="","  ",VLOOKUP(L90,LISTAS!$H$3:$I$14,2,0)&amp;REPT(" ",1-LEN(M90))&amp;M90)</f>
        <v xml:space="preserve">  </v>
      </c>
      <c r="AC90" s="40" t="str">
        <f t="shared" si="28"/>
        <v xml:space="preserve"> </v>
      </c>
      <c r="AD90" s="40" t="str">
        <f>IF(O90=""," ",VLOOKUP(O90,LISTAS!$M$3:$N$39,2,0))&amp;IF(P90=""," ",VLOOKUP(P90,LISTAS!$M$3:$N$39,2,0))</f>
        <v xml:space="preserve">  </v>
      </c>
      <c r="AE90" s="40" t="str">
        <f>IF(Q90="","   ",VLOOKUP(Q90,LISTAS!$P$3:$Q$147,2,0))</f>
        <v xml:space="preserve">BA </v>
      </c>
      <c r="AF90" s="40" t="str">
        <f>IF(ISERROR(IF(R90="texto libre",S90,VLOOKUP(R90,LISTAS!$S$3:$T$103,2,0))&amp;REPT(" ",4-LEN(IF(R90="texto libre",S90,VLOOKUP(R90,LISTAS!$S$3:$T$103,2,0))))),"    ",IF(R90="texto libre",S90,VLOOKUP(R90,LISTAS!$S$3:$T$103,2,0))&amp;REPT(" ",4-LEN(IF(R90="texto libre",S90,VLOOKUP(R90,LISTAS!$S$3:$T$103,2,0)))))</f>
        <v xml:space="preserve">11  </v>
      </c>
      <c r="AG90" s="40" t="str">
        <f>IF(ISERROR(IF(T90="texto libre",U90,VLOOKUP(T90,LISTAS!$S$3:$T$103,2,0))&amp;REPT(" ",4-LEN(IF(T90="texto libre",U90,VLOOKUP(T90,LISTAS!$S$3:$T$103,2,0))))),"    ",IF(T90="texto libre",U90,VLOOKUP(T90,LISTAS!$S$3:$T$103,2,0))&amp;REPT(" ",4-LEN(IF(T90="texto libre",U90,VLOOKUP(T90,LISTAS!$S$3:$T$103,2,0)))))</f>
        <v xml:space="preserve">    </v>
      </c>
      <c r="AH90" s="40">
        <f t="shared" si="29"/>
        <v>37</v>
      </c>
      <c r="AI90" s="40">
        <f t="shared" si="30"/>
        <v>1</v>
      </c>
      <c r="AJ90" s="38"/>
      <c r="AK90" s="31">
        <v>8</v>
      </c>
      <c r="AL90" s="91" t="s">
        <v>2711</v>
      </c>
      <c r="AM90" s="91" t="s">
        <v>2699</v>
      </c>
      <c r="AN90" s="31">
        <v>2</v>
      </c>
      <c r="AO90" s="88" t="str">
        <f>Tabla1[[#This Row],[GESCAL_37]]</f>
        <v xml:space="preserve">41000040382400006         BA 11      </v>
      </c>
      <c r="AP90" s="88" t="str">
        <f>IF(Tabla1[[#This Row],[Calle]]&lt;&gt;"",Tabla1[[#This Row],[Calle]],"")</f>
        <v>Duque, Plaza del</v>
      </c>
      <c r="AQ90" s="88" t="str">
        <f>Tabla1[[#This Row],[Número]]&amp;Tabla1[[#This Row],[Bis]]</f>
        <v>6</v>
      </c>
      <c r="AR90" s="88" t="str">
        <f>Tabla1[[#This Row],[PORTAL(O)]]&amp;Tabla1[[#This Row],[PUERTA(Y)]]</f>
        <v/>
      </c>
      <c r="AS90" s="88" t="str">
        <f>Tabla1[[#This Row],[BLOQUE(T)]]&amp;Tabla1[[#This Row],[BLOQUE(XX)]]</f>
        <v/>
      </c>
      <c r="AT90" s="88" t="str">
        <f>IF(Tabla1[[#This Row],[LETRA ]]&lt;&gt;"",Tabla1[[#This Row],[LETRA ]],"")</f>
        <v/>
      </c>
      <c r="AU90" s="88" t="str">
        <f>Tabla1[[#This Row],[S1]]&amp;Tabla1[[#This Row],[S2]]</f>
        <v/>
      </c>
      <c r="AV90" s="43" t="s">
        <v>27</v>
      </c>
      <c r="AW90" s="88" t="str">
        <f>Tabla1[[#This Row],[Planta]]</f>
        <v>Bajo</v>
      </c>
      <c r="AX90" s="88" t="str">
        <f>Tabla1[[#This Row],[MMMM]]&amp;" "&amp;Tabla1[[#This Row],[NNNN]]</f>
        <v xml:space="preserve">11       </v>
      </c>
      <c r="AY90" s="31" t="s">
        <v>2702</v>
      </c>
      <c r="AZ90" s="31" t="s">
        <v>2715</v>
      </c>
      <c r="BA90" s="31"/>
      <c r="BB90" s="31" t="s">
        <v>2723</v>
      </c>
      <c r="BC90" s="31" t="s">
        <v>355</v>
      </c>
      <c r="BD90" s="91" t="s">
        <v>2711</v>
      </c>
      <c r="BE90" s="31" t="s">
        <v>2722</v>
      </c>
      <c r="BF90" s="31" t="s">
        <v>359</v>
      </c>
      <c r="BG90" s="31">
        <v>2</v>
      </c>
      <c r="BH90" s="31" t="s">
        <v>2718</v>
      </c>
      <c r="BI90" s="31" t="s">
        <v>2719</v>
      </c>
      <c r="BJ90" s="31">
        <v>77</v>
      </c>
      <c r="BK90" s="31"/>
    </row>
    <row r="91" spans="1:63" ht="11.25" hidden="1" customHeight="1" x14ac:dyDescent="0.2">
      <c r="A91" s="84">
        <f t="shared" si="31"/>
        <v>84</v>
      </c>
      <c r="B91" s="85" t="str">
        <f t="shared" si="32"/>
        <v>NO</v>
      </c>
      <c r="C91" s="85" t="str">
        <f t="shared" si="33"/>
        <v>NO</v>
      </c>
      <c r="D91" s="85" t="str">
        <f t="shared" si="34"/>
        <v xml:space="preserve">41000040382400006         BA 12      </v>
      </c>
      <c r="E91" s="83" t="str">
        <f>VLOOKUP($G91,LISTAS!$V:$AA,3,0)</f>
        <v>SEVILLA</v>
      </c>
      <c r="F91" s="83" t="str">
        <f>VLOOKUP($G91,LISTAS!$V:$AA,2,0)</f>
        <v>ALCALA DE GUADAIRA</v>
      </c>
      <c r="G91" s="33" t="s">
        <v>2694</v>
      </c>
      <c r="H91" s="41">
        <v>6</v>
      </c>
      <c r="I91" s="41"/>
      <c r="J91" s="41"/>
      <c r="K91" s="41"/>
      <c r="L91" s="41"/>
      <c r="M91" s="41"/>
      <c r="N91" s="41"/>
      <c r="O91" s="41"/>
      <c r="P91" s="41"/>
      <c r="Q91" s="41" t="s">
        <v>106</v>
      </c>
      <c r="R91" s="41" t="s">
        <v>159</v>
      </c>
      <c r="S91" s="41">
        <v>12</v>
      </c>
      <c r="T91" s="41"/>
      <c r="U91" s="41"/>
      <c r="V91" s="40" t="str">
        <f>VLOOKUP($G91,LISTAS!$V$3:$AD$20218,7,0)</f>
        <v>41</v>
      </c>
      <c r="W91" s="40" t="str">
        <f>VLOOKUP($G91,LISTAS!$V$3:$AD$20218,8,0)</f>
        <v>00004</v>
      </c>
      <c r="X91" s="40" t="str">
        <f>VLOOKUP($G91,LISTAS!$V$3:$AD$20218,9,0)</f>
        <v>03824</v>
      </c>
      <c r="Y91" s="40" t="str">
        <f t="shared" si="27"/>
        <v>00006</v>
      </c>
      <c r="Z91" s="40" t="str">
        <f>IF(I91=""," ",VLOOKUP(I91,LISTAS!$B$3:$C$105,2))</f>
        <v xml:space="preserve"> </v>
      </c>
      <c r="AA91" s="40" t="str">
        <f t="shared" si="35"/>
        <v xml:space="preserve">   </v>
      </c>
      <c r="AB91" s="39" t="str">
        <f>IF(L91="","  ",VLOOKUP(L91,LISTAS!$H$3:$I$14,2,0)&amp;REPT(" ",1-LEN(M91))&amp;M91)</f>
        <v xml:space="preserve">  </v>
      </c>
      <c r="AC91" s="40" t="str">
        <f t="shared" si="28"/>
        <v xml:space="preserve"> </v>
      </c>
      <c r="AD91" s="40" t="str">
        <f>IF(O91=""," ",VLOOKUP(O91,LISTAS!$M$3:$N$39,2,0))&amp;IF(P91=""," ",VLOOKUP(P91,LISTAS!$M$3:$N$39,2,0))</f>
        <v xml:space="preserve">  </v>
      </c>
      <c r="AE91" s="40" t="str">
        <f>IF(Q91="","   ",VLOOKUP(Q91,LISTAS!$P$3:$Q$147,2,0))</f>
        <v xml:space="preserve">BA </v>
      </c>
      <c r="AF91" s="40" t="str">
        <f>IF(ISERROR(IF(R91="texto libre",S91,VLOOKUP(R91,LISTAS!$S$3:$T$103,2,0))&amp;REPT(" ",4-LEN(IF(R91="texto libre",S91,VLOOKUP(R91,LISTAS!$S$3:$T$103,2,0))))),"    ",IF(R91="texto libre",S91,VLOOKUP(R91,LISTAS!$S$3:$T$103,2,0))&amp;REPT(" ",4-LEN(IF(R91="texto libre",S91,VLOOKUP(R91,LISTAS!$S$3:$T$103,2,0)))))</f>
        <v xml:space="preserve">12  </v>
      </c>
      <c r="AG91" s="40" t="str">
        <f>IF(ISERROR(IF(T91="texto libre",U91,VLOOKUP(T91,LISTAS!$S$3:$T$103,2,0))&amp;REPT(" ",4-LEN(IF(T91="texto libre",U91,VLOOKUP(T91,LISTAS!$S$3:$T$103,2,0))))),"    ",IF(T91="texto libre",U91,VLOOKUP(T91,LISTAS!$S$3:$T$103,2,0))&amp;REPT(" ",4-LEN(IF(T91="texto libre",U91,VLOOKUP(T91,LISTAS!$S$3:$T$103,2,0)))))</f>
        <v xml:space="preserve">    </v>
      </c>
      <c r="AH91" s="40">
        <f t="shared" si="29"/>
        <v>37</v>
      </c>
      <c r="AI91" s="40">
        <f t="shared" si="30"/>
        <v>1</v>
      </c>
      <c r="AJ91" s="38"/>
      <c r="AK91" s="31">
        <v>8</v>
      </c>
      <c r="AL91" s="91" t="s">
        <v>2711</v>
      </c>
      <c r="AM91" s="91" t="s">
        <v>2699</v>
      </c>
      <c r="AN91" s="31">
        <v>2</v>
      </c>
      <c r="AO91" s="88" t="str">
        <f>Tabla1[[#This Row],[GESCAL_37]]</f>
        <v xml:space="preserve">41000040382400006         BA 12      </v>
      </c>
      <c r="AP91" s="88" t="str">
        <f>IF(Tabla1[[#This Row],[Calle]]&lt;&gt;"",Tabla1[[#This Row],[Calle]],"")</f>
        <v>Duque, Plaza del</v>
      </c>
      <c r="AQ91" s="88" t="str">
        <f>Tabla1[[#This Row],[Número]]&amp;Tabla1[[#This Row],[Bis]]</f>
        <v>6</v>
      </c>
      <c r="AR91" s="88" t="str">
        <f>Tabla1[[#This Row],[PORTAL(O)]]&amp;Tabla1[[#This Row],[PUERTA(Y)]]</f>
        <v/>
      </c>
      <c r="AS91" s="88" t="str">
        <f>Tabla1[[#This Row],[BLOQUE(T)]]&amp;Tabla1[[#This Row],[BLOQUE(XX)]]</f>
        <v/>
      </c>
      <c r="AT91" s="88" t="str">
        <f>IF(Tabla1[[#This Row],[LETRA ]]&lt;&gt;"",Tabla1[[#This Row],[LETRA ]],"")</f>
        <v/>
      </c>
      <c r="AU91" s="88" t="str">
        <f>Tabla1[[#This Row],[S1]]&amp;Tabla1[[#This Row],[S2]]</f>
        <v/>
      </c>
      <c r="AV91" s="43" t="s">
        <v>27</v>
      </c>
      <c r="AW91" s="88" t="str">
        <f>Tabla1[[#This Row],[Planta]]</f>
        <v>Bajo</v>
      </c>
      <c r="AX91" s="88" t="str">
        <f>Tabla1[[#This Row],[MMMM]]&amp;" "&amp;Tabla1[[#This Row],[NNNN]]</f>
        <v xml:space="preserve">12       </v>
      </c>
      <c r="AY91" s="31" t="s">
        <v>2702</v>
      </c>
      <c r="AZ91" s="31" t="s">
        <v>2715</v>
      </c>
      <c r="BA91" s="31"/>
      <c r="BB91" s="31" t="s">
        <v>2723</v>
      </c>
      <c r="BC91" s="31" t="s">
        <v>355</v>
      </c>
      <c r="BD91" s="91" t="s">
        <v>2711</v>
      </c>
      <c r="BE91" s="31" t="s">
        <v>2722</v>
      </c>
      <c r="BF91" s="31" t="s">
        <v>359</v>
      </c>
      <c r="BG91" s="31">
        <v>2</v>
      </c>
      <c r="BH91" s="31" t="s">
        <v>2718</v>
      </c>
      <c r="BI91" s="31" t="s">
        <v>2719</v>
      </c>
      <c r="BJ91" s="31">
        <v>77</v>
      </c>
      <c r="BK91" s="31"/>
    </row>
    <row r="92" spans="1:63" ht="11.25" hidden="1" customHeight="1" x14ac:dyDescent="0.2">
      <c r="A92" s="84">
        <f t="shared" si="31"/>
        <v>85</v>
      </c>
      <c r="B92" s="85" t="str">
        <f t="shared" si="32"/>
        <v>NO</v>
      </c>
      <c r="C92" s="85" t="str">
        <f t="shared" si="33"/>
        <v>NO</v>
      </c>
      <c r="D92" s="85" t="str">
        <f t="shared" si="34"/>
        <v xml:space="preserve">41000040382400006         BA 13      </v>
      </c>
      <c r="E92" s="83" t="str">
        <f>VLOOKUP($G92,LISTAS!$V:$AA,3,0)</f>
        <v>SEVILLA</v>
      </c>
      <c r="F92" s="83" t="str">
        <f>VLOOKUP($G92,LISTAS!$V:$AA,2,0)</f>
        <v>ALCALA DE GUADAIRA</v>
      </c>
      <c r="G92" s="33" t="s">
        <v>2694</v>
      </c>
      <c r="H92" s="41">
        <v>6</v>
      </c>
      <c r="I92" s="41"/>
      <c r="J92" s="41"/>
      <c r="K92" s="41"/>
      <c r="L92" s="41"/>
      <c r="M92" s="41"/>
      <c r="N92" s="41"/>
      <c r="O92" s="41"/>
      <c r="P92" s="41"/>
      <c r="Q92" s="41" t="s">
        <v>106</v>
      </c>
      <c r="R92" s="41" t="s">
        <v>159</v>
      </c>
      <c r="S92" s="41">
        <v>13</v>
      </c>
      <c r="T92" s="41"/>
      <c r="U92" s="41"/>
      <c r="V92" s="40" t="str">
        <f>VLOOKUP($G92,LISTAS!$V$3:$AD$20218,7,0)</f>
        <v>41</v>
      </c>
      <c r="W92" s="40" t="str">
        <f>VLOOKUP($G92,LISTAS!$V$3:$AD$20218,8,0)</f>
        <v>00004</v>
      </c>
      <c r="X92" s="40" t="str">
        <f>VLOOKUP($G92,LISTAS!$V$3:$AD$20218,9,0)</f>
        <v>03824</v>
      </c>
      <c r="Y92" s="40" t="str">
        <f t="shared" si="27"/>
        <v>00006</v>
      </c>
      <c r="Z92" s="40" t="str">
        <f>IF(I92=""," ",VLOOKUP(I92,LISTAS!$B$3:$C$105,2))</f>
        <v xml:space="preserve"> </v>
      </c>
      <c r="AA92" s="40" t="str">
        <f t="shared" si="35"/>
        <v xml:space="preserve">   </v>
      </c>
      <c r="AB92" s="39" t="str">
        <f>IF(L92="","  ",VLOOKUP(L92,LISTAS!$H$3:$I$14,2,0)&amp;REPT(" ",1-LEN(M92))&amp;M92)</f>
        <v xml:space="preserve">  </v>
      </c>
      <c r="AC92" s="40" t="str">
        <f t="shared" si="28"/>
        <v xml:space="preserve"> </v>
      </c>
      <c r="AD92" s="40" t="str">
        <f>IF(O92=""," ",VLOOKUP(O92,LISTAS!$M$3:$N$39,2,0))&amp;IF(P92=""," ",VLOOKUP(P92,LISTAS!$M$3:$N$39,2,0))</f>
        <v xml:space="preserve">  </v>
      </c>
      <c r="AE92" s="40" t="str">
        <f>IF(Q92="","   ",VLOOKUP(Q92,LISTAS!$P$3:$Q$147,2,0))</f>
        <v xml:space="preserve">BA </v>
      </c>
      <c r="AF92" s="40" t="str">
        <f>IF(ISERROR(IF(R92="texto libre",S92,VLOOKUP(R92,LISTAS!$S$3:$T$103,2,0))&amp;REPT(" ",4-LEN(IF(R92="texto libre",S92,VLOOKUP(R92,LISTAS!$S$3:$T$103,2,0))))),"    ",IF(R92="texto libre",S92,VLOOKUP(R92,LISTAS!$S$3:$T$103,2,0))&amp;REPT(" ",4-LEN(IF(R92="texto libre",S92,VLOOKUP(R92,LISTAS!$S$3:$T$103,2,0)))))</f>
        <v xml:space="preserve">13  </v>
      </c>
      <c r="AG92" s="40" t="str">
        <f>IF(ISERROR(IF(T92="texto libre",U92,VLOOKUP(T92,LISTAS!$S$3:$T$103,2,0))&amp;REPT(" ",4-LEN(IF(T92="texto libre",U92,VLOOKUP(T92,LISTAS!$S$3:$T$103,2,0))))),"    ",IF(T92="texto libre",U92,VLOOKUP(T92,LISTAS!$S$3:$T$103,2,0))&amp;REPT(" ",4-LEN(IF(T92="texto libre",U92,VLOOKUP(T92,LISTAS!$S$3:$T$103,2,0)))))</f>
        <v xml:space="preserve">    </v>
      </c>
      <c r="AH92" s="40">
        <f t="shared" si="29"/>
        <v>37</v>
      </c>
      <c r="AI92" s="40">
        <f t="shared" si="30"/>
        <v>1</v>
      </c>
      <c r="AJ92" s="38"/>
      <c r="AK92" s="31">
        <v>8</v>
      </c>
      <c r="AL92" s="91" t="s">
        <v>2711</v>
      </c>
      <c r="AM92" s="91" t="s">
        <v>2699</v>
      </c>
      <c r="AN92" s="31">
        <v>2</v>
      </c>
      <c r="AO92" s="88" t="str">
        <f>Tabla1[[#This Row],[GESCAL_37]]</f>
        <v xml:space="preserve">41000040382400006         BA 13      </v>
      </c>
      <c r="AP92" s="88" t="str">
        <f>IF(Tabla1[[#This Row],[Calle]]&lt;&gt;"",Tabla1[[#This Row],[Calle]],"")</f>
        <v>Duque, Plaza del</v>
      </c>
      <c r="AQ92" s="88" t="str">
        <f>Tabla1[[#This Row],[Número]]&amp;Tabla1[[#This Row],[Bis]]</f>
        <v>6</v>
      </c>
      <c r="AR92" s="88" t="str">
        <f>Tabla1[[#This Row],[PORTAL(O)]]&amp;Tabla1[[#This Row],[PUERTA(Y)]]</f>
        <v/>
      </c>
      <c r="AS92" s="88" t="str">
        <f>Tabla1[[#This Row],[BLOQUE(T)]]&amp;Tabla1[[#This Row],[BLOQUE(XX)]]</f>
        <v/>
      </c>
      <c r="AT92" s="88" t="str">
        <f>IF(Tabla1[[#This Row],[LETRA ]]&lt;&gt;"",Tabla1[[#This Row],[LETRA ]],"")</f>
        <v/>
      </c>
      <c r="AU92" s="88" t="str">
        <f>Tabla1[[#This Row],[S1]]&amp;Tabla1[[#This Row],[S2]]</f>
        <v/>
      </c>
      <c r="AV92" s="43" t="s">
        <v>27</v>
      </c>
      <c r="AW92" s="88" t="str">
        <f>Tabla1[[#This Row],[Planta]]</f>
        <v>Bajo</v>
      </c>
      <c r="AX92" s="88" t="str">
        <f>Tabla1[[#This Row],[MMMM]]&amp;" "&amp;Tabla1[[#This Row],[NNNN]]</f>
        <v xml:space="preserve">13       </v>
      </c>
      <c r="AY92" s="31" t="s">
        <v>2702</v>
      </c>
      <c r="AZ92" s="31" t="s">
        <v>2715</v>
      </c>
      <c r="BA92" s="31"/>
      <c r="BB92" s="31" t="s">
        <v>2723</v>
      </c>
      <c r="BC92" s="31" t="s">
        <v>355</v>
      </c>
      <c r="BD92" s="91" t="s">
        <v>2711</v>
      </c>
      <c r="BE92" s="31" t="s">
        <v>2722</v>
      </c>
      <c r="BF92" s="31" t="s">
        <v>359</v>
      </c>
      <c r="BG92" s="31">
        <v>2</v>
      </c>
      <c r="BH92" s="31" t="s">
        <v>2718</v>
      </c>
      <c r="BI92" s="31" t="s">
        <v>2719</v>
      </c>
      <c r="BJ92" s="31">
        <v>77</v>
      </c>
      <c r="BK92" s="31"/>
    </row>
    <row r="93" spans="1:63" ht="11.25" hidden="1" customHeight="1" x14ac:dyDescent="0.2">
      <c r="A93" s="84">
        <f t="shared" si="31"/>
        <v>86</v>
      </c>
      <c r="B93" s="85" t="str">
        <f t="shared" si="32"/>
        <v>NO</v>
      </c>
      <c r="C93" s="85" t="str">
        <f t="shared" si="33"/>
        <v>NO</v>
      </c>
      <c r="D93" s="85" t="str">
        <f t="shared" si="34"/>
        <v xml:space="preserve">41000040382400006         BA 14      </v>
      </c>
      <c r="E93" s="83" t="str">
        <f>VLOOKUP($G93,LISTAS!$V:$AA,3,0)</f>
        <v>SEVILLA</v>
      </c>
      <c r="F93" s="83" t="str">
        <f>VLOOKUP($G93,LISTAS!$V:$AA,2,0)</f>
        <v>ALCALA DE GUADAIRA</v>
      </c>
      <c r="G93" s="33" t="s">
        <v>2694</v>
      </c>
      <c r="H93" s="41">
        <v>6</v>
      </c>
      <c r="I93" s="41"/>
      <c r="J93" s="41"/>
      <c r="K93" s="41"/>
      <c r="L93" s="41"/>
      <c r="M93" s="41"/>
      <c r="N93" s="41"/>
      <c r="O93" s="41"/>
      <c r="P93" s="41"/>
      <c r="Q93" s="41" t="s">
        <v>106</v>
      </c>
      <c r="R93" s="41" t="s">
        <v>159</v>
      </c>
      <c r="S93" s="41">
        <v>14</v>
      </c>
      <c r="T93" s="41"/>
      <c r="U93" s="41"/>
      <c r="V93" s="40" t="str">
        <f>VLOOKUP($G93,LISTAS!$V$3:$AD$20218,7,0)</f>
        <v>41</v>
      </c>
      <c r="W93" s="40" t="str">
        <f>VLOOKUP($G93,LISTAS!$V$3:$AD$20218,8,0)</f>
        <v>00004</v>
      </c>
      <c r="X93" s="40" t="str">
        <f>VLOOKUP($G93,LISTAS!$V$3:$AD$20218,9,0)</f>
        <v>03824</v>
      </c>
      <c r="Y93" s="40" t="str">
        <f t="shared" si="27"/>
        <v>00006</v>
      </c>
      <c r="Z93" s="40" t="str">
        <f>IF(I93=""," ",VLOOKUP(I93,LISTAS!$B$3:$C$105,2))</f>
        <v xml:space="preserve"> </v>
      </c>
      <c r="AA93" s="40" t="str">
        <f t="shared" si="35"/>
        <v xml:space="preserve">   </v>
      </c>
      <c r="AB93" s="39" t="str">
        <f>IF(L93="","  ",VLOOKUP(L93,LISTAS!$H$3:$I$14,2,0)&amp;REPT(" ",1-LEN(M93))&amp;M93)</f>
        <v xml:space="preserve">  </v>
      </c>
      <c r="AC93" s="40" t="str">
        <f t="shared" si="28"/>
        <v xml:space="preserve"> </v>
      </c>
      <c r="AD93" s="40" t="str">
        <f>IF(O93=""," ",VLOOKUP(O93,LISTAS!$M$3:$N$39,2,0))&amp;IF(P93=""," ",VLOOKUP(P93,LISTAS!$M$3:$N$39,2,0))</f>
        <v xml:space="preserve">  </v>
      </c>
      <c r="AE93" s="40" t="str">
        <f>IF(Q93="","   ",VLOOKUP(Q93,LISTAS!$P$3:$Q$147,2,0))</f>
        <v xml:space="preserve">BA </v>
      </c>
      <c r="AF93" s="40" t="str">
        <f>IF(ISERROR(IF(R93="texto libre",S93,VLOOKUP(R93,LISTAS!$S$3:$T$103,2,0))&amp;REPT(" ",4-LEN(IF(R93="texto libre",S93,VLOOKUP(R93,LISTAS!$S$3:$T$103,2,0))))),"    ",IF(R93="texto libre",S93,VLOOKUP(R93,LISTAS!$S$3:$T$103,2,0))&amp;REPT(" ",4-LEN(IF(R93="texto libre",S93,VLOOKUP(R93,LISTAS!$S$3:$T$103,2,0)))))</f>
        <v xml:space="preserve">14  </v>
      </c>
      <c r="AG93" s="40" t="str">
        <f>IF(ISERROR(IF(T93="texto libre",U93,VLOOKUP(T93,LISTAS!$S$3:$T$103,2,0))&amp;REPT(" ",4-LEN(IF(T93="texto libre",U93,VLOOKUP(T93,LISTAS!$S$3:$T$103,2,0))))),"    ",IF(T93="texto libre",U93,VLOOKUP(T93,LISTAS!$S$3:$T$103,2,0))&amp;REPT(" ",4-LEN(IF(T93="texto libre",U93,VLOOKUP(T93,LISTAS!$S$3:$T$103,2,0)))))</f>
        <v xml:space="preserve">    </v>
      </c>
      <c r="AH93" s="40">
        <f t="shared" si="29"/>
        <v>37</v>
      </c>
      <c r="AI93" s="40">
        <f t="shared" si="30"/>
        <v>1</v>
      </c>
      <c r="AJ93" s="38"/>
      <c r="AK93" s="31">
        <v>8</v>
      </c>
      <c r="AL93" s="91" t="s">
        <v>2711</v>
      </c>
      <c r="AM93" s="91" t="s">
        <v>2699</v>
      </c>
      <c r="AN93" s="31">
        <v>2</v>
      </c>
      <c r="AO93" s="88" t="str">
        <f>Tabla1[[#This Row],[GESCAL_37]]</f>
        <v xml:space="preserve">41000040382400006         BA 14      </v>
      </c>
      <c r="AP93" s="88" t="str">
        <f>IF(Tabla1[[#This Row],[Calle]]&lt;&gt;"",Tabla1[[#This Row],[Calle]],"")</f>
        <v>Duque, Plaza del</v>
      </c>
      <c r="AQ93" s="88" t="str">
        <f>Tabla1[[#This Row],[Número]]&amp;Tabla1[[#This Row],[Bis]]</f>
        <v>6</v>
      </c>
      <c r="AR93" s="88" t="str">
        <f>Tabla1[[#This Row],[PORTAL(O)]]&amp;Tabla1[[#This Row],[PUERTA(Y)]]</f>
        <v/>
      </c>
      <c r="AS93" s="88" t="str">
        <f>Tabla1[[#This Row],[BLOQUE(T)]]&amp;Tabla1[[#This Row],[BLOQUE(XX)]]</f>
        <v/>
      </c>
      <c r="AT93" s="88" t="str">
        <f>IF(Tabla1[[#This Row],[LETRA ]]&lt;&gt;"",Tabla1[[#This Row],[LETRA ]],"")</f>
        <v/>
      </c>
      <c r="AU93" s="88" t="str">
        <f>Tabla1[[#This Row],[S1]]&amp;Tabla1[[#This Row],[S2]]</f>
        <v/>
      </c>
      <c r="AV93" s="43" t="s">
        <v>27</v>
      </c>
      <c r="AW93" s="88" t="str">
        <f>Tabla1[[#This Row],[Planta]]</f>
        <v>Bajo</v>
      </c>
      <c r="AX93" s="88" t="str">
        <f>Tabla1[[#This Row],[MMMM]]&amp;" "&amp;Tabla1[[#This Row],[NNNN]]</f>
        <v xml:space="preserve">14       </v>
      </c>
      <c r="AY93" s="31" t="s">
        <v>2702</v>
      </c>
      <c r="AZ93" s="31" t="s">
        <v>2715</v>
      </c>
      <c r="BA93" s="31"/>
      <c r="BB93" s="31" t="s">
        <v>2723</v>
      </c>
      <c r="BC93" s="31" t="s">
        <v>355</v>
      </c>
      <c r="BD93" s="91" t="s">
        <v>2711</v>
      </c>
      <c r="BE93" s="31" t="s">
        <v>2722</v>
      </c>
      <c r="BF93" s="31" t="s">
        <v>359</v>
      </c>
      <c r="BG93" s="31">
        <v>2</v>
      </c>
      <c r="BH93" s="31" t="s">
        <v>2718</v>
      </c>
      <c r="BI93" s="31" t="s">
        <v>2719</v>
      </c>
      <c r="BJ93" s="31">
        <v>77</v>
      </c>
      <c r="BK93" s="31"/>
    </row>
    <row r="94" spans="1:63" ht="11.25" hidden="1" customHeight="1" x14ac:dyDescent="0.2">
      <c r="A94" s="84">
        <f t="shared" si="31"/>
        <v>87</v>
      </c>
      <c r="B94" s="85" t="str">
        <f t="shared" si="32"/>
        <v>NO</v>
      </c>
      <c r="C94" s="85" t="str">
        <f t="shared" si="33"/>
        <v>NO</v>
      </c>
      <c r="D94" s="85" t="str">
        <f t="shared" si="34"/>
        <v xml:space="preserve">41000040382400006         BA 15      </v>
      </c>
      <c r="E94" s="83" t="str">
        <f>VLOOKUP($G94,LISTAS!$V:$AA,3,0)</f>
        <v>SEVILLA</v>
      </c>
      <c r="F94" s="83" t="str">
        <f>VLOOKUP($G94,LISTAS!$V:$AA,2,0)</f>
        <v>ALCALA DE GUADAIRA</v>
      </c>
      <c r="G94" s="33" t="s">
        <v>2694</v>
      </c>
      <c r="H94" s="41">
        <v>6</v>
      </c>
      <c r="I94" s="41"/>
      <c r="J94" s="41"/>
      <c r="K94" s="41"/>
      <c r="L94" s="41"/>
      <c r="M94" s="41"/>
      <c r="N94" s="41"/>
      <c r="O94" s="41"/>
      <c r="P94" s="41"/>
      <c r="Q94" s="41" t="s">
        <v>106</v>
      </c>
      <c r="R94" s="41" t="s">
        <v>159</v>
      </c>
      <c r="S94" s="41">
        <v>15</v>
      </c>
      <c r="T94" s="41"/>
      <c r="U94" s="41"/>
      <c r="V94" s="40" t="str">
        <f>VLOOKUP($G94,LISTAS!$V$3:$AD$20218,7,0)</f>
        <v>41</v>
      </c>
      <c r="W94" s="40" t="str">
        <f>VLOOKUP($G94,LISTAS!$V$3:$AD$20218,8,0)</f>
        <v>00004</v>
      </c>
      <c r="X94" s="40" t="str">
        <f>VLOOKUP($G94,LISTAS!$V$3:$AD$20218,9,0)</f>
        <v>03824</v>
      </c>
      <c r="Y94" s="40" t="str">
        <f t="shared" si="27"/>
        <v>00006</v>
      </c>
      <c r="Z94" s="40" t="str">
        <f>IF(I94=""," ",VLOOKUP(I94,LISTAS!$B$3:$C$105,2))</f>
        <v xml:space="preserve"> </v>
      </c>
      <c r="AA94" s="40" t="str">
        <f t="shared" si="35"/>
        <v xml:space="preserve">   </v>
      </c>
      <c r="AB94" s="39" t="str">
        <f>IF(L94="","  ",VLOOKUP(L94,LISTAS!$H$3:$I$14,2,0)&amp;REPT(" ",1-LEN(M94))&amp;M94)</f>
        <v xml:space="preserve">  </v>
      </c>
      <c r="AC94" s="40" t="str">
        <f t="shared" si="28"/>
        <v xml:space="preserve"> </v>
      </c>
      <c r="AD94" s="40" t="str">
        <f>IF(O94=""," ",VLOOKUP(O94,LISTAS!$M$3:$N$39,2,0))&amp;IF(P94=""," ",VLOOKUP(P94,LISTAS!$M$3:$N$39,2,0))</f>
        <v xml:space="preserve">  </v>
      </c>
      <c r="AE94" s="40" t="str">
        <f>IF(Q94="","   ",VLOOKUP(Q94,LISTAS!$P$3:$Q$147,2,0))</f>
        <v xml:space="preserve">BA </v>
      </c>
      <c r="AF94" s="40" t="str">
        <f>IF(ISERROR(IF(R94="texto libre",S94,VLOOKUP(R94,LISTAS!$S$3:$T$103,2,0))&amp;REPT(" ",4-LEN(IF(R94="texto libre",S94,VLOOKUP(R94,LISTAS!$S$3:$T$103,2,0))))),"    ",IF(R94="texto libre",S94,VLOOKUP(R94,LISTAS!$S$3:$T$103,2,0))&amp;REPT(" ",4-LEN(IF(R94="texto libre",S94,VLOOKUP(R94,LISTAS!$S$3:$T$103,2,0)))))</f>
        <v xml:space="preserve">15  </v>
      </c>
      <c r="AG94" s="40" t="str">
        <f>IF(ISERROR(IF(T94="texto libre",U94,VLOOKUP(T94,LISTAS!$S$3:$T$103,2,0))&amp;REPT(" ",4-LEN(IF(T94="texto libre",U94,VLOOKUP(T94,LISTAS!$S$3:$T$103,2,0))))),"    ",IF(T94="texto libre",U94,VLOOKUP(T94,LISTAS!$S$3:$T$103,2,0))&amp;REPT(" ",4-LEN(IF(T94="texto libre",U94,VLOOKUP(T94,LISTAS!$S$3:$T$103,2,0)))))</f>
        <v xml:space="preserve">    </v>
      </c>
      <c r="AH94" s="40">
        <f t="shared" si="29"/>
        <v>37</v>
      </c>
      <c r="AI94" s="40">
        <f t="shared" si="30"/>
        <v>1</v>
      </c>
      <c r="AJ94" s="38"/>
      <c r="AK94" s="31">
        <v>8</v>
      </c>
      <c r="AL94" s="91" t="s">
        <v>2711</v>
      </c>
      <c r="AM94" s="91" t="s">
        <v>2699</v>
      </c>
      <c r="AN94" s="31">
        <v>2</v>
      </c>
      <c r="AO94" s="88" t="str">
        <f>Tabla1[[#This Row],[GESCAL_37]]</f>
        <v xml:space="preserve">41000040382400006         BA 15      </v>
      </c>
      <c r="AP94" s="88" t="str">
        <f>IF(Tabla1[[#This Row],[Calle]]&lt;&gt;"",Tabla1[[#This Row],[Calle]],"")</f>
        <v>Duque, Plaza del</v>
      </c>
      <c r="AQ94" s="88" t="str">
        <f>Tabla1[[#This Row],[Número]]&amp;Tabla1[[#This Row],[Bis]]</f>
        <v>6</v>
      </c>
      <c r="AR94" s="88" t="str">
        <f>Tabla1[[#This Row],[PORTAL(O)]]&amp;Tabla1[[#This Row],[PUERTA(Y)]]</f>
        <v/>
      </c>
      <c r="AS94" s="88" t="str">
        <f>Tabla1[[#This Row],[BLOQUE(T)]]&amp;Tabla1[[#This Row],[BLOQUE(XX)]]</f>
        <v/>
      </c>
      <c r="AT94" s="88" t="str">
        <f>IF(Tabla1[[#This Row],[LETRA ]]&lt;&gt;"",Tabla1[[#This Row],[LETRA ]],"")</f>
        <v/>
      </c>
      <c r="AU94" s="88" t="str">
        <f>Tabla1[[#This Row],[S1]]&amp;Tabla1[[#This Row],[S2]]</f>
        <v/>
      </c>
      <c r="AV94" s="43" t="s">
        <v>27</v>
      </c>
      <c r="AW94" s="88" t="str">
        <f>Tabla1[[#This Row],[Planta]]</f>
        <v>Bajo</v>
      </c>
      <c r="AX94" s="88" t="str">
        <f>Tabla1[[#This Row],[MMMM]]&amp;" "&amp;Tabla1[[#This Row],[NNNN]]</f>
        <v xml:space="preserve">15       </v>
      </c>
      <c r="AY94" s="31" t="s">
        <v>2702</v>
      </c>
      <c r="AZ94" s="31" t="s">
        <v>2715</v>
      </c>
      <c r="BA94" s="31"/>
      <c r="BB94" s="31" t="s">
        <v>2723</v>
      </c>
      <c r="BC94" s="31" t="s">
        <v>355</v>
      </c>
      <c r="BD94" s="91" t="s">
        <v>2711</v>
      </c>
      <c r="BE94" s="31" t="s">
        <v>2722</v>
      </c>
      <c r="BF94" s="31" t="s">
        <v>359</v>
      </c>
      <c r="BG94" s="31">
        <v>2</v>
      </c>
      <c r="BH94" s="31" t="s">
        <v>2718</v>
      </c>
      <c r="BI94" s="31" t="s">
        <v>2719</v>
      </c>
      <c r="BJ94" s="31">
        <v>77</v>
      </c>
      <c r="BK94" s="31"/>
    </row>
    <row r="95" spans="1:63" ht="11.25" hidden="1" customHeight="1" x14ac:dyDescent="0.2">
      <c r="A95" s="84">
        <f t="shared" si="31"/>
        <v>88</v>
      </c>
      <c r="B95" s="85" t="str">
        <f t="shared" si="32"/>
        <v>NO</v>
      </c>
      <c r="C95" s="85" t="str">
        <f t="shared" si="33"/>
        <v>NO</v>
      </c>
      <c r="D95" s="85" t="str">
        <f t="shared" si="34"/>
        <v xml:space="preserve">41000040382400006         BA 16      </v>
      </c>
      <c r="E95" s="83" t="str">
        <f>VLOOKUP($G95,LISTAS!$V:$AA,3,0)</f>
        <v>SEVILLA</v>
      </c>
      <c r="F95" s="83" t="str">
        <f>VLOOKUP($G95,LISTAS!$V:$AA,2,0)</f>
        <v>ALCALA DE GUADAIRA</v>
      </c>
      <c r="G95" s="33" t="s">
        <v>2694</v>
      </c>
      <c r="H95" s="41">
        <v>6</v>
      </c>
      <c r="I95" s="41"/>
      <c r="J95" s="41"/>
      <c r="K95" s="41"/>
      <c r="L95" s="41"/>
      <c r="M95" s="41"/>
      <c r="N95" s="41"/>
      <c r="O95" s="41"/>
      <c r="P95" s="41"/>
      <c r="Q95" s="41" t="s">
        <v>106</v>
      </c>
      <c r="R95" s="41" t="s">
        <v>159</v>
      </c>
      <c r="S95" s="41">
        <v>16</v>
      </c>
      <c r="T95" s="41"/>
      <c r="U95" s="41"/>
      <c r="V95" s="40" t="str">
        <f>VLOOKUP($G95,LISTAS!$V$3:$AD$20218,7,0)</f>
        <v>41</v>
      </c>
      <c r="W95" s="40" t="str">
        <f>VLOOKUP($G95,LISTAS!$V$3:$AD$20218,8,0)</f>
        <v>00004</v>
      </c>
      <c r="X95" s="40" t="str">
        <f>VLOOKUP($G95,LISTAS!$V$3:$AD$20218,9,0)</f>
        <v>03824</v>
      </c>
      <c r="Y95" s="40" t="str">
        <f t="shared" si="27"/>
        <v>00006</v>
      </c>
      <c r="Z95" s="40" t="str">
        <f>IF(I95=""," ",VLOOKUP(I95,LISTAS!$B$3:$C$105,2))</f>
        <v xml:space="preserve"> </v>
      </c>
      <c r="AA95" s="40" t="str">
        <f t="shared" si="35"/>
        <v xml:space="preserve">   </v>
      </c>
      <c r="AB95" s="39" t="str">
        <f>IF(L95="","  ",VLOOKUP(L95,LISTAS!$H$3:$I$14,2,0)&amp;REPT(" ",1-LEN(M95))&amp;M95)</f>
        <v xml:space="preserve">  </v>
      </c>
      <c r="AC95" s="40" t="str">
        <f t="shared" si="28"/>
        <v xml:space="preserve"> </v>
      </c>
      <c r="AD95" s="40" t="str">
        <f>IF(O95=""," ",VLOOKUP(O95,LISTAS!$M$3:$N$39,2,0))&amp;IF(P95=""," ",VLOOKUP(P95,LISTAS!$M$3:$N$39,2,0))</f>
        <v xml:space="preserve">  </v>
      </c>
      <c r="AE95" s="40" t="str">
        <f>IF(Q95="","   ",VLOOKUP(Q95,LISTAS!$P$3:$Q$147,2,0))</f>
        <v xml:space="preserve">BA </v>
      </c>
      <c r="AF95" s="40" t="str">
        <f>IF(ISERROR(IF(R95="texto libre",S95,VLOOKUP(R95,LISTAS!$S$3:$T$103,2,0))&amp;REPT(" ",4-LEN(IF(R95="texto libre",S95,VLOOKUP(R95,LISTAS!$S$3:$T$103,2,0))))),"    ",IF(R95="texto libre",S95,VLOOKUP(R95,LISTAS!$S$3:$T$103,2,0))&amp;REPT(" ",4-LEN(IF(R95="texto libre",S95,VLOOKUP(R95,LISTAS!$S$3:$T$103,2,0)))))</f>
        <v xml:space="preserve">16  </v>
      </c>
      <c r="AG95" s="40" t="str">
        <f>IF(ISERROR(IF(T95="texto libre",U95,VLOOKUP(T95,LISTAS!$S$3:$T$103,2,0))&amp;REPT(" ",4-LEN(IF(T95="texto libre",U95,VLOOKUP(T95,LISTAS!$S$3:$T$103,2,0))))),"    ",IF(T95="texto libre",U95,VLOOKUP(T95,LISTAS!$S$3:$T$103,2,0))&amp;REPT(" ",4-LEN(IF(T95="texto libre",U95,VLOOKUP(T95,LISTAS!$S$3:$T$103,2,0)))))</f>
        <v xml:space="preserve">    </v>
      </c>
      <c r="AH95" s="40">
        <f t="shared" si="29"/>
        <v>37</v>
      </c>
      <c r="AI95" s="40">
        <f t="shared" si="30"/>
        <v>1</v>
      </c>
      <c r="AJ95" s="38"/>
      <c r="AK95" s="31">
        <v>8</v>
      </c>
      <c r="AL95" s="91" t="s">
        <v>2711</v>
      </c>
      <c r="AM95" s="91" t="s">
        <v>2699</v>
      </c>
      <c r="AN95" s="31">
        <v>2</v>
      </c>
      <c r="AO95" s="88" t="str">
        <f>Tabla1[[#This Row],[GESCAL_37]]</f>
        <v xml:space="preserve">41000040382400006         BA 16      </v>
      </c>
      <c r="AP95" s="88" t="str">
        <f>IF(Tabla1[[#This Row],[Calle]]&lt;&gt;"",Tabla1[[#This Row],[Calle]],"")</f>
        <v>Duque, Plaza del</v>
      </c>
      <c r="AQ95" s="88" t="str">
        <f>Tabla1[[#This Row],[Número]]&amp;Tabla1[[#This Row],[Bis]]</f>
        <v>6</v>
      </c>
      <c r="AR95" s="88" t="str">
        <f>Tabla1[[#This Row],[PORTAL(O)]]&amp;Tabla1[[#This Row],[PUERTA(Y)]]</f>
        <v/>
      </c>
      <c r="AS95" s="88" t="str">
        <f>Tabla1[[#This Row],[BLOQUE(T)]]&amp;Tabla1[[#This Row],[BLOQUE(XX)]]</f>
        <v/>
      </c>
      <c r="AT95" s="88" t="str">
        <f>IF(Tabla1[[#This Row],[LETRA ]]&lt;&gt;"",Tabla1[[#This Row],[LETRA ]],"")</f>
        <v/>
      </c>
      <c r="AU95" s="88" t="str">
        <f>Tabla1[[#This Row],[S1]]&amp;Tabla1[[#This Row],[S2]]</f>
        <v/>
      </c>
      <c r="AV95" s="43" t="s">
        <v>27</v>
      </c>
      <c r="AW95" s="88" t="str">
        <f>Tabla1[[#This Row],[Planta]]</f>
        <v>Bajo</v>
      </c>
      <c r="AX95" s="88" t="str">
        <f>Tabla1[[#This Row],[MMMM]]&amp;" "&amp;Tabla1[[#This Row],[NNNN]]</f>
        <v xml:space="preserve">16       </v>
      </c>
      <c r="AY95" s="31" t="s">
        <v>2702</v>
      </c>
      <c r="AZ95" s="31" t="s">
        <v>2715</v>
      </c>
      <c r="BA95" s="31"/>
      <c r="BB95" s="31" t="s">
        <v>2723</v>
      </c>
      <c r="BC95" s="31" t="s">
        <v>355</v>
      </c>
      <c r="BD95" s="91" t="s">
        <v>2711</v>
      </c>
      <c r="BE95" s="31" t="s">
        <v>2722</v>
      </c>
      <c r="BF95" s="31" t="s">
        <v>359</v>
      </c>
      <c r="BG95" s="31">
        <v>2</v>
      </c>
      <c r="BH95" s="31" t="s">
        <v>2718</v>
      </c>
      <c r="BI95" s="31" t="s">
        <v>2719</v>
      </c>
      <c r="BJ95" s="31">
        <v>77</v>
      </c>
      <c r="BK95" s="31"/>
    </row>
    <row r="96" spans="1:63" ht="11.25" hidden="1" customHeight="1" x14ac:dyDescent="0.2">
      <c r="A96" s="84">
        <f t="shared" si="31"/>
        <v>89</v>
      </c>
      <c r="B96" s="85" t="str">
        <f t="shared" si="32"/>
        <v>NO</v>
      </c>
      <c r="C96" s="85" t="str">
        <f t="shared" si="33"/>
        <v>NO</v>
      </c>
      <c r="D96" s="85" t="str">
        <f t="shared" si="34"/>
        <v xml:space="preserve">41000040379800004         LO 1       </v>
      </c>
      <c r="E96" s="83" t="str">
        <f>VLOOKUP($G96,LISTAS!$V:$AA,3,0)</f>
        <v>SEVILLA</v>
      </c>
      <c r="F96" s="83" t="str">
        <f>VLOOKUP($G96,LISTAS!$V:$AA,2,0)</f>
        <v>ALCALA DE GUADAIRA</v>
      </c>
      <c r="G96" s="41" t="s">
        <v>1457</v>
      </c>
      <c r="H96" s="41">
        <v>4</v>
      </c>
      <c r="I96" s="41"/>
      <c r="J96" s="41"/>
      <c r="K96" s="41"/>
      <c r="L96" s="41"/>
      <c r="M96" s="41"/>
      <c r="N96" s="41"/>
      <c r="O96" s="41"/>
      <c r="P96" s="41"/>
      <c r="Q96" s="41" t="s">
        <v>113</v>
      </c>
      <c r="R96" s="41" t="s">
        <v>159</v>
      </c>
      <c r="S96" s="41">
        <v>1</v>
      </c>
      <c r="T96" s="41"/>
      <c r="U96" s="41"/>
      <c r="V96" s="40" t="str">
        <f>VLOOKUP($G96,LISTAS!$V$3:$AD$20218,7,0)</f>
        <v>41</v>
      </c>
      <c r="W96" s="40" t="str">
        <f>VLOOKUP($G96,LISTAS!$V$3:$AD$20218,8,0)</f>
        <v>00004</v>
      </c>
      <c r="X96" s="40" t="str">
        <f>VLOOKUP($G96,LISTAS!$V$3:$AD$20218,9,0)</f>
        <v>03798</v>
      </c>
      <c r="Y96" s="40" t="str">
        <f t="shared" si="27"/>
        <v>00004</v>
      </c>
      <c r="Z96" s="40" t="str">
        <f>IF(I96=""," ",VLOOKUP(I96,LISTAS!$B$3:$C$105,2))</f>
        <v xml:space="preserve"> </v>
      </c>
      <c r="AA96" s="40" t="str">
        <f t="shared" si="35"/>
        <v xml:space="preserve">   </v>
      </c>
      <c r="AB96" s="39" t="str">
        <f>IF(L96="","  ",VLOOKUP(L96,LISTAS!$H$3:$I$14,2,0)&amp;REPT(" ",1-LEN(M96))&amp;M96)</f>
        <v xml:space="preserve">  </v>
      </c>
      <c r="AC96" s="40" t="str">
        <f t="shared" si="28"/>
        <v xml:space="preserve"> </v>
      </c>
      <c r="AD96" s="40" t="str">
        <f>IF(O96=""," ",VLOOKUP(O96,LISTAS!$M$3:$N$39,2,0))&amp;IF(P96=""," ",VLOOKUP(P96,LISTAS!$M$3:$N$39,2,0))</f>
        <v xml:space="preserve">  </v>
      </c>
      <c r="AE96" s="40" t="str">
        <f>IF(Q96="","   ",VLOOKUP(Q96,LISTAS!$P$3:$Q$147,2,0))</f>
        <v xml:space="preserve">LO </v>
      </c>
      <c r="AF96" s="40" t="str">
        <f>IF(ISERROR(IF(R96="texto libre",S96,VLOOKUP(R96,LISTAS!$S$3:$T$103,2,0))&amp;REPT(" ",4-LEN(IF(R96="texto libre",S96,VLOOKUP(R96,LISTAS!$S$3:$T$103,2,0))))),"    ",IF(R96="texto libre",S96,VLOOKUP(R96,LISTAS!$S$3:$T$103,2,0))&amp;REPT(" ",4-LEN(IF(R96="texto libre",S96,VLOOKUP(R96,LISTAS!$S$3:$T$103,2,0)))))</f>
        <v xml:space="preserve">1   </v>
      </c>
      <c r="AG96" s="40" t="str">
        <f>IF(ISERROR(IF(T96="texto libre",U96,VLOOKUP(T96,LISTAS!$S$3:$T$103,2,0))&amp;REPT(" ",4-LEN(IF(T96="texto libre",U96,VLOOKUP(T96,LISTAS!$S$3:$T$103,2,0))))),"    ",IF(T96="texto libre",U96,VLOOKUP(T96,LISTAS!$S$3:$T$103,2,0))&amp;REPT(" ",4-LEN(IF(T96="texto libre",U96,VLOOKUP(T96,LISTAS!$S$3:$T$103,2,0)))))</f>
        <v xml:space="preserve">    </v>
      </c>
      <c r="AH96" s="40">
        <f t="shared" si="29"/>
        <v>37</v>
      </c>
      <c r="AI96" s="40">
        <f t="shared" si="30"/>
        <v>1</v>
      </c>
      <c r="AJ96" s="38"/>
      <c r="AK96" s="31">
        <v>2</v>
      </c>
      <c r="AL96" s="91" t="s">
        <v>2707</v>
      </c>
      <c r="AM96" s="91" t="s">
        <v>2699</v>
      </c>
      <c r="AN96" s="31"/>
      <c r="AO96" s="88" t="str">
        <f>Tabla1[[#This Row],[GESCAL_37]]</f>
        <v xml:space="preserve">41000040379800004         LO 1       </v>
      </c>
      <c r="AP96" s="88" t="str">
        <f>IF(Tabla1[[#This Row],[Calle]]&lt;&gt;"",Tabla1[[#This Row],[Calle]],"")</f>
        <v>Jose Pinelo, Calle</v>
      </c>
      <c r="AQ96" s="88" t="str">
        <f>Tabla1[[#This Row],[Número]]&amp;Tabla1[[#This Row],[Bis]]</f>
        <v>4</v>
      </c>
      <c r="AR96" s="88" t="str">
        <f>Tabla1[[#This Row],[PORTAL(O)]]&amp;Tabla1[[#This Row],[PUERTA(Y)]]</f>
        <v/>
      </c>
      <c r="AS96" s="88" t="str">
        <f>Tabla1[[#This Row],[BLOQUE(T)]]&amp;Tabla1[[#This Row],[BLOQUE(XX)]]</f>
        <v/>
      </c>
      <c r="AT96" s="88" t="str">
        <f>IF(Tabla1[[#This Row],[LETRA ]]&lt;&gt;"",Tabla1[[#This Row],[LETRA ]],"")</f>
        <v/>
      </c>
      <c r="AU96" s="88" t="str">
        <f>Tabla1[[#This Row],[S1]]&amp;Tabla1[[#This Row],[S2]]</f>
        <v/>
      </c>
      <c r="AV96" s="43"/>
      <c r="AW96" s="88" t="str">
        <f>Tabla1[[#This Row],[Planta]]</f>
        <v>Local</v>
      </c>
      <c r="AX96" s="88" t="str">
        <f>Tabla1[[#This Row],[MMMM]]&amp;" "&amp;Tabla1[[#This Row],[NNNN]]</f>
        <v xml:space="preserve">1        </v>
      </c>
      <c r="AY96" s="31" t="s">
        <v>2702</v>
      </c>
      <c r="AZ96" s="31" t="s">
        <v>2715</v>
      </c>
      <c r="BA96" s="31"/>
      <c r="BB96" s="31" t="s">
        <v>2724</v>
      </c>
      <c r="BC96" s="31" t="s">
        <v>355</v>
      </c>
      <c r="BD96" s="91" t="s">
        <v>2707</v>
      </c>
      <c r="BE96" s="31" t="s">
        <v>2717</v>
      </c>
      <c r="BF96" s="31" t="s">
        <v>359</v>
      </c>
      <c r="BG96" s="31">
        <v>4</v>
      </c>
      <c r="BH96" s="31" t="s">
        <v>2718</v>
      </c>
      <c r="BI96" s="31" t="s">
        <v>2719</v>
      </c>
      <c r="BJ96" s="31">
        <v>76</v>
      </c>
      <c r="BK96" s="31"/>
    </row>
    <row r="97" spans="1:63" ht="11.25" hidden="1" customHeight="1" x14ac:dyDescent="0.2">
      <c r="A97" s="84">
        <f t="shared" si="31"/>
        <v>90</v>
      </c>
      <c r="B97" s="85" t="str">
        <f t="shared" si="32"/>
        <v>NO</v>
      </c>
      <c r="C97" s="85" t="str">
        <f t="shared" si="33"/>
        <v>NO</v>
      </c>
      <c r="D97" s="85" t="str">
        <f t="shared" si="34"/>
        <v xml:space="preserve">41000040379800004         BA A       </v>
      </c>
      <c r="E97" s="83" t="str">
        <f>VLOOKUP($G97,LISTAS!$V:$AA,3,0)</f>
        <v>SEVILLA</v>
      </c>
      <c r="F97" s="83" t="str">
        <f>VLOOKUP($G97,LISTAS!$V:$AA,2,0)</f>
        <v>ALCALA DE GUADAIRA</v>
      </c>
      <c r="G97" s="41" t="s">
        <v>1457</v>
      </c>
      <c r="H97" s="41">
        <v>4</v>
      </c>
      <c r="I97" s="41"/>
      <c r="J97" s="41"/>
      <c r="K97" s="41"/>
      <c r="L97" s="41"/>
      <c r="M97" s="41"/>
      <c r="N97" s="41"/>
      <c r="O97" s="41"/>
      <c r="P97" s="41"/>
      <c r="Q97" s="41" t="s">
        <v>106</v>
      </c>
      <c r="R97" s="41" t="s">
        <v>159</v>
      </c>
      <c r="S97" s="41" t="s">
        <v>18</v>
      </c>
      <c r="T97" s="41"/>
      <c r="U97" s="41"/>
      <c r="V97" s="40" t="str">
        <f>VLOOKUP($G97,LISTAS!$V$3:$AD$20218,7,0)</f>
        <v>41</v>
      </c>
      <c r="W97" s="40" t="str">
        <f>VLOOKUP($G97,LISTAS!$V$3:$AD$20218,8,0)</f>
        <v>00004</v>
      </c>
      <c r="X97" s="40" t="str">
        <f>VLOOKUP($G97,LISTAS!$V$3:$AD$20218,9,0)</f>
        <v>03798</v>
      </c>
      <c r="Y97" s="40" t="str">
        <f t="shared" si="27"/>
        <v>00004</v>
      </c>
      <c r="Z97" s="40" t="str">
        <f>IF(I97=""," ",VLOOKUP(I97,LISTAS!$B$3:$C$105,2))</f>
        <v xml:space="preserve"> </v>
      </c>
      <c r="AA97" s="40" t="str">
        <f t="shared" si="35"/>
        <v xml:space="preserve">   </v>
      </c>
      <c r="AB97" s="39" t="str">
        <f>IF(L97="","  ",VLOOKUP(L97,LISTAS!$H$3:$I$14,2,0)&amp;REPT(" ",1-LEN(M97))&amp;M97)</f>
        <v xml:space="preserve">  </v>
      </c>
      <c r="AC97" s="40" t="str">
        <f t="shared" si="28"/>
        <v xml:space="preserve"> </v>
      </c>
      <c r="AD97" s="40" t="str">
        <f>IF(O97=""," ",VLOOKUP(O97,LISTAS!$M$3:$N$39,2,0))&amp;IF(P97=""," ",VLOOKUP(P97,LISTAS!$M$3:$N$39,2,0))</f>
        <v xml:space="preserve">  </v>
      </c>
      <c r="AE97" s="40" t="str">
        <f>IF(Q97="","   ",VLOOKUP(Q97,LISTAS!$P$3:$Q$147,2,0))</f>
        <v xml:space="preserve">BA </v>
      </c>
      <c r="AF97" s="40" t="str">
        <f>IF(ISERROR(IF(R97="texto libre",S97,VLOOKUP(R97,LISTAS!$S$3:$T$103,2,0))&amp;REPT(" ",4-LEN(IF(R97="texto libre",S97,VLOOKUP(R97,LISTAS!$S$3:$T$103,2,0))))),"    ",IF(R97="texto libre",S97,VLOOKUP(R97,LISTAS!$S$3:$T$103,2,0))&amp;REPT(" ",4-LEN(IF(R97="texto libre",S97,VLOOKUP(R97,LISTAS!$S$3:$T$103,2,0)))))</f>
        <v xml:space="preserve">A   </v>
      </c>
      <c r="AG97" s="40" t="str">
        <f>IF(ISERROR(IF(T97="texto libre",U97,VLOOKUP(T97,LISTAS!$S$3:$T$103,2,0))&amp;REPT(" ",4-LEN(IF(T97="texto libre",U97,VLOOKUP(T97,LISTAS!$S$3:$T$103,2,0))))),"    ",IF(T97="texto libre",U97,VLOOKUP(T97,LISTAS!$S$3:$T$103,2,0))&amp;REPT(" ",4-LEN(IF(T97="texto libre",U97,VLOOKUP(T97,LISTAS!$S$3:$T$103,2,0)))))</f>
        <v xml:space="preserve">    </v>
      </c>
      <c r="AH97" s="40">
        <f t="shared" si="29"/>
        <v>37</v>
      </c>
      <c r="AI97" s="40">
        <f t="shared" si="30"/>
        <v>1</v>
      </c>
      <c r="AJ97" s="38"/>
      <c r="AK97" s="31">
        <v>2</v>
      </c>
      <c r="AL97" s="91" t="s">
        <v>2707</v>
      </c>
      <c r="AM97" s="91" t="s">
        <v>2699</v>
      </c>
      <c r="AN97" s="31"/>
      <c r="AO97" s="88" t="str">
        <f>Tabla1[[#This Row],[GESCAL_37]]</f>
        <v xml:space="preserve">41000040379800004         BA A       </v>
      </c>
      <c r="AP97" s="88" t="str">
        <f>IF(Tabla1[[#This Row],[Calle]]&lt;&gt;"",Tabla1[[#This Row],[Calle]],"")</f>
        <v>Jose Pinelo, Calle</v>
      </c>
      <c r="AQ97" s="88" t="str">
        <f>Tabla1[[#This Row],[Número]]&amp;Tabla1[[#This Row],[Bis]]</f>
        <v>4</v>
      </c>
      <c r="AR97" s="88" t="str">
        <f>Tabla1[[#This Row],[PORTAL(O)]]&amp;Tabla1[[#This Row],[PUERTA(Y)]]</f>
        <v/>
      </c>
      <c r="AS97" s="88" t="str">
        <f>Tabla1[[#This Row],[BLOQUE(T)]]&amp;Tabla1[[#This Row],[BLOQUE(XX)]]</f>
        <v/>
      </c>
      <c r="AT97" s="88" t="str">
        <f>IF(Tabla1[[#This Row],[LETRA ]]&lt;&gt;"",Tabla1[[#This Row],[LETRA ]],"")</f>
        <v/>
      </c>
      <c r="AU97" s="88" t="str">
        <f>Tabla1[[#This Row],[S1]]&amp;Tabla1[[#This Row],[S2]]</f>
        <v/>
      </c>
      <c r="AV97" s="43"/>
      <c r="AW97" s="88" t="str">
        <f>Tabla1[[#This Row],[Planta]]</f>
        <v>Bajo</v>
      </c>
      <c r="AX97" s="88" t="str">
        <f>Tabla1[[#This Row],[MMMM]]&amp;" "&amp;Tabla1[[#This Row],[NNNN]]</f>
        <v xml:space="preserve">A        </v>
      </c>
      <c r="AY97" s="31" t="s">
        <v>2702</v>
      </c>
      <c r="AZ97" s="31" t="s">
        <v>2715</v>
      </c>
      <c r="BA97" s="31"/>
      <c r="BB97" s="31" t="s">
        <v>2724</v>
      </c>
      <c r="BC97" s="31" t="s">
        <v>355</v>
      </c>
      <c r="BD97" s="91" t="s">
        <v>2707</v>
      </c>
      <c r="BE97" s="31" t="s">
        <v>2717</v>
      </c>
      <c r="BF97" s="31" t="s">
        <v>359</v>
      </c>
      <c r="BG97" s="31">
        <v>4</v>
      </c>
      <c r="BH97" s="31" t="s">
        <v>2718</v>
      </c>
      <c r="BI97" s="31" t="s">
        <v>2719</v>
      </c>
      <c r="BJ97" s="31">
        <v>76</v>
      </c>
      <c r="BK97" s="31"/>
    </row>
    <row r="98" spans="1:63" ht="11.25" hidden="1" customHeight="1" x14ac:dyDescent="0.2">
      <c r="A98" s="84">
        <f t="shared" si="31"/>
        <v>91</v>
      </c>
      <c r="B98" s="85" t="str">
        <f t="shared" si="32"/>
        <v>NO</v>
      </c>
      <c r="C98" s="85" t="str">
        <f t="shared" si="33"/>
        <v>NO</v>
      </c>
      <c r="D98" s="85" t="str">
        <f t="shared" si="34"/>
        <v xml:space="preserve">41000040379800004         BA B       </v>
      </c>
      <c r="E98" s="83" t="str">
        <f>VLOOKUP($G98,LISTAS!$V:$AA,3,0)</f>
        <v>SEVILLA</v>
      </c>
      <c r="F98" s="83" t="str">
        <f>VLOOKUP($G98,LISTAS!$V:$AA,2,0)</f>
        <v>ALCALA DE GUADAIRA</v>
      </c>
      <c r="G98" s="41" t="s">
        <v>1457</v>
      </c>
      <c r="H98" s="41">
        <v>4</v>
      </c>
      <c r="I98" s="41"/>
      <c r="J98" s="41"/>
      <c r="K98" s="41"/>
      <c r="L98" s="41"/>
      <c r="M98" s="41"/>
      <c r="N98" s="41"/>
      <c r="O98" s="41"/>
      <c r="P98" s="41"/>
      <c r="Q98" s="41" t="s">
        <v>106</v>
      </c>
      <c r="R98" s="41" t="s">
        <v>159</v>
      </c>
      <c r="S98" s="41" t="s">
        <v>0</v>
      </c>
      <c r="T98" s="41"/>
      <c r="U98" s="41"/>
      <c r="V98" s="40" t="str">
        <f>VLOOKUP($G98,LISTAS!$V$3:$AD$20218,7,0)</f>
        <v>41</v>
      </c>
      <c r="W98" s="40" t="str">
        <f>VLOOKUP($G98,LISTAS!$V$3:$AD$20218,8,0)</f>
        <v>00004</v>
      </c>
      <c r="X98" s="40" t="str">
        <f>VLOOKUP($G98,LISTAS!$V$3:$AD$20218,9,0)</f>
        <v>03798</v>
      </c>
      <c r="Y98" s="40" t="str">
        <f t="shared" si="27"/>
        <v>00004</v>
      </c>
      <c r="Z98" s="40" t="str">
        <f>IF(I98=""," ",VLOOKUP(I98,LISTAS!$B$3:$C$105,2))</f>
        <v xml:space="preserve"> </v>
      </c>
      <c r="AA98" s="40" t="str">
        <f t="shared" si="35"/>
        <v xml:space="preserve">   </v>
      </c>
      <c r="AB98" s="39" t="str">
        <f>IF(L98="","  ",VLOOKUP(L98,LISTAS!$H$3:$I$14,2,0)&amp;REPT(" ",1-LEN(M98))&amp;M98)</f>
        <v xml:space="preserve">  </v>
      </c>
      <c r="AC98" s="40" t="str">
        <f t="shared" si="28"/>
        <v xml:space="preserve"> </v>
      </c>
      <c r="AD98" s="40" t="str">
        <f>IF(O98=""," ",VLOOKUP(O98,LISTAS!$M$3:$N$39,2,0))&amp;IF(P98=""," ",VLOOKUP(P98,LISTAS!$M$3:$N$39,2,0))</f>
        <v xml:space="preserve">  </v>
      </c>
      <c r="AE98" s="40" t="str">
        <f>IF(Q98="","   ",VLOOKUP(Q98,LISTAS!$P$3:$Q$147,2,0))</f>
        <v xml:space="preserve">BA </v>
      </c>
      <c r="AF98" s="40" t="str">
        <f>IF(ISERROR(IF(R98="texto libre",S98,VLOOKUP(R98,LISTAS!$S$3:$T$103,2,0))&amp;REPT(" ",4-LEN(IF(R98="texto libre",S98,VLOOKUP(R98,LISTAS!$S$3:$T$103,2,0))))),"    ",IF(R98="texto libre",S98,VLOOKUP(R98,LISTAS!$S$3:$T$103,2,0))&amp;REPT(" ",4-LEN(IF(R98="texto libre",S98,VLOOKUP(R98,LISTAS!$S$3:$T$103,2,0)))))</f>
        <v xml:space="preserve">B   </v>
      </c>
      <c r="AG98" s="40" t="str">
        <f>IF(ISERROR(IF(T98="texto libre",U98,VLOOKUP(T98,LISTAS!$S$3:$T$103,2,0))&amp;REPT(" ",4-LEN(IF(T98="texto libre",U98,VLOOKUP(T98,LISTAS!$S$3:$T$103,2,0))))),"    ",IF(T98="texto libre",U98,VLOOKUP(T98,LISTAS!$S$3:$T$103,2,0))&amp;REPT(" ",4-LEN(IF(T98="texto libre",U98,VLOOKUP(T98,LISTAS!$S$3:$T$103,2,0)))))</f>
        <v xml:space="preserve">    </v>
      </c>
      <c r="AH98" s="40">
        <f t="shared" si="29"/>
        <v>37</v>
      </c>
      <c r="AI98" s="40">
        <f t="shared" si="30"/>
        <v>1</v>
      </c>
      <c r="AJ98" s="38"/>
      <c r="AK98" s="31">
        <v>2</v>
      </c>
      <c r="AL98" s="91" t="s">
        <v>2707</v>
      </c>
      <c r="AM98" s="91" t="s">
        <v>2699</v>
      </c>
      <c r="AN98" s="31"/>
      <c r="AO98" s="88" t="str">
        <f>Tabla1[[#This Row],[GESCAL_37]]</f>
        <v xml:space="preserve">41000040379800004         BA B       </v>
      </c>
      <c r="AP98" s="88" t="str">
        <f>IF(Tabla1[[#This Row],[Calle]]&lt;&gt;"",Tabla1[[#This Row],[Calle]],"")</f>
        <v>Jose Pinelo, Calle</v>
      </c>
      <c r="AQ98" s="88" t="str">
        <f>Tabla1[[#This Row],[Número]]&amp;Tabla1[[#This Row],[Bis]]</f>
        <v>4</v>
      </c>
      <c r="AR98" s="88" t="str">
        <f>Tabla1[[#This Row],[PORTAL(O)]]&amp;Tabla1[[#This Row],[PUERTA(Y)]]</f>
        <v/>
      </c>
      <c r="AS98" s="88" t="str">
        <f>Tabla1[[#This Row],[BLOQUE(T)]]&amp;Tabla1[[#This Row],[BLOQUE(XX)]]</f>
        <v/>
      </c>
      <c r="AT98" s="88" t="str">
        <f>IF(Tabla1[[#This Row],[LETRA ]]&lt;&gt;"",Tabla1[[#This Row],[LETRA ]],"")</f>
        <v/>
      </c>
      <c r="AU98" s="88" t="str">
        <f>Tabla1[[#This Row],[S1]]&amp;Tabla1[[#This Row],[S2]]</f>
        <v/>
      </c>
      <c r="AV98" s="43"/>
      <c r="AW98" s="88" t="str">
        <f>Tabla1[[#This Row],[Planta]]</f>
        <v>Bajo</v>
      </c>
      <c r="AX98" s="88" t="str">
        <f>Tabla1[[#This Row],[MMMM]]&amp;" "&amp;Tabla1[[#This Row],[NNNN]]</f>
        <v xml:space="preserve">B        </v>
      </c>
      <c r="AY98" s="31" t="s">
        <v>2702</v>
      </c>
      <c r="AZ98" s="31" t="s">
        <v>2715</v>
      </c>
      <c r="BA98" s="31"/>
      <c r="BB98" s="31" t="s">
        <v>2724</v>
      </c>
      <c r="BC98" s="31" t="s">
        <v>355</v>
      </c>
      <c r="BD98" s="91" t="s">
        <v>2707</v>
      </c>
      <c r="BE98" s="31" t="s">
        <v>2717</v>
      </c>
      <c r="BF98" s="31" t="s">
        <v>359</v>
      </c>
      <c r="BG98" s="31">
        <v>4</v>
      </c>
      <c r="BH98" s="31" t="s">
        <v>2718</v>
      </c>
      <c r="BI98" s="31" t="s">
        <v>2719</v>
      </c>
      <c r="BJ98" s="31">
        <v>76</v>
      </c>
      <c r="BK98" s="31"/>
    </row>
    <row r="99" spans="1:63" ht="11.25" hidden="1" customHeight="1" x14ac:dyDescent="0.2">
      <c r="A99" s="84">
        <f t="shared" si="31"/>
        <v>92</v>
      </c>
      <c r="B99" s="85" t="str">
        <f t="shared" si="32"/>
        <v>NO</v>
      </c>
      <c r="C99" s="85" t="str">
        <f t="shared" si="33"/>
        <v>NO</v>
      </c>
      <c r="D99" s="85" t="str">
        <f t="shared" si="34"/>
        <v xml:space="preserve">41000040379800004         001A       </v>
      </c>
      <c r="E99" s="83" t="str">
        <f>VLOOKUP($G99,LISTAS!$V:$AA,3,0)</f>
        <v>SEVILLA</v>
      </c>
      <c r="F99" s="83" t="str">
        <f>VLOOKUP($G99,LISTAS!$V:$AA,2,0)</f>
        <v>ALCALA DE GUADAIRA</v>
      </c>
      <c r="G99" s="41" t="s">
        <v>1457</v>
      </c>
      <c r="H99" s="41">
        <v>4</v>
      </c>
      <c r="I99" s="41"/>
      <c r="J99" s="41"/>
      <c r="K99" s="41"/>
      <c r="L99" s="41"/>
      <c r="M99" s="41"/>
      <c r="N99" s="41"/>
      <c r="O99" s="41"/>
      <c r="P99" s="41"/>
      <c r="Q99" s="41">
        <v>1</v>
      </c>
      <c r="R99" s="41" t="s">
        <v>159</v>
      </c>
      <c r="S99" s="41" t="s">
        <v>18</v>
      </c>
      <c r="T99" s="41"/>
      <c r="U99" s="41"/>
      <c r="V99" s="40" t="str">
        <f>VLOOKUP($G99,LISTAS!$V$3:$AD$20218,7,0)</f>
        <v>41</v>
      </c>
      <c r="W99" s="40" t="str">
        <f>VLOOKUP($G99,LISTAS!$V$3:$AD$20218,8,0)</f>
        <v>00004</v>
      </c>
      <c r="X99" s="40" t="str">
        <f>VLOOKUP($G99,LISTAS!$V$3:$AD$20218,9,0)</f>
        <v>03798</v>
      </c>
      <c r="Y99" s="40" t="str">
        <f t="shared" si="27"/>
        <v>00004</v>
      </c>
      <c r="Z99" s="40" t="str">
        <f>IF(I99=""," ",VLOOKUP(I99,LISTAS!$B$3:$C$105,2))</f>
        <v xml:space="preserve"> </v>
      </c>
      <c r="AA99" s="40" t="str">
        <f t="shared" si="35"/>
        <v xml:space="preserve">   </v>
      </c>
      <c r="AB99" s="39" t="str">
        <f>IF(L99="","  ",VLOOKUP(L99,LISTAS!$H$3:$I$14,2,0)&amp;REPT(" ",1-LEN(M99))&amp;M99)</f>
        <v xml:space="preserve">  </v>
      </c>
      <c r="AC99" s="40" t="str">
        <f t="shared" si="28"/>
        <v xml:space="preserve"> </v>
      </c>
      <c r="AD99" s="40" t="str">
        <f>IF(O99=""," ",VLOOKUP(O99,LISTAS!$M$3:$N$39,2,0))&amp;IF(P99=""," ",VLOOKUP(P99,LISTAS!$M$3:$N$39,2,0))</f>
        <v xml:space="preserve">  </v>
      </c>
      <c r="AE99" s="40" t="str">
        <f>IF(Q99="","   ",VLOOKUP(Q99,LISTAS!$P$3:$Q$147,2,0))</f>
        <v>001</v>
      </c>
      <c r="AF99" s="40" t="str">
        <f>IF(ISERROR(IF(R99="texto libre",S99,VLOOKUP(R99,LISTAS!$S$3:$T$103,2,0))&amp;REPT(" ",4-LEN(IF(R99="texto libre",S99,VLOOKUP(R99,LISTAS!$S$3:$T$103,2,0))))),"    ",IF(R99="texto libre",S99,VLOOKUP(R99,LISTAS!$S$3:$T$103,2,0))&amp;REPT(" ",4-LEN(IF(R99="texto libre",S99,VLOOKUP(R99,LISTAS!$S$3:$T$103,2,0)))))</f>
        <v xml:space="preserve">A   </v>
      </c>
      <c r="AG99" s="40" t="str">
        <f>IF(ISERROR(IF(T99="texto libre",U99,VLOOKUP(T99,LISTAS!$S$3:$T$103,2,0))&amp;REPT(" ",4-LEN(IF(T99="texto libre",U99,VLOOKUP(T99,LISTAS!$S$3:$T$103,2,0))))),"    ",IF(T99="texto libre",U99,VLOOKUP(T99,LISTAS!$S$3:$T$103,2,0))&amp;REPT(" ",4-LEN(IF(T99="texto libre",U99,VLOOKUP(T99,LISTAS!$S$3:$T$103,2,0)))))</f>
        <v xml:space="preserve">    </v>
      </c>
      <c r="AH99" s="40">
        <f t="shared" si="29"/>
        <v>37</v>
      </c>
      <c r="AI99" s="40">
        <f t="shared" si="30"/>
        <v>1</v>
      </c>
      <c r="AJ99" s="38"/>
      <c r="AK99" s="31">
        <v>2</v>
      </c>
      <c r="AL99" s="91" t="s">
        <v>2707</v>
      </c>
      <c r="AM99" s="91" t="s">
        <v>2699</v>
      </c>
      <c r="AN99" s="31"/>
      <c r="AO99" s="88" t="str">
        <f>Tabla1[[#This Row],[GESCAL_37]]</f>
        <v xml:space="preserve">41000040379800004         001A       </v>
      </c>
      <c r="AP99" s="88" t="str">
        <f>IF(Tabla1[[#This Row],[Calle]]&lt;&gt;"",Tabla1[[#This Row],[Calle]],"")</f>
        <v>Jose Pinelo, Calle</v>
      </c>
      <c r="AQ99" s="88" t="str">
        <f>Tabla1[[#This Row],[Número]]&amp;Tabla1[[#This Row],[Bis]]</f>
        <v>4</v>
      </c>
      <c r="AR99" s="88" t="str">
        <f>Tabla1[[#This Row],[PORTAL(O)]]&amp;Tabla1[[#This Row],[PUERTA(Y)]]</f>
        <v/>
      </c>
      <c r="AS99" s="88" t="str">
        <f>Tabla1[[#This Row],[BLOQUE(T)]]&amp;Tabla1[[#This Row],[BLOQUE(XX)]]</f>
        <v/>
      </c>
      <c r="AT99" s="88" t="str">
        <f>IF(Tabla1[[#This Row],[LETRA ]]&lt;&gt;"",Tabla1[[#This Row],[LETRA ]],"")</f>
        <v/>
      </c>
      <c r="AU99" s="88" t="str">
        <f>Tabla1[[#This Row],[S1]]&amp;Tabla1[[#This Row],[S2]]</f>
        <v/>
      </c>
      <c r="AV99" s="43"/>
      <c r="AW99" s="88">
        <f>Tabla1[[#This Row],[Planta]]</f>
        <v>1</v>
      </c>
      <c r="AX99" s="88" t="str">
        <f>Tabla1[[#This Row],[MMMM]]&amp;" "&amp;Tabla1[[#This Row],[NNNN]]</f>
        <v xml:space="preserve">A        </v>
      </c>
      <c r="AY99" s="31" t="s">
        <v>2702</v>
      </c>
      <c r="AZ99" s="31" t="s">
        <v>2715</v>
      </c>
      <c r="BA99" s="31"/>
      <c r="BB99" s="31" t="s">
        <v>2724</v>
      </c>
      <c r="BC99" s="31" t="s">
        <v>355</v>
      </c>
      <c r="BD99" s="91" t="s">
        <v>2707</v>
      </c>
      <c r="BE99" s="31" t="s">
        <v>2717</v>
      </c>
      <c r="BF99" s="31" t="s">
        <v>359</v>
      </c>
      <c r="BG99" s="31">
        <v>4</v>
      </c>
      <c r="BH99" s="31" t="s">
        <v>2718</v>
      </c>
      <c r="BI99" s="31" t="s">
        <v>2719</v>
      </c>
      <c r="BJ99" s="31">
        <v>76</v>
      </c>
      <c r="BK99" s="31"/>
    </row>
    <row r="100" spans="1:63" ht="11.25" hidden="1" customHeight="1" x14ac:dyDescent="0.2">
      <c r="A100" s="86">
        <f t="shared" si="31"/>
        <v>93</v>
      </c>
      <c r="B100" s="83" t="str">
        <f t="shared" si="32"/>
        <v>NO</v>
      </c>
      <c r="C100" s="83" t="str">
        <f t="shared" si="33"/>
        <v>NO</v>
      </c>
      <c r="D100" s="83" t="str">
        <f t="shared" si="34"/>
        <v xml:space="preserve">41000040379800004         001B       </v>
      </c>
      <c r="E100" s="83" t="str">
        <f>VLOOKUP($G100,LISTAS!$V:$AA,3,0)</f>
        <v>SEVILLA</v>
      </c>
      <c r="F100" s="83" t="str">
        <f>VLOOKUP($G100,LISTAS!$V:$AA,2,0)</f>
        <v>ALCALA DE GUADAIRA</v>
      </c>
      <c r="G100" s="41" t="s">
        <v>1457</v>
      </c>
      <c r="H100" s="41">
        <v>4</v>
      </c>
      <c r="I100" s="33"/>
      <c r="J100" s="33"/>
      <c r="K100" s="33"/>
      <c r="L100" s="33"/>
      <c r="M100" s="33"/>
      <c r="N100" s="33"/>
      <c r="O100" s="33"/>
      <c r="P100" s="33"/>
      <c r="Q100" s="33">
        <v>1</v>
      </c>
      <c r="R100" s="41" t="s">
        <v>159</v>
      </c>
      <c r="S100" s="33" t="s">
        <v>0</v>
      </c>
      <c r="T100" s="33"/>
      <c r="U100" s="33"/>
      <c r="V100" s="32" t="str">
        <f>VLOOKUP($G100,LISTAS!$V$3:$AD$20218,7,0)</f>
        <v>41</v>
      </c>
      <c r="W100" s="32" t="str">
        <f>VLOOKUP($G100,LISTAS!$V$3:$AD$20218,8,0)</f>
        <v>00004</v>
      </c>
      <c r="X100" s="32" t="str">
        <f>VLOOKUP($G100,LISTAS!$V$3:$AD$20218,9,0)</f>
        <v>03798</v>
      </c>
      <c r="Y100" s="32" t="str">
        <f t="shared" si="27"/>
        <v>00004</v>
      </c>
      <c r="Z100" s="32" t="str">
        <f>IF(I100=""," ",VLOOKUP(I100,LISTAS!$B$3:$C$105,2))</f>
        <v xml:space="preserve"> </v>
      </c>
      <c r="AA100" s="32" t="str">
        <f t="shared" si="35"/>
        <v xml:space="preserve">   </v>
      </c>
      <c r="AB100" s="42" t="str">
        <f>IF(L100="","  ",VLOOKUP(L100,LISTAS!$H$3:$I$14,2,0)&amp;REPT(" ",1-LEN(M100))&amp;M100)</f>
        <v xml:space="preserve">  </v>
      </c>
      <c r="AC100" s="32" t="str">
        <f t="shared" si="28"/>
        <v xml:space="preserve"> </v>
      </c>
      <c r="AD100" s="32" t="str">
        <f>IF(O100=""," ",VLOOKUP(O100,LISTAS!$M$3:$N$39,2,0))&amp;IF(P100=""," ",VLOOKUP(P100,LISTAS!$M$3:$N$39,2,0))</f>
        <v xml:space="preserve">  </v>
      </c>
      <c r="AE100" s="32" t="str">
        <f>IF(Q100="","   ",VLOOKUP(Q100,LISTAS!$P$3:$Q$147,2,0))</f>
        <v>001</v>
      </c>
      <c r="AF100" s="32" t="str">
        <f>IF(ISERROR(IF(R100="texto libre",S100,VLOOKUP(R100,LISTAS!$S$3:$T$103,2,0))&amp;REPT(" ",4-LEN(IF(R100="texto libre",S100,VLOOKUP(R100,LISTAS!$S$3:$T$103,2,0))))),"    ",IF(R100="texto libre",S100,VLOOKUP(R100,LISTAS!$S$3:$T$103,2,0))&amp;REPT(" ",4-LEN(IF(R100="texto libre",S100,VLOOKUP(R100,LISTAS!$S$3:$T$103,2,0)))))</f>
        <v xml:space="preserve">B   </v>
      </c>
      <c r="AG100" s="32" t="str">
        <f>IF(ISERROR(IF(T100="texto libre",U100,VLOOKUP(T100,LISTAS!$S$3:$T$103,2,0))&amp;REPT(" ",4-LEN(IF(T100="texto libre",U100,VLOOKUP(T100,LISTAS!$S$3:$T$103,2,0))))),"    ",IF(T100="texto libre",U100,VLOOKUP(T100,LISTAS!$S$3:$T$103,2,0))&amp;REPT(" ",4-LEN(IF(T100="texto libre",U100,VLOOKUP(T100,LISTAS!$S$3:$T$103,2,0)))))</f>
        <v xml:space="preserve">    </v>
      </c>
      <c r="AH100" s="32">
        <f t="shared" si="29"/>
        <v>37</v>
      </c>
      <c r="AI100" s="32">
        <f t="shared" si="30"/>
        <v>1</v>
      </c>
      <c r="AJ100" s="38"/>
      <c r="AK100" s="31">
        <v>2</v>
      </c>
      <c r="AL100" s="91" t="s">
        <v>2707</v>
      </c>
      <c r="AM100" s="91" t="s">
        <v>2699</v>
      </c>
      <c r="AN100" s="31"/>
      <c r="AO100" s="88" t="str">
        <f>Tabla1[[#This Row],[GESCAL_37]]</f>
        <v xml:space="preserve">41000040379800004         001B       </v>
      </c>
      <c r="AP100" s="88" t="str">
        <f>IF(Tabla1[[#This Row],[Calle]]&lt;&gt;"",Tabla1[[#This Row],[Calle]],"")</f>
        <v>Jose Pinelo, Calle</v>
      </c>
      <c r="AQ100" s="88" t="str">
        <f>Tabla1[[#This Row],[Número]]&amp;Tabla1[[#This Row],[Bis]]</f>
        <v>4</v>
      </c>
      <c r="AR100" s="88" t="str">
        <f>Tabla1[[#This Row],[PORTAL(O)]]&amp;Tabla1[[#This Row],[PUERTA(Y)]]</f>
        <v/>
      </c>
      <c r="AS100" s="88" t="str">
        <f>Tabla1[[#This Row],[BLOQUE(T)]]&amp;Tabla1[[#This Row],[BLOQUE(XX)]]</f>
        <v/>
      </c>
      <c r="AT100" s="88" t="str">
        <f>IF(Tabla1[[#This Row],[LETRA ]]&lt;&gt;"",Tabla1[[#This Row],[LETRA ]],"")</f>
        <v/>
      </c>
      <c r="AU100" s="88" t="str">
        <f>Tabla1[[#This Row],[S1]]&amp;Tabla1[[#This Row],[S2]]</f>
        <v/>
      </c>
      <c r="AV100" s="43"/>
      <c r="AW100" s="88">
        <f>Tabla1[[#This Row],[Planta]]</f>
        <v>1</v>
      </c>
      <c r="AX100" s="88" t="str">
        <f>Tabla1[[#This Row],[MMMM]]&amp;" "&amp;Tabla1[[#This Row],[NNNN]]</f>
        <v xml:space="preserve">B        </v>
      </c>
      <c r="AY100" s="31" t="s">
        <v>2702</v>
      </c>
      <c r="AZ100" s="31" t="s">
        <v>2715</v>
      </c>
      <c r="BA100" s="31"/>
      <c r="BB100" s="31" t="s">
        <v>2724</v>
      </c>
      <c r="BC100" s="31" t="s">
        <v>355</v>
      </c>
      <c r="BD100" s="91" t="s">
        <v>2707</v>
      </c>
      <c r="BE100" s="31" t="s">
        <v>2717</v>
      </c>
      <c r="BF100" s="31" t="s">
        <v>359</v>
      </c>
      <c r="BG100" s="31">
        <v>4</v>
      </c>
      <c r="BH100" s="31" t="s">
        <v>2718</v>
      </c>
      <c r="BI100" s="31" t="s">
        <v>2719</v>
      </c>
      <c r="BJ100" s="31">
        <v>76</v>
      </c>
      <c r="BK100" s="31"/>
    </row>
    <row r="101" spans="1:63" ht="11.25" hidden="1" customHeight="1" x14ac:dyDescent="0.2">
      <c r="A101" s="84">
        <f t="shared" si="31"/>
        <v>94</v>
      </c>
      <c r="B101" s="85" t="str">
        <f t="shared" si="32"/>
        <v>NO</v>
      </c>
      <c r="C101" s="85" t="str">
        <f t="shared" si="33"/>
        <v>NO</v>
      </c>
      <c r="D101" s="85" t="str">
        <f t="shared" si="34"/>
        <v xml:space="preserve">41000040379800004         001C       </v>
      </c>
      <c r="E101" s="83" t="str">
        <f>VLOOKUP($G101,LISTAS!$V:$AA,3,0)</f>
        <v>SEVILLA</v>
      </c>
      <c r="F101" s="83" t="str">
        <f>VLOOKUP($G101,LISTAS!$V:$AA,2,0)</f>
        <v>ALCALA DE GUADAIRA</v>
      </c>
      <c r="G101" s="41" t="s">
        <v>1457</v>
      </c>
      <c r="H101" s="41">
        <v>4</v>
      </c>
      <c r="I101" s="41"/>
      <c r="J101" s="41"/>
      <c r="K101" s="41"/>
      <c r="L101" s="41"/>
      <c r="M101" s="41"/>
      <c r="N101" s="41"/>
      <c r="O101" s="41"/>
      <c r="P101" s="41"/>
      <c r="Q101" s="41">
        <v>1</v>
      </c>
      <c r="R101" s="41" t="s">
        <v>159</v>
      </c>
      <c r="S101" s="41" t="s">
        <v>2</v>
      </c>
      <c r="T101" s="41"/>
      <c r="U101" s="41"/>
      <c r="V101" s="40" t="str">
        <f>VLOOKUP($G101,LISTAS!$V$3:$AD$20218,7,0)</f>
        <v>41</v>
      </c>
      <c r="W101" s="40" t="str">
        <f>VLOOKUP($G101,LISTAS!$V$3:$AD$20218,8,0)</f>
        <v>00004</v>
      </c>
      <c r="X101" s="40" t="str">
        <f>VLOOKUP($G101,LISTAS!$V$3:$AD$20218,9,0)</f>
        <v>03798</v>
      </c>
      <c r="Y101" s="40" t="str">
        <f t="shared" ref="Y101:Y107" si="36">REPT("0",5-LEN(H101))&amp;H101</f>
        <v>00004</v>
      </c>
      <c r="Z101" s="40" t="str">
        <f>IF(I101=""," ",VLOOKUP(I101,LISTAS!$B$3:$C$105,2))</f>
        <v xml:space="preserve"> </v>
      </c>
      <c r="AA101" s="40" t="str">
        <f t="shared" si="35"/>
        <v xml:space="preserve">   </v>
      </c>
      <c r="AB101" s="39" t="str">
        <f>IF(L101="","  ",VLOOKUP(L101,LISTAS!$H$3:$I$14,2,0)&amp;REPT(" ",1-LEN(M101))&amp;M101)</f>
        <v xml:space="preserve">  </v>
      </c>
      <c r="AC101" s="40" t="str">
        <f t="shared" ref="AC101:AC107" si="37">IF(N101=""," ",N101)</f>
        <v xml:space="preserve"> </v>
      </c>
      <c r="AD101" s="40" t="str">
        <f>IF(O101=""," ",VLOOKUP(O101,LISTAS!$M$3:$N$39,2,0))&amp;IF(P101=""," ",VLOOKUP(P101,LISTAS!$M$3:$N$39,2,0))</f>
        <v xml:space="preserve">  </v>
      </c>
      <c r="AE101" s="40" t="str">
        <f>IF(Q101="","   ",VLOOKUP(Q101,LISTAS!$P$3:$Q$147,2,0))</f>
        <v>001</v>
      </c>
      <c r="AF101" s="40" t="str">
        <f>IF(ISERROR(IF(R101="texto libre",S101,VLOOKUP(R101,LISTAS!$S$3:$T$103,2,0))&amp;REPT(" ",4-LEN(IF(R101="texto libre",S101,VLOOKUP(R101,LISTAS!$S$3:$T$103,2,0))))),"    ",IF(R101="texto libre",S101,VLOOKUP(R101,LISTAS!$S$3:$T$103,2,0))&amp;REPT(" ",4-LEN(IF(R101="texto libre",S101,VLOOKUP(R101,LISTAS!$S$3:$T$103,2,0)))))</f>
        <v xml:space="preserve">C   </v>
      </c>
      <c r="AG101" s="40" t="str">
        <f>IF(ISERROR(IF(T101="texto libre",U101,VLOOKUP(T101,LISTAS!$S$3:$T$103,2,0))&amp;REPT(" ",4-LEN(IF(T101="texto libre",U101,VLOOKUP(T101,LISTAS!$S$3:$T$103,2,0))))),"    ",IF(T101="texto libre",U101,VLOOKUP(T101,LISTAS!$S$3:$T$103,2,0))&amp;REPT(" ",4-LEN(IF(T101="texto libre",U101,VLOOKUP(T101,LISTAS!$S$3:$T$103,2,0)))))</f>
        <v xml:space="preserve">    </v>
      </c>
      <c r="AH101" s="40">
        <f t="shared" ref="AH101:AH107" si="38">LEN(D101)</f>
        <v>37</v>
      </c>
      <c r="AI101" s="40">
        <f t="shared" ref="AI101:AI107" si="39">IF(H101="",0,1)*IF(Q101="",0,1)</f>
        <v>1</v>
      </c>
      <c r="AJ101" s="38"/>
      <c r="AK101" s="31">
        <v>2</v>
      </c>
      <c r="AL101" s="91" t="s">
        <v>2707</v>
      </c>
      <c r="AM101" s="91" t="s">
        <v>2699</v>
      </c>
      <c r="AN101" s="31"/>
      <c r="AO101" s="88" t="str">
        <f>Tabla1[[#This Row],[GESCAL_37]]</f>
        <v xml:space="preserve">41000040379800004         001C       </v>
      </c>
      <c r="AP101" s="88" t="str">
        <f>IF(Tabla1[[#This Row],[Calle]]&lt;&gt;"",Tabla1[[#This Row],[Calle]],"")</f>
        <v>Jose Pinelo, Calle</v>
      </c>
      <c r="AQ101" s="88" t="str">
        <f>Tabla1[[#This Row],[Número]]&amp;Tabla1[[#This Row],[Bis]]</f>
        <v>4</v>
      </c>
      <c r="AR101" s="88" t="str">
        <f>Tabla1[[#This Row],[PORTAL(O)]]&amp;Tabla1[[#This Row],[PUERTA(Y)]]</f>
        <v/>
      </c>
      <c r="AS101" s="88" t="str">
        <f>Tabla1[[#This Row],[BLOQUE(T)]]&amp;Tabla1[[#This Row],[BLOQUE(XX)]]</f>
        <v/>
      </c>
      <c r="AT101" s="88" t="str">
        <f>IF(Tabla1[[#This Row],[LETRA ]]&lt;&gt;"",Tabla1[[#This Row],[LETRA ]],"")</f>
        <v/>
      </c>
      <c r="AU101" s="88" t="str">
        <f>Tabla1[[#This Row],[S1]]&amp;Tabla1[[#This Row],[S2]]</f>
        <v/>
      </c>
      <c r="AV101" s="43"/>
      <c r="AW101" s="88">
        <f>Tabla1[[#This Row],[Planta]]</f>
        <v>1</v>
      </c>
      <c r="AX101" s="88" t="str">
        <f>Tabla1[[#This Row],[MMMM]]&amp;" "&amp;Tabla1[[#This Row],[NNNN]]</f>
        <v xml:space="preserve">C        </v>
      </c>
      <c r="AY101" s="31" t="s">
        <v>2702</v>
      </c>
      <c r="AZ101" s="31" t="s">
        <v>2715</v>
      </c>
      <c r="BA101" s="31"/>
      <c r="BB101" s="31" t="s">
        <v>2724</v>
      </c>
      <c r="BC101" s="31" t="s">
        <v>355</v>
      </c>
      <c r="BD101" s="91" t="s">
        <v>2707</v>
      </c>
      <c r="BE101" s="31" t="s">
        <v>2717</v>
      </c>
      <c r="BF101" s="31" t="s">
        <v>359</v>
      </c>
      <c r="BG101" s="31">
        <v>4</v>
      </c>
      <c r="BH101" s="31" t="s">
        <v>2718</v>
      </c>
      <c r="BI101" s="31" t="s">
        <v>2719</v>
      </c>
      <c r="BJ101" s="31">
        <v>76</v>
      </c>
      <c r="BK101" s="31"/>
    </row>
    <row r="102" spans="1:63" ht="11.25" hidden="1" customHeight="1" x14ac:dyDescent="0.2">
      <c r="A102" s="84">
        <f t="shared" si="31"/>
        <v>95</v>
      </c>
      <c r="B102" s="85" t="str">
        <f t="shared" si="32"/>
        <v>NO</v>
      </c>
      <c r="C102" s="85" t="str">
        <f t="shared" si="33"/>
        <v>NO</v>
      </c>
      <c r="D102" s="85" t="str">
        <f t="shared" si="34"/>
        <v xml:space="preserve">41000040379800004         001D       </v>
      </c>
      <c r="E102" s="83" t="str">
        <f>VLOOKUP($G102,LISTAS!$V:$AA,3,0)</f>
        <v>SEVILLA</v>
      </c>
      <c r="F102" s="83" t="str">
        <f>VLOOKUP($G102,LISTAS!$V:$AA,2,0)</f>
        <v>ALCALA DE GUADAIRA</v>
      </c>
      <c r="G102" s="41" t="s">
        <v>1457</v>
      </c>
      <c r="H102" s="41">
        <v>4</v>
      </c>
      <c r="I102" s="41"/>
      <c r="J102" s="41"/>
      <c r="K102" s="41"/>
      <c r="L102" s="41"/>
      <c r="M102" s="41"/>
      <c r="N102" s="41"/>
      <c r="O102" s="41"/>
      <c r="P102" s="41"/>
      <c r="Q102" s="41">
        <v>1</v>
      </c>
      <c r="R102" s="41" t="s">
        <v>159</v>
      </c>
      <c r="S102" s="41" t="s">
        <v>4</v>
      </c>
      <c r="T102" s="41"/>
      <c r="U102" s="41"/>
      <c r="V102" s="40" t="str">
        <f>VLOOKUP($G102,LISTAS!$V$3:$AD$20218,7,0)</f>
        <v>41</v>
      </c>
      <c r="W102" s="40" t="str">
        <f>VLOOKUP($G102,LISTAS!$V$3:$AD$20218,8,0)</f>
        <v>00004</v>
      </c>
      <c r="X102" s="40" t="str">
        <f>VLOOKUP($G102,LISTAS!$V$3:$AD$20218,9,0)</f>
        <v>03798</v>
      </c>
      <c r="Y102" s="40" t="str">
        <f t="shared" si="36"/>
        <v>00004</v>
      </c>
      <c r="Z102" s="40" t="str">
        <f>IF(I102=""," ",VLOOKUP(I102,LISTAS!$B$3:$C$105,2))</f>
        <v xml:space="preserve"> </v>
      </c>
      <c r="AA102" s="40" t="str">
        <f t="shared" si="35"/>
        <v xml:space="preserve">   </v>
      </c>
      <c r="AB102" s="39" t="str">
        <f>IF(L102="","  ",VLOOKUP(L102,LISTAS!$H$3:$I$14,2,0)&amp;REPT(" ",1-LEN(M102))&amp;M102)</f>
        <v xml:space="preserve">  </v>
      </c>
      <c r="AC102" s="40" t="str">
        <f t="shared" si="37"/>
        <v xml:space="preserve"> </v>
      </c>
      <c r="AD102" s="40" t="str">
        <f>IF(O102=""," ",VLOOKUP(O102,LISTAS!$M$3:$N$39,2,0))&amp;IF(P102=""," ",VLOOKUP(P102,LISTAS!$M$3:$N$39,2,0))</f>
        <v xml:space="preserve">  </v>
      </c>
      <c r="AE102" s="40" t="str">
        <f>IF(Q102="","   ",VLOOKUP(Q102,LISTAS!$P$3:$Q$147,2,0))</f>
        <v>001</v>
      </c>
      <c r="AF102" s="40" t="str">
        <f>IF(ISERROR(IF(R102="texto libre",S102,VLOOKUP(R102,LISTAS!$S$3:$T$103,2,0))&amp;REPT(" ",4-LEN(IF(R102="texto libre",S102,VLOOKUP(R102,LISTAS!$S$3:$T$103,2,0))))),"    ",IF(R102="texto libre",S102,VLOOKUP(R102,LISTAS!$S$3:$T$103,2,0))&amp;REPT(" ",4-LEN(IF(R102="texto libre",S102,VLOOKUP(R102,LISTAS!$S$3:$T$103,2,0)))))</f>
        <v xml:space="preserve">D   </v>
      </c>
      <c r="AG102" s="40" t="str">
        <f>IF(ISERROR(IF(T102="texto libre",U102,VLOOKUP(T102,LISTAS!$S$3:$T$103,2,0))&amp;REPT(" ",4-LEN(IF(T102="texto libre",U102,VLOOKUP(T102,LISTAS!$S$3:$T$103,2,0))))),"    ",IF(T102="texto libre",U102,VLOOKUP(T102,LISTAS!$S$3:$T$103,2,0))&amp;REPT(" ",4-LEN(IF(T102="texto libre",U102,VLOOKUP(T102,LISTAS!$S$3:$T$103,2,0)))))</f>
        <v xml:space="preserve">    </v>
      </c>
      <c r="AH102" s="40">
        <f t="shared" si="38"/>
        <v>37</v>
      </c>
      <c r="AI102" s="40">
        <f t="shared" si="39"/>
        <v>1</v>
      </c>
      <c r="AJ102" s="38"/>
      <c r="AK102" s="31">
        <v>2</v>
      </c>
      <c r="AL102" s="91" t="s">
        <v>2707</v>
      </c>
      <c r="AM102" s="91" t="s">
        <v>2699</v>
      </c>
      <c r="AN102" s="31"/>
      <c r="AO102" s="88" t="str">
        <f>Tabla1[[#This Row],[GESCAL_37]]</f>
        <v xml:space="preserve">41000040379800004         001D       </v>
      </c>
      <c r="AP102" s="88" t="str">
        <f>IF(Tabla1[[#This Row],[Calle]]&lt;&gt;"",Tabla1[[#This Row],[Calle]],"")</f>
        <v>Jose Pinelo, Calle</v>
      </c>
      <c r="AQ102" s="88" t="str">
        <f>Tabla1[[#This Row],[Número]]&amp;Tabla1[[#This Row],[Bis]]</f>
        <v>4</v>
      </c>
      <c r="AR102" s="88" t="str">
        <f>Tabla1[[#This Row],[PORTAL(O)]]&amp;Tabla1[[#This Row],[PUERTA(Y)]]</f>
        <v/>
      </c>
      <c r="AS102" s="88" t="str">
        <f>Tabla1[[#This Row],[BLOQUE(T)]]&amp;Tabla1[[#This Row],[BLOQUE(XX)]]</f>
        <v/>
      </c>
      <c r="AT102" s="88" t="str">
        <f>IF(Tabla1[[#This Row],[LETRA ]]&lt;&gt;"",Tabla1[[#This Row],[LETRA ]],"")</f>
        <v/>
      </c>
      <c r="AU102" s="88" t="str">
        <f>Tabla1[[#This Row],[S1]]&amp;Tabla1[[#This Row],[S2]]</f>
        <v/>
      </c>
      <c r="AV102" s="43"/>
      <c r="AW102" s="88">
        <f>Tabla1[[#This Row],[Planta]]</f>
        <v>1</v>
      </c>
      <c r="AX102" s="88" t="str">
        <f>Tabla1[[#This Row],[MMMM]]&amp;" "&amp;Tabla1[[#This Row],[NNNN]]</f>
        <v xml:space="preserve">D        </v>
      </c>
      <c r="AY102" s="31" t="s">
        <v>2702</v>
      </c>
      <c r="AZ102" s="31" t="s">
        <v>2715</v>
      </c>
      <c r="BA102" s="31"/>
      <c r="BB102" s="31" t="s">
        <v>2724</v>
      </c>
      <c r="BC102" s="31" t="s">
        <v>355</v>
      </c>
      <c r="BD102" s="91" t="s">
        <v>2707</v>
      </c>
      <c r="BE102" s="31" t="s">
        <v>2717</v>
      </c>
      <c r="BF102" s="31" t="s">
        <v>359</v>
      </c>
      <c r="BG102" s="31">
        <v>4</v>
      </c>
      <c r="BH102" s="31" t="s">
        <v>2718</v>
      </c>
      <c r="BI102" s="31" t="s">
        <v>2719</v>
      </c>
      <c r="BJ102" s="31">
        <v>76</v>
      </c>
      <c r="BK102" s="31"/>
    </row>
    <row r="103" spans="1:63" ht="11.25" hidden="1" customHeight="1" x14ac:dyDescent="0.2">
      <c r="A103" s="84">
        <f t="shared" si="31"/>
        <v>96</v>
      </c>
      <c r="B103" s="85" t="str">
        <f t="shared" si="32"/>
        <v>NO</v>
      </c>
      <c r="C103" s="85" t="str">
        <f t="shared" si="33"/>
        <v>NO</v>
      </c>
      <c r="D103" s="85" t="str">
        <f t="shared" si="34"/>
        <v xml:space="preserve">41000040379800004         001E       </v>
      </c>
      <c r="E103" s="83" t="str">
        <f>VLOOKUP($G103,LISTAS!$V:$AA,3,0)</f>
        <v>SEVILLA</v>
      </c>
      <c r="F103" s="83" t="str">
        <f>VLOOKUP($G103,LISTAS!$V:$AA,2,0)</f>
        <v>ALCALA DE GUADAIRA</v>
      </c>
      <c r="G103" s="41" t="s">
        <v>1457</v>
      </c>
      <c r="H103" s="41">
        <v>4</v>
      </c>
      <c r="I103" s="41"/>
      <c r="J103" s="41"/>
      <c r="K103" s="41"/>
      <c r="L103" s="41"/>
      <c r="M103" s="41"/>
      <c r="N103" s="41"/>
      <c r="O103" s="41"/>
      <c r="P103" s="41"/>
      <c r="Q103" s="41">
        <v>1</v>
      </c>
      <c r="R103" s="41" t="s">
        <v>159</v>
      </c>
      <c r="S103" s="41" t="s">
        <v>22</v>
      </c>
      <c r="T103" s="41"/>
      <c r="U103" s="41"/>
      <c r="V103" s="40" t="str">
        <f>VLOOKUP($G103,LISTAS!$V$3:$AD$20218,7,0)</f>
        <v>41</v>
      </c>
      <c r="W103" s="40" t="str">
        <f>VLOOKUP($G103,LISTAS!$V$3:$AD$20218,8,0)</f>
        <v>00004</v>
      </c>
      <c r="X103" s="40" t="str">
        <f>VLOOKUP($G103,LISTAS!$V$3:$AD$20218,9,0)</f>
        <v>03798</v>
      </c>
      <c r="Y103" s="40" t="str">
        <f t="shared" si="36"/>
        <v>00004</v>
      </c>
      <c r="Z103" s="40" t="str">
        <f>IF(I103=""," ",VLOOKUP(I103,LISTAS!$B$3:$C$105,2))</f>
        <v xml:space="preserve"> </v>
      </c>
      <c r="AA103" s="40" t="str">
        <f t="shared" si="35"/>
        <v xml:space="preserve">   </v>
      </c>
      <c r="AB103" s="39" t="str">
        <f>IF(L103="","  ",VLOOKUP(L103,LISTAS!$H$3:$I$14,2,0)&amp;REPT(" ",1-LEN(M103))&amp;M103)</f>
        <v xml:space="preserve">  </v>
      </c>
      <c r="AC103" s="40" t="str">
        <f t="shared" si="37"/>
        <v xml:space="preserve"> </v>
      </c>
      <c r="AD103" s="40" t="str">
        <f>IF(O103=""," ",VLOOKUP(O103,LISTAS!$M$3:$N$39,2,0))&amp;IF(P103=""," ",VLOOKUP(P103,LISTAS!$M$3:$N$39,2,0))</f>
        <v xml:space="preserve">  </v>
      </c>
      <c r="AE103" s="40" t="str">
        <f>IF(Q103="","   ",VLOOKUP(Q103,LISTAS!$P$3:$Q$147,2,0))</f>
        <v>001</v>
      </c>
      <c r="AF103" s="40" t="str">
        <f>IF(ISERROR(IF(R103="texto libre",S103,VLOOKUP(R103,LISTAS!$S$3:$T$103,2,0))&amp;REPT(" ",4-LEN(IF(R103="texto libre",S103,VLOOKUP(R103,LISTAS!$S$3:$T$103,2,0))))),"    ",IF(R103="texto libre",S103,VLOOKUP(R103,LISTAS!$S$3:$T$103,2,0))&amp;REPT(" ",4-LEN(IF(R103="texto libre",S103,VLOOKUP(R103,LISTAS!$S$3:$T$103,2,0)))))</f>
        <v xml:space="preserve">E   </v>
      </c>
      <c r="AG103" s="40" t="str">
        <f>IF(ISERROR(IF(T103="texto libre",U103,VLOOKUP(T103,LISTAS!$S$3:$T$103,2,0))&amp;REPT(" ",4-LEN(IF(T103="texto libre",U103,VLOOKUP(T103,LISTAS!$S$3:$T$103,2,0))))),"    ",IF(T103="texto libre",U103,VLOOKUP(T103,LISTAS!$S$3:$T$103,2,0))&amp;REPT(" ",4-LEN(IF(T103="texto libre",U103,VLOOKUP(T103,LISTAS!$S$3:$T$103,2,0)))))</f>
        <v xml:space="preserve">    </v>
      </c>
      <c r="AH103" s="40">
        <f t="shared" si="38"/>
        <v>37</v>
      </c>
      <c r="AI103" s="40">
        <f t="shared" si="39"/>
        <v>1</v>
      </c>
      <c r="AJ103" s="38"/>
      <c r="AK103" s="31">
        <v>2</v>
      </c>
      <c r="AL103" s="91" t="s">
        <v>2707</v>
      </c>
      <c r="AM103" s="91" t="s">
        <v>2699</v>
      </c>
      <c r="AN103" s="31"/>
      <c r="AO103" s="88" t="str">
        <f>Tabla1[[#This Row],[GESCAL_37]]</f>
        <v xml:space="preserve">41000040379800004         001E       </v>
      </c>
      <c r="AP103" s="88" t="str">
        <f>IF(Tabla1[[#This Row],[Calle]]&lt;&gt;"",Tabla1[[#This Row],[Calle]],"")</f>
        <v>Jose Pinelo, Calle</v>
      </c>
      <c r="AQ103" s="88" t="str">
        <f>Tabla1[[#This Row],[Número]]&amp;Tabla1[[#This Row],[Bis]]</f>
        <v>4</v>
      </c>
      <c r="AR103" s="88" t="str">
        <f>Tabla1[[#This Row],[PORTAL(O)]]&amp;Tabla1[[#This Row],[PUERTA(Y)]]</f>
        <v/>
      </c>
      <c r="AS103" s="88" t="str">
        <f>Tabla1[[#This Row],[BLOQUE(T)]]&amp;Tabla1[[#This Row],[BLOQUE(XX)]]</f>
        <v/>
      </c>
      <c r="AT103" s="88" t="str">
        <f>IF(Tabla1[[#This Row],[LETRA ]]&lt;&gt;"",Tabla1[[#This Row],[LETRA ]],"")</f>
        <v/>
      </c>
      <c r="AU103" s="88" t="str">
        <f>Tabla1[[#This Row],[S1]]&amp;Tabla1[[#This Row],[S2]]</f>
        <v/>
      </c>
      <c r="AV103" s="43"/>
      <c r="AW103" s="88">
        <f>Tabla1[[#This Row],[Planta]]</f>
        <v>1</v>
      </c>
      <c r="AX103" s="88" t="str">
        <f>Tabla1[[#This Row],[MMMM]]&amp;" "&amp;Tabla1[[#This Row],[NNNN]]</f>
        <v xml:space="preserve">E        </v>
      </c>
      <c r="AY103" s="31" t="s">
        <v>2702</v>
      </c>
      <c r="AZ103" s="31" t="s">
        <v>2715</v>
      </c>
      <c r="BA103" s="31"/>
      <c r="BB103" s="31" t="s">
        <v>2724</v>
      </c>
      <c r="BC103" s="31" t="s">
        <v>355</v>
      </c>
      <c r="BD103" s="91" t="s">
        <v>2707</v>
      </c>
      <c r="BE103" s="31" t="s">
        <v>2717</v>
      </c>
      <c r="BF103" s="31" t="s">
        <v>359</v>
      </c>
      <c r="BG103" s="31">
        <v>4</v>
      </c>
      <c r="BH103" s="31" t="s">
        <v>2718</v>
      </c>
      <c r="BI103" s="31" t="s">
        <v>2719</v>
      </c>
      <c r="BJ103" s="31">
        <v>76</v>
      </c>
      <c r="BK103" s="31"/>
    </row>
    <row r="104" spans="1:63" ht="11.25" hidden="1" customHeight="1" x14ac:dyDescent="0.2">
      <c r="A104" s="84">
        <f t="shared" si="31"/>
        <v>97</v>
      </c>
      <c r="B104" s="85" t="str">
        <f t="shared" si="32"/>
        <v>NO</v>
      </c>
      <c r="C104" s="85" t="str">
        <f t="shared" si="33"/>
        <v>NO</v>
      </c>
      <c r="D104" s="85" t="str">
        <f t="shared" si="34"/>
        <v xml:space="preserve">41000040379800004         002A       </v>
      </c>
      <c r="E104" s="83" t="str">
        <f>VLOOKUP($G104,LISTAS!$V:$AA,3,0)</f>
        <v>SEVILLA</v>
      </c>
      <c r="F104" s="83" t="str">
        <f>VLOOKUP($G104,LISTAS!$V:$AA,2,0)</f>
        <v>ALCALA DE GUADAIRA</v>
      </c>
      <c r="G104" s="41" t="s">
        <v>1457</v>
      </c>
      <c r="H104" s="41">
        <v>4</v>
      </c>
      <c r="I104" s="41"/>
      <c r="J104" s="41"/>
      <c r="K104" s="41"/>
      <c r="L104" s="41"/>
      <c r="M104" s="41"/>
      <c r="N104" s="41"/>
      <c r="O104" s="41"/>
      <c r="P104" s="41"/>
      <c r="Q104" s="41">
        <v>2</v>
      </c>
      <c r="R104" s="41" t="s">
        <v>159</v>
      </c>
      <c r="S104" s="41" t="s">
        <v>18</v>
      </c>
      <c r="T104" s="41"/>
      <c r="U104" s="41"/>
      <c r="V104" s="40" t="str">
        <f>VLOOKUP($G104,LISTAS!$V$3:$AD$20218,7,0)</f>
        <v>41</v>
      </c>
      <c r="W104" s="40" t="str">
        <f>VLOOKUP($G104,LISTAS!$V$3:$AD$20218,8,0)</f>
        <v>00004</v>
      </c>
      <c r="X104" s="40" t="str">
        <f>VLOOKUP($G104,LISTAS!$V$3:$AD$20218,9,0)</f>
        <v>03798</v>
      </c>
      <c r="Y104" s="40" t="str">
        <f t="shared" si="36"/>
        <v>00004</v>
      </c>
      <c r="Z104" s="40" t="str">
        <f>IF(I104=""," ",VLOOKUP(I104,LISTAS!$B$3:$C$105,2))</f>
        <v xml:space="preserve"> </v>
      </c>
      <c r="AA104" s="40" t="str">
        <f t="shared" si="35"/>
        <v xml:space="preserve">   </v>
      </c>
      <c r="AB104" s="39" t="str">
        <f>IF(L104="","  ",VLOOKUP(L104,LISTAS!$H$3:$I$14,2,0)&amp;REPT(" ",1-LEN(M104))&amp;M104)</f>
        <v xml:space="preserve">  </v>
      </c>
      <c r="AC104" s="40" t="str">
        <f t="shared" si="37"/>
        <v xml:space="preserve"> </v>
      </c>
      <c r="AD104" s="40" t="str">
        <f>IF(O104=""," ",VLOOKUP(O104,LISTAS!$M$3:$N$39,2,0))&amp;IF(P104=""," ",VLOOKUP(P104,LISTAS!$M$3:$N$39,2,0))</f>
        <v xml:space="preserve">  </v>
      </c>
      <c r="AE104" s="40" t="str">
        <f>IF(Q104="","   ",VLOOKUP(Q104,LISTAS!$P$3:$Q$147,2,0))</f>
        <v>002</v>
      </c>
      <c r="AF104" s="40" t="str">
        <f>IF(ISERROR(IF(R104="texto libre",S104,VLOOKUP(R104,LISTAS!$S$3:$T$103,2,0))&amp;REPT(" ",4-LEN(IF(R104="texto libre",S104,VLOOKUP(R104,LISTAS!$S$3:$T$103,2,0))))),"    ",IF(R104="texto libre",S104,VLOOKUP(R104,LISTAS!$S$3:$T$103,2,0))&amp;REPT(" ",4-LEN(IF(R104="texto libre",S104,VLOOKUP(R104,LISTAS!$S$3:$T$103,2,0)))))</f>
        <v xml:space="preserve">A   </v>
      </c>
      <c r="AG104" s="40" t="str">
        <f>IF(ISERROR(IF(T104="texto libre",U104,VLOOKUP(T104,LISTAS!$S$3:$T$103,2,0))&amp;REPT(" ",4-LEN(IF(T104="texto libre",U104,VLOOKUP(T104,LISTAS!$S$3:$T$103,2,0))))),"    ",IF(T104="texto libre",U104,VLOOKUP(T104,LISTAS!$S$3:$T$103,2,0))&amp;REPT(" ",4-LEN(IF(T104="texto libre",U104,VLOOKUP(T104,LISTAS!$S$3:$T$103,2,0)))))</f>
        <v xml:space="preserve">    </v>
      </c>
      <c r="AH104" s="40">
        <f t="shared" si="38"/>
        <v>37</v>
      </c>
      <c r="AI104" s="40">
        <f t="shared" si="39"/>
        <v>1</v>
      </c>
      <c r="AJ104" s="38"/>
      <c r="AK104" s="31">
        <v>2</v>
      </c>
      <c r="AL104" s="91" t="s">
        <v>2707</v>
      </c>
      <c r="AM104" s="91" t="s">
        <v>2699</v>
      </c>
      <c r="AN104" s="31"/>
      <c r="AO104" s="88" t="str">
        <f>Tabla1[[#This Row],[GESCAL_37]]</f>
        <v xml:space="preserve">41000040379800004         002A       </v>
      </c>
      <c r="AP104" s="88" t="str">
        <f>IF(Tabla1[[#This Row],[Calle]]&lt;&gt;"",Tabla1[[#This Row],[Calle]],"")</f>
        <v>Jose Pinelo, Calle</v>
      </c>
      <c r="AQ104" s="88" t="str">
        <f>Tabla1[[#This Row],[Número]]&amp;Tabla1[[#This Row],[Bis]]</f>
        <v>4</v>
      </c>
      <c r="AR104" s="88" t="str">
        <f>Tabla1[[#This Row],[PORTAL(O)]]&amp;Tabla1[[#This Row],[PUERTA(Y)]]</f>
        <v/>
      </c>
      <c r="AS104" s="88" t="str">
        <f>Tabla1[[#This Row],[BLOQUE(T)]]&amp;Tabla1[[#This Row],[BLOQUE(XX)]]</f>
        <v/>
      </c>
      <c r="AT104" s="88" t="str">
        <f>IF(Tabla1[[#This Row],[LETRA ]]&lt;&gt;"",Tabla1[[#This Row],[LETRA ]],"")</f>
        <v/>
      </c>
      <c r="AU104" s="88" t="str">
        <f>Tabla1[[#This Row],[S1]]&amp;Tabla1[[#This Row],[S2]]</f>
        <v/>
      </c>
      <c r="AV104" s="43"/>
      <c r="AW104" s="88">
        <f>Tabla1[[#This Row],[Planta]]</f>
        <v>2</v>
      </c>
      <c r="AX104" s="88" t="str">
        <f>Tabla1[[#This Row],[MMMM]]&amp;" "&amp;Tabla1[[#This Row],[NNNN]]</f>
        <v xml:space="preserve">A        </v>
      </c>
      <c r="AY104" s="31" t="s">
        <v>2702</v>
      </c>
      <c r="AZ104" s="31" t="s">
        <v>2715</v>
      </c>
      <c r="BA104" s="31"/>
      <c r="BB104" s="31" t="s">
        <v>2724</v>
      </c>
      <c r="BC104" s="31" t="s">
        <v>355</v>
      </c>
      <c r="BD104" s="91" t="s">
        <v>2707</v>
      </c>
      <c r="BE104" s="31" t="s">
        <v>2717</v>
      </c>
      <c r="BF104" s="31" t="s">
        <v>359</v>
      </c>
      <c r="BG104" s="31">
        <v>4</v>
      </c>
      <c r="BH104" s="31" t="s">
        <v>2718</v>
      </c>
      <c r="BI104" s="31" t="s">
        <v>2719</v>
      </c>
      <c r="BJ104" s="31">
        <v>76</v>
      </c>
      <c r="BK104" s="31"/>
    </row>
    <row r="105" spans="1:63" ht="11.25" hidden="1" customHeight="1" x14ac:dyDescent="0.2">
      <c r="A105" s="84">
        <f t="shared" si="31"/>
        <v>98</v>
      </c>
      <c r="B105" s="85" t="str">
        <f t="shared" si="32"/>
        <v>NO</v>
      </c>
      <c r="C105" s="85" t="str">
        <f t="shared" si="33"/>
        <v>NO</v>
      </c>
      <c r="D105" s="85" t="str">
        <f t="shared" si="34"/>
        <v xml:space="preserve">41000040379800004         002B       </v>
      </c>
      <c r="E105" s="83" t="str">
        <f>VLOOKUP($G105,LISTAS!$V:$AA,3,0)</f>
        <v>SEVILLA</v>
      </c>
      <c r="F105" s="83" t="str">
        <f>VLOOKUP($G105,LISTAS!$V:$AA,2,0)</f>
        <v>ALCALA DE GUADAIRA</v>
      </c>
      <c r="G105" s="41" t="s">
        <v>1457</v>
      </c>
      <c r="H105" s="41">
        <v>4</v>
      </c>
      <c r="I105" s="41"/>
      <c r="J105" s="41"/>
      <c r="K105" s="41"/>
      <c r="L105" s="41"/>
      <c r="M105" s="41"/>
      <c r="N105" s="41"/>
      <c r="O105" s="41"/>
      <c r="P105" s="41"/>
      <c r="Q105" s="41">
        <v>2</v>
      </c>
      <c r="R105" s="41" t="s">
        <v>159</v>
      </c>
      <c r="S105" s="33" t="s">
        <v>0</v>
      </c>
      <c r="T105" s="41"/>
      <c r="U105" s="41"/>
      <c r="V105" s="40" t="str">
        <f>VLOOKUP($G105,LISTAS!$V$3:$AD$20218,7,0)</f>
        <v>41</v>
      </c>
      <c r="W105" s="40" t="str">
        <f>VLOOKUP($G105,LISTAS!$V$3:$AD$20218,8,0)</f>
        <v>00004</v>
      </c>
      <c r="X105" s="40" t="str">
        <f>VLOOKUP($G105,LISTAS!$V$3:$AD$20218,9,0)</f>
        <v>03798</v>
      </c>
      <c r="Y105" s="40" t="str">
        <f t="shared" si="36"/>
        <v>00004</v>
      </c>
      <c r="Z105" s="40" t="str">
        <f>IF(I105=""," ",VLOOKUP(I105,LISTAS!$B$3:$C$105,2))</f>
        <v xml:space="preserve"> </v>
      </c>
      <c r="AA105" s="40" t="str">
        <f t="shared" si="35"/>
        <v xml:space="preserve">   </v>
      </c>
      <c r="AB105" s="39" t="str">
        <f>IF(L105="","  ",VLOOKUP(L105,LISTAS!$H$3:$I$14,2,0)&amp;REPT(" ",1-LEN(M105))&amp;M105)</f>
        <v xml:space="preserve">  </v>
      </c>
      <c r="AC105" s="40" t="str">
        <f t="shared" si="37"/>
        <v xml:space="preserve"> </v>
      </c>
      <c r="AD105" s="40" t="str">
        <f>IF(O105=""," ",VLOOKUP(O105,LISTAS!$M$3:$N$39,2,0))&amp;IF(P105=""," ",VLOOKUP(P105,LISTAS!$M$3:$N$39,2,0))</f>
        <v xml:space="preserve">  </v>
      </c>
      <c r="AE105" s="40" t="str">
        <f>IF(Q105="","   ",VLOOKUP(Q105,LISTAS!$P$3:$Q$147,2,0))</f>
        <v>002</v>
      </c>
      <c r="AF105" s="40" t="str">
        <f>IF(ISERROR(IF(R105="texto libre",S105,VLOOKUP(R105,LISTAS!$S$3:$T$103,2,0))&amp;REPT(" ",4-LEN(IF(R105="texto libre",S105,VLOOKUP(R105,LISTAS!$S$3:$T$103,2,0))))),"    ",IF(R105="texto libre",S105,VLOOKUP(R105,LISTAS!$S$3:$T$103,2,0))&amp;REPT(" ",4-LEN(IF(R105="texto libre",S105,VLOOKUP(R105,LISTAS!$S$3:$T$103,2,0)))))</f>
        <v xml:space="preserve">B   </v>
      </c>
      <c r="AG105" s="40" t="str">
        <f>IF(ISERROR(IF(T105="texto libre",U105,VLOOKUP(T105,LISTAS!$S$3:$T$103,2,0))&amp;REPT(" ",4-LEN(IF(T105="texto libre",U105,VLOOKUP(T105,LISTAS!$S$3:$T$103,2,0))))),"    ",IF(T105="texto libre",U105,VLOOKUP(T105,LISTAS!$S$3:$T$103,2,0))&amp;REPT(" ",4-LEN(IF(T105="texto libre",U105,VLOOKUP(T105,LISTAS!$S$3:$T$103,2,0)))))</f>
        <v xml:space="preserve">    </v>
      </c>
      <c r="AH105" s="40">
        <f t="shared" si="38"/>
        <v>37</v>
      </c>
      <c r="AI105" s="40">
        <f t="shared" si="39"/>
        <v>1</v>
      </c>
      <c r="AJ105" s="38"/>
      <c r="AK105" s="31">
        <v>2</v>
      </c>
      <c r="AL105" s="91" t="s">
        <v>2707</v>
      </c>
      <c r="AM105" s="91" t="s">
        <v>2699</v>
      </c>
      <c r="AN105" s="31"/>
      <c r="AO105" s="88" t="str">
        <f>Tabla1[[#This Row],[GESCAL_37]]</f>
        <v xml:space="preserve">41000040379800004         002B       </v>
      </c>
      <c r="AP105" s="88" t="str">
        <f>IF(Tabla1[[#This Row],[Calle]]&lt;&gt;"",Tabla1[[#This Row],[Calle]],"")</f>
        <v>Jose Pinelo, Calle</v>
      </c>
      <c r="AQ105" s="88" t="str">
        <f>Tabla1[[#This Row],[Número]]&amp;Tabla1[[#This Row],[Bis]]</f>
        <v>4</v>
      </c>
      <c r="AR105" s="88" t="str">
        <f>Tabla1[[#This Row],[PORTAL(O)]]&amp;Tabla1[[#This Row],[PUERTA(Y)]]</f>
        <v/>
      </c>
      <c r="AS105" s="88" t="str">
        <f>Tabla1[[#This Row],[BLOQUE(T)]]&amp;Tabla1[[#This Row],[BLOQUE(XX)]]</f>
        <v/>
      </c>
      <c r="AT105" s="88" t="str">
        <f>IF(Tabla1[[#This Row],[LETRA ]]&lt;&gt;"",Tabla1[[#This Row],[LETRA ]],"")</f>
        <v/>
      </c>
      <c r="AU105" s="88" t="str">
        <f>Tabla1[[#This Row],[S1]]&amp;Tabla1[[#This Row],[S2]]</f>
        <v/>
      </c>
      <c r="AV105" s="43"/>
      <c r="AW105" s="88">
        <f>Tabla1[[#This Row],[Planta]]</f>
        <v>2</v>
      </c>
      <c r="AX105" s="88" t="str">
        <f>Tabla1[[#This Row],[MMMM]]&amp;" "&amp;Tabla1[[#This Row],[NNNN]]</f>
        <v xml:space="preserve">B        </v>
      </c>
      <c r="AY105" s="31" t="s">
        <v>2702</v>
      </c>
      <c r="AZ105" s="31" t="s">
        <v>2715</v>
      </c>
      <c r="BA105" s="31"/>
      <c r="BB105" s="31" t="s">
        <v>2724</v>
      </c>
      <c r="BC105" s="31" t="s">
        <v>355</v>
      </c>
      <c r="BD105" s="91" t="s">
        <v>2707</v>
      </c>
      <c r="BE105" s="31" t="s">
        <v>2717</v>
      </c>
      <c r="BF105" s="31" t="s">
        <v>359</v>
      </c>
      <c r="BG105" s="31">
        <v>4</v>
      </c>
      <c r="BH105" s="31" t="s">
        <v>2718</v>
      </c>
      <c r="BI105" s="31" t="s">
        <v>2719</v>
      </c>
      <c r="BJ105" s="31">
        <v>76</v>
      </c>
      <c r="BK105" s="31"/>
    </row>
    <row r="106" spans="1:63" ht="11.25" hidden="1" customHeight="1" x14ac:dyDescent="0.2">
      <c r="A106" s="84">
        <f t="shared" si="31"/>
        <v>99</v>
      </c>
      <c r="B106" s="85" t="str">
        <f t="shared" si="32"/>
        <v>NO</v>
      </c>
      <c r="C106" s="85" t="str">
        <f t="shared" si="33"/>
        <v>NO</v>
      </c>
      <c r="D106" s="85" t="str">
        <f t="shared" si="34"/>
        <v xml:space="preserve">41000040379800004         002C       </v>
      </c>
      <c r="E106" s="83" t="str">
        <f>VLOOKUP($G106,LISTAS!$V:$AA,3,0)</f>
        <v>SEVILLA</v>
      </c>
      <c r="F106" s="83" t="str">
        <f>VLOOKUP($G106,LISTAS!$V:$AA,2,0)</f>
        <v>ALCALA DE GUADAIRA</v>
      </c>
      <c r="G106" s="41" t="s">
        <v>1457</v>
      </c>
      <c r="H106" s="41">
        <v>4</v>
      </c>
      <c r="I106" s="41"/>
      <c r="J106" s="41"/>
      <c r="K106" s="41"/>
      <c r="L106" s="41"/>
      <c r="M106" s="41"/>
      <c r="N106" s="41"/>
      <c r="O106" s="41"/>
      <c r="P106" s="41"/>
      <c r="Q106" s="41">
        <v>2</v>
      </c>
      <c r="R106" s="41" t="s">
        <v>159</v>
      </c>
      <c r="S106" s="41" t="s">
        <v>2</v>
      </c>
      <c r="T106" s="41"/>
      <c r="U106" s="41"/>
      <c r="V106" s="40" t="str">
        <f>VLOOKUP($G106,LISTAS!$V$3:$AD$20218,7,0)</f>
        <v>41</v>
      </c>
      <c r="W106" s="40" t="str">
        <f>VLOOKUP($G106,LISTAS!$V$3:$AD$20218,8,0)</f>
        <v>00004</v>
      </c>
      <c r="X106" s="40" t="str">
        <f>VLOOKUP($G106,LISTAS!$V$3:$AD$20218,9,0)</f>
        <v>03798</v>
      </c>
      <c r="Y106" s="40" t="str">
        <f t="shared" si="36"/>
        <v>00004</v>
      </c>
      <c r="Z106" s="40" t="str">
        <f>IF(I106=""," ",VLOOKUP(I106,LISTAS!$B$3:$C$105,2))</f>
        <v xml:space="preserve"> </v>
      </c>
      <c r="AA106" s="40" t="str">
        <f t="shared" si="35"/>
        <v xml:space="preserve">   </v>
      </c>
      <c r="AB106" s="39" t="str">
        <f>IF(L106="","  ",VLOOKUP(L106,LISTAS!$H$3:$I$14,2,0)&amp;REPT(" ",1-LEN(M106))&amp;M106)</f>
        <v xml:space="preserve">  </v>
      </c>
      <c r="AC106" s="40" t="str">
        <f t="shared" si="37"/>
        <v xml:space="preserve"> </v>
      </c>
      <c r="AD106" s="40" t="str">
        <f>IF(O106=""," ",VLOOKUP(O106,LISTAS!$M$3:$N$39,2,0))&amp;IF(P106=""," ",VLOOKUP(P106,LISTAS!$M$3:$N$39,2,0))</f>
        <v xml:space="preserve">  </v>
      </c>
      <c r="AE106" s="40" t="str">
        <f>IF(Q106="","   ",VLOOKUP(Q106,LISTAS!$P$3:$Q$147,2,0))</f>
        <v>002</v>
      </c>
      <c r="AF106" s="40" t="str">
        <f>IF(ISERROR(IF(R106="texto libre",S106,VLOOKUP(R106,LISTAS!$S$3:$T$103,2,0))&amp;REPT(" ",4-LEN(IF(R106="texto libre",S106,VLOOKUP(R106,LISTAS!$S$3:$T$103,2,0))))),"    ",IF(R106="texto libre",S106,VLOOKUP(R106,LISTAS!$S$3:$T$103,2,0))&amp;REPT(" ",4-LEN(IF(R106="texto libre",S106,VLOOKUP(R106,LISTAS!$S$3:$T$103,2,0)))))</f>
        <v xml:space="preserve">C   </v>
      </c>
      <c r="AG106" s="40" t="str">
        <f>IF(ISERROR(IF(T106="texto libre",U106,VLOOKUP(T106,LISTAS!$S$3:$T$103,2,0))&amp;REPT(" ",4-LEN(IF(T106="texto libre",U106,VLOOKUP(T106,LISTAS!$S$3:$T$103,2,0))))),"    ",IF(T106="texto libre",U106,VLOOKUP(T106,LISTAS!$S$3:$T$103,2,0))&amp;REPT(" ",4-LEN(IF(T106="texto libre",U106,VLOOKUP(T106,LISTAS!$S$3:$T$103,2,0)))))</f>
        <v xml:space="preserve">    </v>
      </c>
      <c r="AH106" s="40">
        <f t="shared" si="38"/>
        <v>37</v>
      </c>
      <c r="AI106" s="40">
        <f t="shared" si="39"/>
        <v>1</v>
      </c>
      <c r="AJ106" s="38"/>
      <c r="AK106" s="31">
        <v>2</v>
      </c>
      <c r="AL106" s="91" t="s">
        <v>2707</v>
      </c>
      <c r="AM106" s="91" t="s">
        <v>2699</v>
      </c>
      <c r="AN106" s="31"/>
      <c r="AO106" s="88" t="str">
        <f>Tabla1[[#This Row],[GESCAL_37]]</f>
        <v xml:space="preserve">41000040379800004         002C       </v>
      </c>
      <c r="AP106" s="88" t="str">
        <f>IF(Tabla1[[#This Row],[Calle]]&lt;&gt;"",Tabla1[[#This Row],[Calle]],"")</f>
        <v>Jose Pinelo, Calle</v>
      </c>
      <c r="AQ106" s="88" t="str">
        <f>Tabla1[[#This Row],[Número]]&amp;Tabla1[[#This Row],[Bis]]</f>
        <v>4</v>
      </c>
      <c r="AR106" s="88" t="str">
        <f>Tabla1[[#This Row],[PORTAL(O)]]&amp;Tabla1[[#This Row],[PUERTA(Y)]]</f>
        <v/>
      </c>
      <c r="AS106" s="88" t="str">
        <f>Tabla1[[#This Row],[BLOQUE(T)]]&amp;Tabla1[[#This Row],[BLOQUE(XX)]]</f>
        <v/>
      </c>
      <c r="AT106" s="88" t="str">
        <f>IF(Tabla1[[#This Row],[LETRA ]]&lt;&gt;"",Tabla1[[#This Row],[LETRA ]],"")</f>
        <v/>
      </c>
      <c r="AU106" s="88" t="str">
        <f>Tabla1[[#This Row],[S1]]&amp;Tabla1[[#This Row],[S2]]</f>
        <v/>
      </c>
      <c r="AV106" s="43"/>
      <c r="AW106" s="88">
        <f>Tabla1[[#This Row],[Planta]]</f>
        <v>2</v>
      </c>
      <c r="AX106" s="88" t="str">
        <f>Tabla1[[#This Row],[MMMM]]&amp;" "&amp;Tabla1[[#This Row],[NNNN]]</f>
        <v xml:space="preserve">C        </v>
      </c>
      <c r="AY106" s="31" t="s">
        <v>2702</v>
      </c>
      <c r="AZ106" s="31" t="s">
        <v>2715</v>
      </c>
      <c r="BA106" s="31"/>
      <c r="BB106" s="31" t="s">
        <v>2724</v>
      </c>
      <c r="BC106" s="31" t="s">
        <v>355</v>
      </c>
      <c r="BD106" s="91" t="s">
        <v>2707</v>
      </c>
      <c r="BE106" s="31" t="s">
        <v>2717</v>
      </c>
      <c r="BF106" s="31" t="s">
        <v>359</v>
      </c>
      <c r="BG106" s="31">
        <v>4</v>
      </c>
      <c r="BH106" s="31" t="s">
        <v>2718</v>
      </c>
      <c r="BI106" s="31" t="s">
        <v>2719</v>
      </c>
      <c r="BJ106" s="31">
        <v>76</v>
      </c>
      <c r="BK106" s="31"/>
    </row>
    <row r="107" spans="1:63" ht="11.25" hidden="1" customHeight="1" thickBot="1" x14ac:dyDescent="0.25">
      <c r="A107" s="86">
        <f t="shared" si="31"/>
        <v>100</v>
      </c>
      <c r="B107" s="83" t="str">
        <f t="shared" si="32"/>
        <v>NO</v>
      </c>
      <c r="C107" s="83" t="str">
        <f t="shared" si="33"/>
        <v>NO</v>
      </c>
      <c r="D107" s="83" t="str">
        <f t="shared" si="34"/>
        <v xml:space="preserve">41000040379800004         002D       </v>
      </c>
      <c r="E107" s="83" t="str">
        <f>VLOOKUP($G107,LISTAS!$V:$AA,3,0)</f>
        <v>SEVILLA</v>
      </c>
      <c r="F107" s="83" t="str">
        <f>VLOOKUP($G107,LISTAS!$V:$AA,2,0)</f>
        <v>ALCALA DE GUADAIRA</v>
      </c>
      <c r="G107" s="41" t="s">
        <v>1457</v>
      </c>
      <c r="H107" s="41">
        <v>4</v>
      </c>
      <c r="I107" s="33"/>
      <c r="J107" s="33"/>
      <c r="K107" s="33"/>
      <c r="L107" s="33"/>
      <c r="M107" s="33"/>
      <c r="N107" s="33"/>
      <c r="O107" s="33"/>
      <c r="P107" s="33"/>
      <c r="Q107" s="33">
        <v>2</v>
      </c>
      <c r="R107" s="41" t="s">
        <v>159</v>
      </c>
      <c r="S107" s="41" t="s">
        <v>4</v>
      </c>
      <c r="T107" s="33"/>
      <c r="U107" s="33"/>
      <c r="V107" s="32" t="str">
        <f>VLOOKUP($G107,LISTAS!$V$3:$AD$20218,7,0)</f>
        <v>41</v>
      </c>
      <c r="W107" s="32" t="str">
        <f>VLOOKUP($G107,LISTAS!$V$3:$AD$20218,8,0)</f>
        <v>00004</v>
      </c>
      <c r="X107" s="32" t="str">
        <f>VLOOKUP($G107,LISTAS!$V$3:$AD$20218,9,0)</f>
        <v>03798</v>
      </c>
      <c r="Y107" s="32" t="str">
        <f t="shared" si="36"/>
        <v>00004</v>
      </c>
      <c r="Z107" s="32" t="str">
        <f>IF(I107=""," ",VLOOKUP(I107,LISTAS!$B$3:$C$105,2))</f>
        <v xml:space="preserve"> </v>
      </c>
      <c r="AA107" s="32" t="str">
        <f t="shared" si="35"/>
        <v xml:space="preserve">   </v>
      </c>
      <c r="AB107" s="42" t="str">
        <f>IF(L107="","  ",VLOOKUP(L107,LISTAS!$H$3:$I$14,2,0)&amp;REPT(" ",1-LEN(M107))&amp;M107)</f>
        <v xml:space="preserve">  </v>
      </c>
      <c r="AC107" s="32" t="str">
        <f t="shared" si="37"/>
        <v xml:space="preserve"> </v>
      </c>
      <c r="AD107" s="32" t="str">
        <f>IF(O107=""," ",VLOOKUP(O107,LISTAS!$M$3:$N$39,2,0))&amp;IF(P107=""," ",VLOOKUP(P107,LISTAS!$M$3:$N$39,2,0))</f>
        <v xml:space="preserve">  </v>
      </c>
      <c r="AE107" s="32" t="str">
        <f>IF(Q107="","   ",VLOOKUP(Q107,LISTAS!$P$3:$Q$147,2,0))</f>
        <v>002</v>
      </c>
      <c r="AF107" s="32" t="str">
        <f>IF(ISERROR(IF(R107="texto libre",S107,VLOOKUP(R107,LISTAS!$S$3:$T$103,2,0))&amp;REPT(" ",4-LEN(IF(R107="texto libre",S107,VLOOKUP(R107,LISTAS!$S$3:$T$103,2,0))))),"    ",IF(R107="texto libre",S107,VLOOKUP(R107,LISTAS!$S$3:$T$103,2,0))&amp;REPT(" ",4-LEN(IF(R107="texto libre",S107,VLOOKUP(R107,LISTAS!$S$3:$T$103,2,0)))))</f>
        <v xml:space="preserve">D   </v>
      </c>
      <c r="AG107" s="32" t="str">
        <f>IF(ISERROR(IF(T107="texto libre",U107,VLOOKUP(T107,LISTAS!$S$3:$T$103,2,0))&amp;REPT(" ",4-LEN(IF(T107="texto libre",U107,VLOOKUP(T107,LISTAS!$S$3:$T$103,2,0))))),"    ",IF(T107="texto libre",U107,VLOOKUP(T107,LISTAS!$S$3:$T$103,2,0))&amp;REPT(" ",4-LEN(IF(T107="texto libre",U107,VLOOKUP(T107,LISTAS!$S$3:$T$103,2,0)))))</f>
        <v xml:space="preserve">    </v>
      </c>
      <c r="AH107" s="32">
        <f t="shared" si="38"/>
        <v>37</v>
      </c>
      <c r="AI107" s="32">
        <f t="shared" si="39"/>
        <v>1</v>
      </c>
      <c r="AJ107" s="38"/>
      <c r="AK107" s="31">
        <v>2</v>
      </c>
      <c r="AL107" s="91" t="s">
        <v>2707</v>
      </c>
      <c r="AM107" s="91" t="s">
        <v>2699</v>
      </c>
      <c r="AN107" s="31"/>
      <c r="AO107" s="88" t="str">
        <f>Tabla1[[#This Row],[GESCAL_37]]</f>
        <v xml:space="preserve">41000040379800004         002D       </v>
      </c>
      <c r="AP107" s="88" t="str">
        <f>IF(Tabla1[[#This Row],[Calle]]&lt;&gt;"",Tabla1[[#This Row],[Calle]],"")</f>
        <v>Jose Pinelo, Calle</v>
      </c>
      <c r="AQ107" s="88" t="str">
        <f>Tabla1[[#This Row],[Número]]&amp;Tabla1[[#This Row],[Bis]]</f>
        <v>4</v>
      </c>
      <c r="AR107" s="88" t="str">
        <f>Tabla1[[#This Row],[PORTAL(O)]]&amp;Tabla1[[#This Row],[PUERTA(Y)]]</f>
        <v/>
      </c>
      <c r="AS107" s="88" t="str">
        <f>Tabla1[[#This Row],[BLOQUE(T)]]&amp;Tabla1[[#This Row],[BLOQUE(XX)]]</f>
        <v/>
      </c>
      <c r="AT107" s="88" t="str">
        <f>IF(Tabla1[[#This Row],[LETRA ]]&lt;&gt;"",Tabla1[[#This Row],[LETRA ]],"")</f>
        <v/>
      </c>
      <c r="AU107" s="88" t="str">
        <f>Tabla1[[#This Row],[S1]]&amp;Tabla1[[#This Row],[S2]]</f>
        <v/>
      </c>
      <c r="AV107" s="43"/>
      <c r="AW107" s="88">
        <f>Tabla1[[#This Row],[Planta]]</f>
        <v>2</v>
      </c>
      <c r="AX107" s="88" t="str">
        <f>Tabla1[[#This Row],[MMMM]]&amp;" "&amp;Tabla1[[#This Row],[NNNN]]</f>
        <v xml:space="preserve">D        </v>
      </c>
      <c r="AY107" s="31" t="s">
        <v>2702</v>
      </c>
      <c r="AZ107" s="31" t="s">
        <v>2715</v>
      </c>
      <c r="BA107" s="31"/>
      <c r="BB107" s="31" t="s">
        <v>2724</v>
      </c>
      <c r="BC107" s="31" t="s">
        <v>355</v>
      </c>
      <c r="BD107" s="91" t="s">
        <v>2707</v>
      </c>
      <c r="BE107" s="31" t="s">
        <v>2717</v>
      </c>
      <c r="BF107" s="31" t="s">
        <v>359</v>
      </c>
      <c r="BG107" s="31">
        <v>4</v>
      </c>
      <c r="BH107" s="31" t="s">
        <v>2718</v>
      </c>
      <c r="BI107" s="31" t="s">
        <v>2719</v>
      </c>
      <c r="BJ107" s="31">
        <v>76</v>
      </c>
      <c r="BK107" s="31"/>
    </row>
    <row r="108" spans="1:63" ht="11.25" hidden="1" customHeight="1" thickBot="1" x14ac:dyDescent="0.25">
      <c r="A108" s="95">
        <f t="shared" ref="A108:A143" si="40">ROW(A108)-ROW($A$7)</f>
        <v>101</v>
      </c>
      <c r="B108" s="96" t="str">
        <f t="shared" ref="B108:B143" si="41">IF(G108="","NO",IF(AI108*AH108=37,"NO","SI"))</f>
        <v>NO</v>
      </c>
      <c r="C108" s="96" t="str">
        <f t="shared" ref="C108:C143" si="42">IF(COUNTIF($D$8:$D$143,D108)&gt;1,"SI","NO")</f>
        <v>NO</v>
      </c>
      <c r="D108" s="96" t="str">
        <f t="shared" ref="D108:D143" si="43">IF(G108="",REPT(" ",37),V108&amp;W108&amp;X108&amp;Y108&amp;Z108&amp;AA108&amp;AB108&amp;AC108&amp;AD108&amp;AE108&amp;AF108&amp;AG108)</f>
        <v xml:space="preserve">41000040379800004         002E       </v>
      </c>
      <c r="E108" s="95" t="str">
        <f>VLOOKUP($G108,LISTAS!$V:$AA,3,0)</f>
        <v>SEVILLA</v>
      </c>
      <c r="F108" s="95" t="str">
        <f>VLOOKUP($G108,LISTAS!$V:$AA,2,0)</f>
        <v>ALCALA DE GUADAIRA</v>
      </c>
      <c r="G108" s="41" t="s">
        <v>1457</v>
      </c>
      <c r="H108" s="41">
        <v>4</v>
      </c>
      <c r="I108" s="97"/>
      <c r="J108" s="97"/>
      <c r="K108" s="97"/>
      <c r="L108" s="97"/>
      <c r="M108" s="97"/>
      <c r="N108" s="97"/>
      <c r="O108" s="97"/>
      <c r="P108" s="97"/>
      <c r="Q108" s="97">
        <v>2</v>
      </c>
      <c r="R108" s="41" t="s">
        <v>159</v>
      </c>
      <c r="S108" s="41" t="s">
        <v>22</v>
      </c>
      <c r="T108" s="97"/>
      <c r="U108" s="97"/>
      <c r="V108" s="98" t="str">
        <f>VLOOKUP($G108,LISTAS!$V$3:$AD$20218,7,0)</f>
        <v>41</v>
      </c>
      <c r="W108" s="98" t="str">
        <f>VLOOKUP($G108,LISTAS!$V$3:$AD$20218,8,0)</f>
        <v>00004</v>
      </c>
      <c r="X108" s="98" t="str">
        <f>VLOOKUP($G108,LISTAS!$V$3:$AD$20218,9,0)</f>
        <v>03798</v>
      </c>
      <c r="Y108" s="98" t="str">
        <f t="shared" ref="Y108:Y143" si="44">REPT("0",5-LEN(H108))&amp;H108</f>
        <v>00004</v>
      </c>
      <c r="Z108" s="98" t="str">
        <f>IF(I108=""," ",VLOOKUP(I108,LISTAS!$B$3:$C$105,2))</f>
        <v xml:space="preserve"> </v>
      </c>
      <c r="AA108" s="98" t="str">
        <f t="shared" ref="AA108:AA143" si="45">IF(J108=""," ",VLOOKUP(J108,BLOQUE,2,0))&amp;REPT(" ",2-LEN(K108))&amp;K108</f>
        <v xml:space="preserve">   </v>
      </c>
      <c r="AB108" s="99" t="str">
        <f>IF(L108="","  ",VLOOKUP(L108,LISTAS!$H$3:$I$14,2,0)&amp;REPT(" ",1-LEN(M108))&amp;M108)</f>
        <v xml:space="preserve">  </v>
      </c>
      <c r="AC108" s="98" t="str">
        <f t="shared" ref="AC108:AC143" si="46">IF(N108=""," ",N108)</f>
        <v xml:space="preserve"> </v>
      </c>
      <c r="AD108" s="98" t="str">
        <f>IF(O108=""," ",VLOOKUP(O108,LISTAS!$M$3:$N$39,2,0))&amp;IF(P108=""," ",VLOOKUP(P108,LISTAS!$M$3:$N$39,2,0))</f>
        <v xml:space="preserve">  </v>
      </c>
      <c r="AE108" s="98" t="str">
        <f>IF(Q108="","   ",VLOOKUP(Q108,LISTAS!$P$3:$Q$147,2,0))</f>
        <v>002</v>
      </c>
      <c r="AF108" s="98" t="str">
        <f>IF(ISERROR(IF(R108="texto libre",S108,VLOOKUP(R108,LISTAS!$S$3:$T$103,2,0))&amp;REPT(" ",4-LEN(IF(R108="texto libre",S108,VLOOKUP(R108,LISTAS!$S$3:$T$103,2,0))))),"    ",IF(R108="texto libre",S108,VLOOKUP(R108,LISTAS!$S$3:$T$103,2,0))&amp;REPT(" ",4-LEN(IF(R108="texto libre",S108,VLOOKUP(R108,LISTAS!$S$3:$T$103,2,0)))))</f>
        <v xml:space="preserve">E   </v>
      </c>
      <c r="AG108" s="98" t="str">
        <f>IF(ISERROR(IF(T108="texto libre",U108,VLOOKUP(T108,LISTAS!$S$3:$T$103,2,0))&amp;REPT(" ",4-LEN(IF(T108="texto libre",U108,VLOOKUP(T108,LISTAS!$S$3:$T$103,2,0))))),"    ",IF(T108="texto libre",U108,VLOOKUP(T108,LISTAS!$S$3:$T$103,2,0))&amp;REPT(" ",4-LEN(IF(T108="texto libre",U108,VLOOKUP(T108,LISTAS!$S$3:$T$103,2,0)))))</f>
        <v xml:space="preserve">    </v>
      </c>
      <c r="AH108" s="98">
        <f t="shared" ref="AH108:AH143" si="47">LEN(D108)</f>
        <v>37</v>
      </c>
      <c r="AI108" s="98">
        <f t="shared" ref="AI108:AI143" si="48">IF(H108="",0,1)*IF(Q108="",0,1)</f>
        <v>1</v>
      </c>
      <c r="AJ108" s="100"/>
      <c r="AK108" s="31">
        <v>2</v>
      </c>
      <c r="AL108" s="91" t="s">
        <v>2707</v>
      </c>
      <c r="AM108" s="91" t="s">
        <v>2699</v>
      </c>
      <c r="AN108" s="31"/>
      <c r="AO108" s="101" t="str">
        <f>Tabla1[[#This Row],[GESCAL_37]]</f>
        <v xml:space="preserve">41000040379800004         002E       </v>
      </c>
      <c r="AP108" s="101" t="str">
        <f>IF(Tabla1[[#This Row],[Calle]]&lt;&gt;"",Tabla1[[#This Row],[Calle]],"")</f>
        <v>Jose Pinelo, Calle</v>
      </c>
      <c r="AQ108" s="101" t="str">
        <f>Tabla1[[#This Row],[Número]]&amp;Tabla1[[#This Row],[Bis]]</f>
        <v>4</v>
      </c>
      <c r="AR108" s="101" t="str">
        <f>Tabla1[[#This Row],[PORTAL(O)]]&amp;Tabla1[[#This Row],[PUERTA(Y)]]</f>
        <v/>
      </c>
      <c r="AS108" s="101" t="str">
        <f>Tabla1[[#This Row],[BLOQUE(T)]]&amp;Tabla1[[#This Row],[BLOQUE(XX)]]</f>
        <v/>
      </c>
      <c r="AT108" s="101" t="str">
        <f>IF(Tabla1[[#This Row],[LETRA ]]&lt;&gt;"",Tabla1[[#This Row],[LETRA ]],"")</f>
        <v/>
      </c>
      <c r="AU108" s="101" t="str">
        <f>Tabla1[[#This Row],[S1]]&amp;Tabla1[[#This Row],[S2]]</f>
        <v/>
      </c>
      <c r="AV108" s="43"/>
      <c r="AW108" s="101">
        <f>Tabla1[[#This Row],[Planta]]</f>
        <v>2</v>
      </c>
      <c r="AX108" s="101" t="str">
        <f>Tabla1[[#This Row],[MMMM]]&amp;" "&amp;Tabla1[[#This Row],[NNNN]]</f>
        <v xml:space="preserve">E        </v>
      </c>
      <c r="AY108" s="31" t="s">
        <v>2702</v>
      </c>
      <c r="AZ108" s="31" t="s">
        <v>2715</v>
      </c>
      <c r="BA108" s="92"/>
      <c r="BB108" s="31" t="s">
        <v>2724</v>
      </c>
      <c r="BC108" s="31" t="s">
        <v>355</v>
      </c>
      <c r="BD108" s="91" t="s">
        <v>2707</v>
      </c>
      <c r="BE108" s="31" t="s">
        <v>2717</v>
      </c>
      <c r="BF108" s="31" t="s">
        <v>359</v>
      </c>
      <c r="BG108" s="31">
        <v>4</v>
      </c>
      <c r="BH108" s="31" t="s">
        <v>2718</v>
      </c>
      <c r="BI108" s="31" t="s">
        <v>2719</v>
      </c>
      <c r="BJ108" s="31">
        <v>76</v>
      </c>
      <c r="BK108" s="92"/>
    </row>
    <row r="109" spans="1:63" ht="11.25" hidden="1" customHeight="1" thickBot="1" x14ac:dyDescent="0.25">
      <c r="A109" s="95">
        <f t="shared" si="40"/>
        <v>102</v>
      </c>
      <c r="B109" s="96" t="str">
        <f t="shared" si="41"/>
        <v>NO</v>
      </c>
      <c r="C109" s="96" t="str">
        <f t="shared" si="42"/>
        <v>NO</v>
      </c>
      <c r="D109" s="96" t="str">
        <f t="shared" si="43"/>
        <v xml:space="preserve">41000040379800004         003A       </v>
      </c>
      <c r="E109" s="95" t="str">
        <f>VLOOKUP($G109,LISTAS!$V:$AA,3,0)</f>
        <v>SEVILLA</v>
      </c>
      <c r="F109" s="95" t="str">
        <f>VLOOKUP($G109,LISTAS!$V:$AA,2,0)</f>
        <v>ALCALA DE GUADAIRA</v>
      </c>
      <c r="G109" s="41" t="s">
        <v>1457</v>
      </c>
      <c r="H109" s="41">
        <v>4</v>
      </c>
      <c r="I109" s="97"/>
      <c r="J109" s="97"/>
      <c r="K109" s="97"/>
      <c r="L109" s="97"/>
      <c r="M109" s="97"/>
      <c r="N109" s="97"/>
      <c r="O109" s="97"/>
      <c r="P109" s="97"/>
      <c r="Q109" s="97">
        <v>3</v>
      </c>
      <c r="R109" s="41" t="s">
        <v>159</v>
      </c>
      <c r="S109" s="41" t="s">
        <v>18</v>
      </c>
      <c r="T109" s="97"/>
      <c r="U109" s="97"/>
      <c r="V109" s="98" t="str">
        <f>VLOOKUP($G109,LISTAS!$V$3:$AD$20218,7,0)</f>
        <v>41</v>
      </c>
      <c r="W109" s="98" t="str">
        <f>VLOOKUP($G109,LISTAS!$V$3:$AD$20218,8,0)</f>
        <v>00004</v>
      </c>
      <c r="X109" s="98" t="str">
        <f>VLOOKUP($G109,LISTAS!$V$3:$AD$20218,9,0)</f>
        <v>03798</v>
      </c>
      <c r="Y109" s="98" t="str">
        <f t="shared" si="44"/>
        <v>00004</v>
      </c>
      <c r="Z109" s="98" t="str">
        <f>IF(I109=""," ",VLOOKUP(I109,LISTAS!$B$3:$C$105,2))</f>
        <v xml:space="preserve"> </v>
      </c>
      <c r="AA109" s="98" t="str">
        <f t="shared" si="45"/>
        <v xml:space="preserve">   </v>
      </c>
      <c r="AB109" s="99" t="str">
        <f>IF(L109="","  ",VLOOKUP(L109,LISTAS!$H$3:$I$14,2,0)&amp;REPT(" ",1-LEN(M109))&amp;M109)</f>
        <v xml:space="preserve">  </v>
      </c>
      <c r="AC109" s="98" t="str">
        <f t="shared" si="46"/>
        <v xml:space="preserve"> </v>
      </c>
      <c r="AD109" s="98" t="str">
        <f>IF(O109=""," ",VLOOKUP(O109,LISTAS!$M$3:$N$39,2,0))&amp;IF(P109=""," ",VLOOKUP(P109,LISTAS!$M$3:$N$39,2,0))</f>
        <v xml:space="preserve">  </v>
      </c>
      <c r="AE109" s="98" t="str">
        <f>IF(Q109="","   ",VLOOKUP(Q109,LISTAS!$P$3:$Q$147,2,0))</f>
        <v>003</v>
      </c>
      <c r="AF109" s="98" t="str">
        <f>IF(ISERROR(IF(R109="texto libre",S109,VLOOKUP(R109,LISTAS!$S$3:$T$103,2,0))&amp;REPT(" ",4-LEN(IF(R109="texto libre",S109,VLOOKUP(R109,LISTAS!$S$3:$T$103,2,0))))),"    ",IF(R109="texto libre",S109,VLOOKUP(R109,LISTAS!$S$3:$T$103,2,0))&amp;REPT(" ",4-LEN(IF(R109="texto libre",S109,VLOOKUP(R109,LISTAS!$S$3:$T$103,2,0)))))</f>
        <v xml:space="preserve">A   </v>
      </c>
      <c r="AG109" s="98" t="str">
        <f>IF(ISERROR(IF(T109="texto libre",U109,VLOOKUP(T109,LISTAS!$S$3:$T$103,2,0))&amp;REPT(" ",4-LEN(IF(T109="texto libre",U109,VLOOKUP(T109,LISTAS!$S$3:$T$103,2,0))))),"    ",IF(T109="texto libre",U109,VLOOKUP(T109,LISTAS!$S$3:$T$103,2,0))&amp;REPT(" ",4-LEN(IF(T109="texto libre",U109,VLOOKUP(T109,LISTAS!$S$3:$T$103,2,0)))))</f>
        <v xml:space="preserve">    </v>
      </c>
      <c r="AH109" s="98">
        <f t="shared" si="47"/>
        <v>37</v>
      </c>
      <c r="AI109" s="98">
        <f t="shared" si="48"/>
        <v>1</v>
      </c>
      <c r="AJ109" s="100"/>
      <c r="AK109" s="31">
        <v>2</v>
      </c>
      <c r="AL109" s="91" t="s">
        <v>2707</v>
      </c>
      <c r="AM109" s="91" t="s">
        <v>2699</v>
      </c>
      <c r="AN109" s="31"/>
      <c r="AO109" s="101" t="str">
        <f>Tabla1[[#This Row],[GESCAL_37]]</f>
        <v xml:space="preserve">41000040379800004         003A       </v>
      </c>
      <c r="AP109" s="101" t="str">
        <f>IF(Tabla1[[#This Row],[Calle]]&lt;&gt;"",Tabla1[[#This Row],[Calle]],"")</f>
        <v>Jose Pinelo, Calle</v>
      </c>
      <c r="AQ109" s="101" t="str">
        <f>Tabla1[[#This Row],[Número]]&amp;Tabla1[[#This Row],[Bis]]</f>
        <v>4</v>
      </c>
      <c r="AR109" s="101" t="str">
        <f>Tabla1[[#This Row],[PORTAL(O)]]&amp;Tabla1[[#This Row],[PUERTA(Y)]]</f>
        <v/>
      </c>
      <c r="AS109" s="101" t="str">
        <f>Tabla1[[#This Row],[BLOQUE(T)]]&amp;Tabla1[[#This Row],[BLOQUE(XX)]]</f>
        <v/>
      </c>
      <c r="AT109" s="101" t="str">
        <f>IF(Tabla1[[#This Row],[LETRA ]]&lt;&gt;"",Tabla1[[#This Row],[LETRA ]],"")</f>
        <v/>
      </c>
      <c r="AU109" s="101" t="str">
        <f>Tabla1[[#This Row],[S1]]&amp;Tabla1[[#This Row],[S2]]</f>
        <v/>
      </c>
      <c r="AV109" s="43"/>
      <c r="AW109" s="101">
        <f>Tabla1[[#This Row],[Planta]]</f>
        <v>3</v>
      </c>
      <c r="AX109" s="101" t="str">
        <f>Tabla1[[#This Row],[MMMM]]&amp;" "&amp;Tabla1[[#This Row],[NNNN]]</f>
        <v xml:space="preserve">A        </v>
      </c>
      <c r="AY109" s="31" t="s">
        <v>2702</v>
      </c>
      <c r="AZ109" s="31" t="s">
        <v>2715</v>
      </c>
      <c r="BA109" s="92"/>
      <c r="BB109" s="31" t="s">
        <v>2724</v>
      </c>
      <c r="BC109" s="31" t="s">
        <v>355</v>
      </c>
      <c r="BD109" s="91" t="s">
        <v>2707</v>
      </c>
      <c r="BE109" s="31" t="s">
        <v>2717</v>
      </c>
      <c r="BF109" s="31" t="s">
        <v>359</v>
      </c>
      <c r="BG109" s="31">
        <v>4</v>
      </c>
      <c r="BH109" s="31" t="s">
        <v>2718</v>
      </c>
      <c r="BI109" s="31" t="s">
        <v>2719</v>
      </c>
      <c r="BJ109" s="31">
        <v>76</v>
      </c>
      <c r="BK109" s="92"/>
    </row>
    <row r="110" spans="1:63" ht="11.25" hidden="1" customHeight="1" thickBot="1" x14ac:dyDescent="0.25">
      <c r="A110" s="95">
        <f t="shared" si="40"/>
        <v>103</v>
      </c>
      <c r="B110" s="96" t="str">
        <f t="shared" si="41"/>
        <v>NO</v>
      </c>
      <c r="C110" s="96" t="str">
        <f t="shared" si="42"/>
        <v>NO</v>
      </c>
      <c r="D110" s="96" t="str">
        <f t="shared" si="43"/>
        <v xml:space="preserve">41000040379800004         003B       </v>
      </c>
      <c r="E110" s="95" t="str">
        <f>VLOOKUP($G110,LISTAS!$V:$AA,3,0)</f>
        <v>SEVILLA</v>
      </c>
      <c r="F110" s="95" t="str">
        <f>VLOOKUP($G110,LISTAS!$V:$AA,2,0)</f>
        <v>ALCALA DE GUADAIRA</v>
      </c>
      <c r="G110" s="41" t="s">
        <v>1457</v>
      </c>
      <c r="H110" s="41">
        <v>4</v>
      </c>
      <c r="I110" s="97"/>
      <c r="J110" s="97"/>
      <c r="K110" s="97"/>
      <c r="L110" s="97"/>
      <c r="M110" s="97"/>
      <c r="N110" s="97"/>
      <c r="O110" s="97"/>
      <c r="P110" s="97"/>
      <c r="Q110" s="97">
        <v>3</v>
      </c>
      <c r="R110" s="41" t="s">
        <v>159</v>
      </c>
      <c r="S110" s="33" t="s">
        <v>0</v>
      </c>
      <c r="T110" s="97"/>
      <c r="U110" s="97"/>
      <c r="V110" s="98" t="str">
        <f>VLOOKUP($G110,LISTAS!$V$3:$AD$20218,7,0)</f>
        <v>41</v>
      </c>
      <c r="W110" s="98" t="str">
        <f>VLOOKUP($G110,LISTAS!$V$3:$AD$20218,8,0)</f>
        <v>00004</v>
      </c>
      <c r="X110" s="98" t="str">
        <f>VLOOKUP($G110,LISTAS!$V$3:$AD$20218,9,0)</f>
        <v>03798</v>
      </c>
      <c r="Y110" s="98" t="str">
        <f t="shared" si="44"/>
        <v>00004</v>
      </c>
      <c r="Z110" s="98" t="str">
        <f>IF(I110=""," ",VLOOKUP(I110,LISTAS!$B$3:$C$105,2))</f>
        <v xml:space="preserve"> </v>
      </c>
      <c r="AA110" s="98" t="str">
        <f t="shared" si="45"/>
        <v xml:space="preserve">   </v>
      </c>
      <c r="AB110" s="99" t="str">
        <f>IF(L110="","  ",VLOOKUP(L110,LISTAS!$H$3:$I$14,2,0)&amp;REPT(" ",1-LEN(M110))&amp;M110)</f>
        <v xml:space="preserve">  </v>
      </c>
      <c r="AC110" s="98" t="str">
        <f t="shared" si="46"/>
        <v xml:space="preserve"> </v>
      </c>
      <c r="AD110" s="98" t="str">
        <f>IF(O110=""," ",VLOOKUP(O110,LISTAS!$M$3:$N$39,2,0))&amp;IF(P110=""," ",VLOOKUP(P110,LISTAS!$M$3:$N$39,2,0))</f>
        <v xml:space="preserve">  </v>
      </c>
      <c r="AE110" s="98" t="str">
        <f>IF(Q110="","   ",VLOOKUP(Q110,LISTAS!$P$3:$Q$147,2,0))</f>
        <v>003</v>
      </c>
      <c r="AF110" s="98" t="str">
        <f>IF(ISERROR(IF(R110="texto libre",S110,VLOOKUP(R110,LISTAS!$S$3:$T$103,2,0))&amp;REPT(" ",4-LEN(IF(R110="texto libre",S110,VLOOKUP(R110,LISTAS!$S$3:$T$103,2,0))))),"    ",IF(R110="texto libre",S110,VLOOKUP(R110,LISTAS!$S$3:$T$103,2,0))&amp;REPT(" ",4-LEN(IF(R110="texto libre",S110,VLOOKUP(R110,LISTAS!$S$3:$T$103,2,0)))))</f>
        <v xml:space="preserve">B   </v>
      </c>
      <c r="AG110" s="98" t="str">
        <f>IF(ISERROR(IF(T110="texto libre",U110,VLOOKUP(T110,LISTAS!$S$3:$T$103,2,0))&amp;REPT(" ",4-LEN(IF(T110="texto libre",U110,VLOOKUP(T110,LISTAS!$S$3:$T$103,2,0))))),"    ",IF(T110="texto libre",U110,VLOOKUP(T110,LISTAS!$S$3:$T$103,2,0))&amp;REPT(" ",4-LEN(IF(T110="texto libre",U110,VLOOKUP(T110,LISTAS!$S$3:$T$103,2,0)))))</f>
        <v xml:space="preserve">    </v>
      </c>
      <c r="AH110" s="98">
        <f t="shared" si="47"/>
        <v>37</v>
      </c>
      <c r="AI110" s="98">
        <f t="shared" si="48"/>
        <v>1</v>
      </c>
      <c r="AJ110" s="100"/>
      <c r="AK110" s="31">
        <v>2</v>
      </c>
      <c r="AL110" s="91" t="s">
        <v>2707</v>
      </c>
      <c r="AM110" s="91" t="s">
        <v>2699</v>
      </c>
      <c r="AN110" s="31"/>
      <c r="AO110" s="101" t="str">
        <f>Tabla1[[#This Row],[GESCAL_37]]</f>
        <v xml:space="preserve">41000040379800004         003B       </v>
      </c>
      <c r="AP110" s="101" t="str">
        <f>IF(Tabla1[[#This Row],[Calle]]&lt;&gt;"",Tabla1[[#This Row],[Calle]],"")</f>
        <v>Jose Pinelo, Calle</v>
      </c>
      <c r="AQ110" s="101" t="str">
        <f>Tabla1[[#This Row],[Número]]&amp;Tabla1[[#This Row],[Bis]]</f>
        <v>4</v>
      </c>
      <c r="AR110" s="101" t="str">
        <f>Tabla1[[#This Row],[PORTAL(O)]]&amp;Tabla1[[#This Row],[PUERTA(Y)]]</f>
        <v/>
      </c>
      <c r="AS110" s="101" t="str">
        <f>Tabla1[[#This Row],[BLOQUE(T)]]&amp;Tabla1[[#This Row],[BLOQUE(XX)]]</f>
        <v/>
      </c>
      <c r="AT110" s="101" t="str">
        <f>IF(Tabla1[[#This Row],[LETRA ]]&lt;&gt;"",Tabla1[[#This Row],[LETRA ]],"")</f>
        <v/>
      </c>
      <c r="AU110" s="101" t="str">
        <f>Tabla1[[#This Row],[S1]]&amp;Tabla1[[#This Row],[S2]]</f>
        <v/>
      </c>
      <c r="AV110" s="43"/>
      <c r="AW110" s="101">
        <f>Tabla1[[#This Row],[Planta]]</f>
        <v>3</v>
      </c>
      <c r="AX110" s="101" t="str">
        <f>Tabla1[[#This Row],[MMMM]]&amp;" "&amp;Tabla1[[#This Row],[NNNN]]</f>
        <v xml:space="preserve">B        </v>
      </c>
      <c r="AY110" s="31" t="s">
        <v>2702</v>
      </c>
      <c r="AZ110" s="31" t="s">
        <v>2715</v>
      </c>
      <c r="BA110" s="92"/>
      <c r="BB110" s="31" t="s">
        <v>2724</v>
      </c>
      <c r="BC110" s="31" t="s">
        <v>355</v>
      </c>
      <c r="BD110" s="91" t="s">
        <v>2707</v>
      </c>
      <c r="BE110" s="31" t="s">
        <v>2717</v>
      </c>
      <c r="BF110" s="31" t="s">
        <v>359</v>
      </c>
      <c r="BG110" s="31">
        <v>4</v>
      </c>
      <c r="BH110" s="31" t="s">
        <v>2718</v>
      </c>
      <c r="BI110" s="31" t="s">
        <v>2719</v>
      </c>
      <c r="BJ110" s="31">
        <v>76</v>
      </c>
      <c r="BK110" s="92"/>
    </row>
    <row r="111" spans="1:63" ht="11.25" hidden="1" customHeight="1" thickBot="1" x14ac:dyDescent="0.25">
      <c r="A111" s="95">
        <f t="shared" si="40"/>
        <v>104</v>
      </c>
      <c r="B111" s="96" t="str">
        <f t="shared" si="41"/>
        <v>NO</v>
      </c>
      <c r="C111" s="96" t="str">
        <f t="shared" si="42"/>
        <v>NO</v>
      </c>
      <c r="D111" s="96" t="str">
        <f t="shared" si="43"/>
        <v xml:space="preserve">41000040379800004         003C       </v>
      </c>
      <c r="E111" s="95" t="str">
        <f>VLOOKUP($G111,LISTAS!$V:$AA,3,0)</f>
        <v>SEVILLA</v>
      </c>
      <c r="F111" s="95" t="str">
        <f>VLOOKUP($G111,LISTAS!$V:$AA,2,0)</f>
        <v>ALCALA DE GUADAIRA</v>
      </c>
      <c r="G111" s="41" t="s">
        <v>1457</v>
      </c>
      <c r="H111" s="41">
        <v>4</v>
      </c>
      <c r="I111" s="97"/>
      <c r="J111" s="97"/>
      <c r="K111" s="97"/>
      <c r="L111" s="97"/>
      <c r="M111" s="97"/>
      <c r="N111" s="97"/>
      <c r="O111" s="97"/>
      <c r="P111" s="97"/>
      <c r="Q111" s="97">
        <v>3</v>
      </c>
      <c r="R111" s="41" t="s">
        <v>159</v>
      </c>
      <c r="S111" s="41" t="s">
        <v>2</v>
      </c>
      <c r="T111" s="97"/>
      <c r="U111" s="97"/>
      <c r="V111" s="98" t="str">
        <f>VLOOKUP($G111,LISTAS!$V$3:$AD$20218,7,0)</f>
        <v>41</v>
      </c>
      <c r="W111" s="98" t="str">
        <f>VLOOKUP($G111,LISTAS!$V$3:$AD$20218,8,0)</f>
        <v>00004</v>
      </c>
      <c r="X111" s="98" t="str">
        <f>VLOOKUP($G111,LISTAS!$V$3:$AD$20218,9,0)</f>
        <v>03798</v>
      </c>
      <c r="Y111" s="98" t="str">
        <f t="shared" si="44"/>
        <v>00004</v>
      </c>
      <c r="Z111" s="98" t="str">
        <f>IF(I111=""," ",VLOOKUP(I111,LISTAS!$B$3:$C$105,2))</f>
        <v xml:space="preserve"> </v>
      </c>
      <c r="AA111" s="98" t="str">
        <f t="shared" si="45"/>
        <v xml:space="preserve">   </v>
      </c>
      <c r="AB111" s="99" t="str">
        <f>IF(L111="","  ",VLOOKUP(L111,LISTAS!$H$3:$I$14,2,0)&amp;REPT(" ",1-LEN(M111))&amp;M111)</f>
        <v xml:space="preserve">  </v>
      </c>
      <c r="AC111" s="98" t="str">
        <f t="shared" si="46"/>
        <v xml:space="preserve"> </v>
      </c>
      <c r="AD111" s="98" t="str">
        <f>IF(O111=""," ",VLOOKUP(O111,LISTAS!$M$3:$N$39,2,0))&amp;IF(P111=""," ",VLOOKUP(P111,LISTAS!$M$3:$N$39,2,0))</f>
        <v xml:space="preserve">  </v>
      </c>
      <c r="AE111" s="98" t="str">
        <f>IF(Q111="","   ",VLOOKUP(Q111,LISTAS!$P$3:$Q$147,2,0))</f>
        <v>003</v>
      </c>
      <c r="AF111" s="98" t="str">
        <f>IF(ISERROR(IF(R111="texto libre",S111,VLOOKUP(R111,LISTAS!$S$3:$T$103,2,0))&amp;REPT(" ",4-LEN(IF(R111="texto libre",S111,VLOOKUP(R111,LISTAS!$S$3:$T$103,2,0))))),"    ",IF(R111="texto libre",S111,VLOOKUP(R111,LISTAS!$S$3:$T$103,2,0))&amp;REPT(" ",4-LEN(IF(R111="texto libre",S111,VLOOKUP(R111,LISTAS!$S$3:$T$103,2,0)))))</f>
        <v xml:space="preserve">C   </v>
      </c>
      <c r="AG111" s="98" t="str">
        <f>IF(ISERROR(IF(T111="texto libre",U111,VLOOKUP(T111,LISTAS!$S$3:$T$103,2,0))&amp;REPT(" ",4-LEN(IF(T111="texto libre",U111,VLOOKUP(T111,LISTAS!$S$3:$T$103,2,0))))),"    ",IF(T111="texto libre",U111,VLOOKUP(T111,LISTAS!$S$3:$T$103,2,0))&amp;REPT(" ",4-LEN(IF(T111="texto libre",U111,VLOOKUP(T111,LISTAS!$S$3:$T$103,2,0)))))</f>
        <v xml:space="preserve">    </v>
      </c>
      <c r="AH111" s="98">
        <f t="shared" si="47"/>
        <v>37</v>
      </c>
      <c r="AI111" s="98">
        <f t="shared" si="48"/>
        <v>1</v>
      </c>
      <c r="AJ111" s="100"/>
      <c r="AK111" s="31">
        <v>2</v>
      </c>
      <c r="AL111" s="91" t="s">
        <v>2707</v>
      </c>
      <c r="AM111" s="91" t="s">
        <v>2699</v>
      </c>
      <c r="AN111" s="31"/>
      <c r="AO111" s="101" t="str">
        <f>Tabla1[[#This Row],[GESCAL_37]]</f>
        <v xml:space="preserve">41000040379800004         003C       </v>
      </c>
      <c r="AP111" s="101" t="str">
        <f>IF(Tabla1[[#This Row],[Calle]]&lt;&gt;"",Tabla1[[#This Row],[Calle]],"")</f>
        <v>Jose Pinelo, Calle</v>
      </c>
      <c r="AQ111" s="101" t="str">
        <f>Tabla1[[#This Row],[Número]]&amp;Tabla1[[#This Row],[Bis]]</f>
        <v>4</v>
      </c>
      <c r="AR111" s="101" t="str">
        <f>Tabla1[[#This Row],[PORTAL(O)]]&amp;Tabla1[[#This Row],[PUERTA(Y)]]</f>
        <v/>
      </c>
      <c r="AS111" s="101" t="str">
        <f>Tabla1[[#This Row],[BLOQUE(T)]]&amp;Tabla1[[#This Row],[BLOQUE(XX)]]</f>
        <v/>
      </c>
      <c r="AT111" s="101" t="str">
        <f>IF(Tabla1[[#This Row],[LETRA ]]&lt;&gt;"",Tabla1[[#This Row],[LETRA ]],"")</f>
        <v/>
      </c>
      <c r="AU111" s="101" t="str">
        <f>Tabla1[[#This Row],[S1]]&amp;Tabla1[[#This Row],[S2]]</f>
        <v/>
      </c>
      <c r="AV111" s="43"/>
      <c r="AW111" s="101">
        <f>Tabla1[[#This Row],[Planta]]</f>
        <v>3</v>
      </c>
      <c r="AX111" s="101" t="str">
        <f>Tabla1[[#This Row],[MMMM]]&amp;" "&amp;Tabla1[[#This Row],[NNNN]]</f>
        <v xml:space="preserve">C        </v>
      </c>
      <c r="AY111" s="31" t="s">
        <v>2702</v>
      </c>
      <c r="AZ111" s="31" t="s">
        <v>2715</v>
      </c>
      <c r="BA111" s="92"/>
      <c r="BB111" s="31" t="s">
        <v>2724</v>
      </c>
      <c r="BC111" s="31" t="s">
        <v>355</v>
      </c>
      <c r="BD111" s="91" t="s">
        <v>2707</v>
      </c>
      <c r="BE111" s="31" t="s">
        <v>2717</v>
      </c>
      <c r="BF111" s="31" t="s">
        <v>359</v>
      </c>
      <c r="BG111" s="31">
        <v>4</v>
      </c>
      <c r="BH111" s="31" t="s">
        <v>2718</v>
      </c>
      <c r="BI111" s="31" t="s">
        <v>2719</v>
      </c>
      <c r="BJ111" s="31">
        <v>76</v>
      </c>
      <c r="BK111" s="92"/>
    </row>
    <row r="112" spans="1:63" ht="11.25" hidden="1" customHeight="1" thickBot="1" x14ac:dyDescent="0.25">
      <c r="A112" s="95">
        <f t="shared" si="40"/>
        <v>105</v>
      </c>
      <c r="B112" s="96" t="str">
        <f t="shared" si="41"/>
        <v>NO</v>
      </c>
      <c r="C112" s="96" t="str">
        <f t="shared" si="42"/>
        <v>NO</v>
      </c>
      <c r="D112" s="96" t="str">
        <f t="shared" si="43"/>
        <v xml:space="preserve">41000040379800004         003D       </v>
      </c>
      <c r="E112" s="95" t="str">
        <f>VLOOKUP($G112,LISTAS!$V:$AA,3,0)</f>
        <v>SEVILLA</v>
      </c>
      <c r="F112" s="95" t="str">
        <f>VLOOKUP($G112,LISTAS!$V:$AA,2,0)</f>
        <v>ALCALA DE GUADAIRA</v>
      </c>
      <c r="G112" s="41" t="s">
        <v>1457</v>
      </c>
      <c r="H112" s="41">
        <v>4</v>
      </c>
      <c r="I112" s="97"/>
      <c r="J112" s="97"/>
      <c r="K112" s="97"/>
      <c r="L112" s="97"/>
      <c r="M112" s="97"/>
      <c r="N112" s="97"/>
      <c r="O112" s="97"/>
      <c r="P112" s="97"/>
      <c r="Q112" s="97">
        <v>3</v>
      </c>
      <c r="R112" s="41" t="s">
        <v>159</v>
      </c>
      <c r="S112" s="41" t="s">
        <v>4</v>
      </c>
      <c r="T112" s="97"/>
      <c r="U112" s="97"/>
      <c r="V112" s="98" t="str">
        <f>VLOOKUP($G112,LISTAS!$V$3:$AD$20218,7,0)</f>
        <v>41</v>
      </c>
      <c r="W112" s="98" t="str">
        <f>VLOOKUP($G112,LISTAS!$V$3:$AD$20218,8,0)</f>
        <v>00004</v>
      </c>
      <c r="X112" s="98" t="str">
        <f>VLOOKUP($G112,LISTAS!$V$3:$AD$20218,9,0)</f>
        <v>03798</v>
      </c>
      <c r="Y112" s="98" t="str">
        <f t="shared" si="44"/>
        <v>00004</v>
      </c>
      <c r="Z112" s="98" t="str">
        <f>IF(I112=""," ",VLOOKUP(I112,LISTAS!$B$3:$C$105,2))</f>
        <v xml:space="preserve"> </v>
      </c>
      <c r="AA112" s="98" t="str">
        <f t="shared" si="45"/>
        <v xml:space="preserve">   </v>
      </c>
      <c r="AB112" s="99" t="str">
        <f>IF(L112="","  ",VLOOKUP(L112,LISTAS!$H$3:$I$14,2,0)&amp;REPT(" ",1-LEN(M112))&amp;M112)</f>
        <v xml:space="preserve">  </v>
      </c>
      <c r="AC112" s="98" t="str">
        <f t="shared" si="46"/>
        <v xml:space="preserve"> </v>
      </c>
      <c r="AD112" s="98" t="str">
        <f>IF(O112=""," ",VLOOKUP(O112,LISTAS!$M$3:$N$39,2,0))&amp;IF(P112=""," ",VLOOKUP(P112,LISTAS!$M$3:$N$39,2,0))</f>
        <v xml:space="preserve">  </v>
      </c>
      <c r="AE112" s="98" t="str">
        <f>IF(Q112="","   ",VLOOKUP(Q112,LISTAS!$P$3:$Q$147,2,0))</f>
        <v>003</v>
      </c>
      <c r="AF112" s="98" t="str">
        <f>IF(ISERROR(IF(R112="texto libre",S112,VLOOKUP(R112,LISTAS!$S$3:$T$103,2,0))&amp;REPT(" ",4-LEN(IF(R112="texto libre",S112,VLOOKUP(R112,LISTAS!$S$3:$T$103,2,0))))),"    ",IF(R112="texto libre",S112,VLOOKUP(R112,LISTAS!$S$3:$T$103,2,0))&amp;REPT(" ",4-LEN(IF(R112="texto libre",S112,VLOOKUP(R112,LISTAS!$S$3:$T$103,2,0)))))</f>
        <v xml:space="preserve">D   </v>
      </c>
      <c r="AG112" s="98" t="str">
        <f>IF(ISERROR(IF(T112="texto libre",U112,VLOOKUP(T112,LISTAS!$S$3:$T$103,2,0))&amp;REPT(" ",4-LEN(IF(T112="texto libre",U112,VLOOKUP(T112,LISTAS!$S$3:$T$103,2,0))))),"    ",IF(T112="texto libre",U112,VLOOKUP(T112,LISTAS!$S$3:$T$103,2,0))&amp;REPT(" ",4-LEN(IF(T112="texto libre",U112,VLOOKUP(T112,LISTAS!$S$3:$T$103,2,0)))))</f>
        <v xml:space="preserve">    </v>
      </c>
      <c r="AH112" s="98">
        <f t="shared" si="47"/>
        <v>37</v>
      </c>
      <c r="AI112" s="98">
        <f t="shared" si="48"/>
        <v>1</v>
      </c>
      <c r="AJ112" s="100"/>
      <c r="AK112" s="31">
        <v>2</v>
      </c>
      <c r="AL112" s="91" t="s">
        <v>2707</v>
      </c>
      <c r="AM112" s="91" t="s">
        <v>2699</v>
      </c>
      <c r="AN112" s="31"/>
      <c r="AO112" s="101" t="str">
        <f>Tabla1[[#This Row],[GESCAL_37]]</f>
        <v xml:space="preserve">41000040379800004         003D       </v>
      </c>
      <c r="AP112" s="101" t="str">
        <f>IF(Tabla1[[#This Row],[Calle]]&lt;&gt;"",Tabla1[[#This Row],[Calle]],"")</f>
        <v>Jose Pinelo, Calle</v>
      </c>
      <c r="AQ112" s="101" t="str">
        <f>Tabla1[[#This Row],[Número]]&amp;Tabla1[[#This Row],[Bis]]</f>
        <v>4</v>
      </c>
      <c r="AR112" s="101" t="str">
        <f>Tabla1[[#This Row],[PORTAL(O)]]&amp;Tabla1[[#This Row],[PUERTA(Y)]]</f>
        <v/>
      </c>
      <c r="AS112" s="101" t="str">
        <f>Tabla1[[#This Row],[BLOQUE(T)]]&amp;Tabla1[[#This Row],[BLOQUE(XX)]]</f>
        <v/>
      </c>
      <c r="AT112" s="101" t="str">
        <f>IF(Tabla1[[#This Row],[LETRA ]]&lt;&gt;"",Tabla1[[#This Row],[LETRA ]],"")</f>
        <v/>
      </c>
      <c r="AU112" s="101" t="str">
        <f>Tabla1[[#This Row],[S1]]&amp;Tabla1[[#This Row],[S2]]</f>
        <v/>
      </c>
      <c r="AV112" s="43"/>
      <c r="AW112" s="101">
        <f>Tabla1[[#This Row],[Planta]]</f>
        <v>3</v>
      </c>
      <c r="AX112" s="101" t="str">
        <f>Tabla1[[#This Row],[MMMM]]&amp;" "&amp;Tabla1[[#This Row],[NNNN]]</f>
        <v xml:space="preserve">D        </v>
      </c>
      <c r="AY112" s="31" t="s">
        <v>2702</v>
      </c>
      <c r="AZ112" s="31" t="s">
        <v>2715</v>
      </c>
      <c r="BA112" s="92"/>
      <c r="BB112" s="31" t="s">
        <v>2724</v>
      </c>
      <c r="BC112" s="31" t="s">
        <v>355</v>
      </c>
      <c r="BD112" s="91" t="s">
        <v>2707</v>
      </c>
      <c r="BE112" s="31" t="s">
        <v>2717</v>
      </c>
      <c r="BF112" s="31" t="s">
        <v>359</v>
      </c>
      <c r="BG112" s="31">
        <v>4</v>
      </c>
      <c r="BH112" s="31" t="s">
        <v>2718</v>
      </c>
      <c r="BI112" s="31" t="s">
        <v>2719</v>
      </c>
      <c r="BJ112" s="31">
        <v>76</v>
      </c>
      <c r="BK112" s="92"/>
    </row>
    <row r="113" spans="1:63" ht="11.25" hidden="1" customHeight="1" thickBot="1" x14ac:dyDescent="0.25">
      <c r="A113" s="95">
        <f t="shared" si="40"/>
        <v>106</v>
      </c>
      <c r="B113" s="96" t="str">
        <f t="shared" si="41"/>
        <v>NO</v>
      </c>
      <c r="C113" s="96" t="str">
        <f t="shared" si="42"/>
        <v>NO</v>
      </c>
      <c r="D113" s="96" t="str">
        <f t="shared" si="43"/>
        <v xml:space="preserve">41000040379800004         003E       </v>
      </c>
      <c r="E113" s="95" t="str">
        <f>VLOOKUP($G113,LISTAS!$V:$AA,3,0)</f>
        <v>SEVILLA</v>
      </c>
      <c r="F113" s="95" t="str">
        <f>VLOOKUP($G113,LISTAS!$V:$AA,2,0)</f>
        <v>ALCALA DE GUADAIRA</v>
      </c>
      <c r="G113" s="41" t="s">
        <v>1457</v>
      </c>
      <c r="H113" s="41">
        <v>4</v>
      </c>
      <c r="I113" s="97"/>
      <c r="J113" s="97"/>
      <c r="K113" s="97"/>
      <c r="L113" s="97"/>
      <c r="M113" s="97"/>
      <c r="N113" s="97"/>
      <c r="O113" s="97"/>
      <c r="P113" s="97"/>
      <c r="Q113" s="97">
        <v>3</v>
      </c>
      <c r="R113" s="41" t="s">
        <v>159</v>
      </c>
      <c r="S113" s="41" t="s">
        <v>22</v>
      </c>
      <c r="T113" s="97"/>
      <c r="U113" s="97"/>
      <c r="V113" s="98" t="str">
        <f>VLOOKUP($G113,LISTAS!$V$3:$AD$20218,7,0)</f>
        <v>41</v>
      </c>
      <c r="W113" s="98" t="str">
        <f>VLOOKUP($G113,LISTAS!$V$3:$AD$20218,8,0)</f>
        <v>00004</v>
      </c>
      <c r="X113" s="98" t="str">
        <f>VLOOKUP($G113,LISTAS!$V$3:$AD$20218,9,0)</f>
        <v>03798</v>
      </c>
      <c r="Y113" s="98" t="str">
        <f t="shared" si="44"/>
        <v>00004</v>
      </c>
      <c r="Z113" s="98" t="str">
        <f>IF(I113=""," ",VLOOKUP(I113,LISTAS!$B$3:$C$105,2))</f>
        <v xml:space="preserve"> </v>
      </c>
      <c r="AA113" s="98" t="str">
        <f t="shared" si="45"/>
        <v xml:space="preserve">   </v>
      </c>
      <c r="AB113" s="99" t="str">
        <f>IF(L113="","  ",VLOOKUP(L113,LISTAS!$H$3:$I$14,2,0)&amp;REPT(" ",1-LEN(M113))&amp;M113)</f>
        <v xml:space="preserve">  </v>
      </c>
      <c r="AC113" s="98" t="str">
        <f t="shared" si="46"/>
        <v xml:space="preserve"> </v>
      </c>
      <c r="AD113" s="98" t="str">
        <f>IF(O113=""," ",VLOOKUP(O113,LISTAS!$M$3:$N$39,2,0))&amp;IF(P113=""," ",VLOOKUP(P113,LISTAS!$M$3:$N$39,2,0))</f>
        <v xml:space="preserve">  </v>
      </c>
      <c r="AE113" s="98" t="str">
        <f>IF(Q113="","   ",VLOOKUP(Q113,LISTAS!$P$3:$Q$147,2,0))</f>
        <v>003</v>
      </c>
      <c r="AF113" s="98" t="str">
        <f>IF(ISERROR(IF(R113="texto libre",S113,VLOOKUP(R113,LISTAS!$S$3:$T$103,2,0))&amp;REPT(" ",4-LEN(IF(R113="texto libre",S113,VLOOKUP(R113,LISTAS!$S$3:$T$103,2,0))))),"    ",IF(R113="texto libre",S113,VLOOKUP(R113,LISTAS!$S$3:$T$103,2,0))&amp;REPT(" ",4-LEN(IF(R113="texto libre",S113,VLOOKUP(R113,LISTAS!$S$3:$T$103,2,0)))))</f>
        <v xml:space="preserve">E   </v>
      </c>
      <c r="AG113" s="98" t="str">
        <f>IF(ISERROR(IF(T113="texto libre",U113,VLOOKUP(T113,LISTAS!$S$3:$T$103,2,0))&amp;REPT(" ",4-LEN(IF(T113="texto libre",U113,VLOOKUP(T113,LISTAS!$S$3:$T$103,2,0))))),"    ",IF(T113="texto libre",U113,VLOOKUP(T113,LISTAS!$S$3:$T$103,2,0))&amp;REPT(" ",4-LEN(IF(T113="texto libre",U113,VLOOKUP(T113,LISTAS!$S$3:$T$103,2,0)))))</f>
        <v xml:space="preserve">    </v>
      </c>
      <c r="AH113" s="98">
        <f t="shared" si="47"/>
        <v>37</v>
      </c>
      <c r="AI113" s="98">
        <f t="shared" si="48"/>
        <v>1</v>
      </c>
      <c r="AJ113" s="100"/>
      <c r="AK113" s="31">
        <v>2</v>
      </c>
      <c r="AL113" s="91" t="s">
        <v>2707</v>
      </c>
      <c r="AM113" s="91" t="s">
        <v>2699</v>
      </c>
      <c r="AN113" s="31"/>
      <c r="AO113" s="101" t="str">
        <f>Tabla1[[#This Row],[GESCAL_37]]</f>
        <v xml:space="preserve">41000040379800004         003E       </v>
      </c>
      <c r="AP113" s="101" t="str">
        <f>IF(Tabla1[[#This Row],[Calle]]&lt;&gt;"",Tabla1[[#This Row],[Calle]],"")</f>
        <v>Jose Pinelo, Calle</v>
      </c>
      <c r="AQ113" s="101" t="str">
        <f>Tabla1[[#This Row],[Número]]&amp;Tabla1[[#This Row],[Bis]]</f>
        <v>4</v>
      </c>
      <c r="AR113" s="101" t="str">
        <f>Tabla1[[#This Row],[PORTAL(O)]]&amp;Tabla1[[#This Row],[PUERTA(Y)]]</f>
        <v/>
      </c>
      <c r="AS113" s="101" t="str">
        <f>Tabla1[[#This Row],[BLOQUE(T)]]&amp;Tabla1[[#This Row],[BLOQUE(XX)]]</f>
        <v/>
      </c>
      <c r="AT113" s="101" t="str">
        <f>IF(Tabla1[[#This Row],[LETRA ]]&lt;&gt;"",Tabla1[[#This Row],[LETRA ]],"")</f>
        <v/>
      </c>
      <c r="AU113" s="101" t="str">
        <f>Tabla1[[#This Row],[S1]]&amp;Tabla1[[#This Row],[S2]]</f>
        <v/>
      </c>
      <c r="AV113" s="43"/>
      <c r="AW113" s="101">
        <f>Tabla1[[#This Row],[Planta]]</f>
        <v>3</v>
      </c>
      <c r="AX113" s="101" t="str">
        <f>Tabla1[[#This Row],[MMMM]]&amp;" "&amp;Tabla1[[#This Row],[NNNN]]</f>
        <v xml:space="preserve">E        </v>
      </c>
      <c r="AY113" s="31" t="s">
        <v>2702</v>
      </c>
      <c r="AZ113" s="31" t="s">
        <v>2715</v>
      </c>
      <c r="BA113" s="92"/>
      <c r="BB113" s="31" t="s">
        <v>2724</v>
      </c>
      <c r="BC113" s="31" t="s">
        <v>355</v>
      </c>
      <c r="BD113" s="91" t="s">
        <v>2707</v>
      </c>
      <c r="BE113" s="31" t="s">
        <v>2717</v>
      </c>
      <c r="BF113" s="31" t="s">
        <v>359</v>
      </c>
      <c r="BG113" s="31">
        <v>4</v>
      </c>
      <c r="BH113" s="31" t="s">
        <v>2718</v>
      </c>
      <c r="BI113" s="31" t="s">
        <v>2719</v>
      </c>
      <c r="BJ113" s="31">
        <v>76</v>
      </c>
      <c r="BK113" s="92"/>
    </row>
    <row r="114" spans="1:63" ht="11.25" hidden="1" customHeight="1" thickBot="1" x14ac:dyDescent="0.25">
      <c r="A114" s="95">
        <f t="shared" si="40"/>
        <v>107</v>
      </c>
      <c r="B114" s="96" t="str">
        <f t="shared" si="41"/>
        <v>NO</v>
      </c>
      <c r="C114" s="96" t="str">
        <f t="shared" si="42"/>
        <v>NO</v>
      </c>
      <c r="D114" s="96" t="str">
        <f t="shared" si="43"/>
        <v xml:space="preserve">41000040379800004         004A       </v>
      </c>
      <c r="E114" s="95" t="str">
        <f>VLOOKUP($G114,LISTAS!$V:$AA,3,0)</f>
        <v>SEVILLA</v>
      </c>
      <c r="F114" s="95" t="str">
        <f>VLOOKUP($G114,LISTAS!$V:$AA,2,0)</f>
        <v>ALCALA DE GUADAIRA</v>
      </c>
      <c r="G114" s="41" t="s">
        <v>1457</v>
      </c>
      <c r="H114" s="41">
        <v>4</v>
      </c>
      <c r="I114" s="97"/>
      <c r="J114" s="97"/>
      <c r="K114" s="97"/>
      <c r="L114" s="97"/>
      <c r="M114" s="97"/>
      <c r="N114" s="97"/>
      <c r="O114" s="97"/>
      <c r="P114" s="97"/>
      <c r="Q114" s="97">
        <v>4</v>
      </c>
      <c r="R114" s="41" t="s">
        <v>159</v>
      </c>
      <c r="S114" s="41" t="s">
        <v>18</v>
      </c>
      <c r="T114" s="97"/>
      <c r="U114" s="97"/>
      <c r="V114" s="98" t="str">
        <f>VLOOKUP($G114,LISTAS!$V$3:$AD$20218,7,0)</f>
        <v>41</v>
      </c>
      <c r="W114" s="98" t="str">
        <f>VLOOKUP($G114,LISTAS!$V$3:$AD$20218,8,0)</f>
        <v>00004</v>
      </c>
      <c r="X114" s="98" t="str">
        <f>VLOOKUP($G114,LISTAS!$V$3:$AD$20218,9,0)</f>
        <v>03798</v>
      </c>
      <c r="Y114" s="98" t="str">
        <f t="shared" si="44"/>
        <v>00004</v>
      </c>
      <c r="Z114" s="98" t="str">
        <f>IF(I114=""," ",VLOOKUP(I114,LISTAS!$B$3:$C$105,2))</f>
        <v xml:space="preserve"> </v>
      </c>
      <c r="AA114" s="98" t="str">
        <f t="shared" si="45"/>
        <v xml:space="preserve">   </v>
      </c>
      <c r="AB114" s="99" t="str">
        <f>IF(L114="","  ",VLOOKUP(L114,LISTAS!$H$3:$I$14,2,0)&amp;REPT(" ",1-LEN(M114))&amp;M114)</f>
        <v xml:space="preserve">  </v>
      </c>
      <c r="AC114" s="98" t="str">
        <f t="shared" si="46"/>
        <v xml:space="preserve"> </v>
      </c>
      <c r="AD114" s="98" t="str">
        <f>IF(O114=""," ",VLOOKUP(O114,LISTAS!$M$3:$N$39,2,0))&amp;IF(P114=""," ",VLOOKUP(P114,LISTAS!$M$3:$N$39,2,0))</f>
        <v xml:space="preserve">  </v>
      </c>
      <c r="AE114" s="98" t="str">
        <f>IF(Q114="","   ",VLOOKUP(Q114,LISTAS!$P$3:$Q$147,2,0))</f>
        <v>004</v>
      </c>
      <c r="AF114" s="98" t="str">
        <f>IF(ISERROR(IF(R114="texto libre",S114,VLOOKUP(R114,LISTAS!$S$3:$T$103,2,0))&amp;REPT(" ",4-LEN(IF(R114="texto libre",S114,VLOOKUP(R114,LISTAS!$S$3:$T$103,2,0))))),"    ",IF(R114="texto libre",S114,VLOOKUP(R114,LISTAS!$S$3:$T$103,2,0))&amp;REPT(" ",4-LEN(IF(R114="texto libre",S114,VLOOKUP(R114,LISTAS!$S$3:$T$103,2,0)))))</f>
        <v xml:space="preserve">A   </v>
      </c>
      <c r="AG114" s="98" t="str">
        <f>IF(ISERROR(IF(T114="texto libre",U114,VLOOKUP(T114,LISTAS!$S$3:$T$103,2,0))&amp;REPT(" ",4-LEN(IF(T114="texto libre",U114,VLOOKUP(T114,LISTAS!$S$3:$T$103,2,0))))),"    ",IF(T114="texto libre",U114,VLOOKUP(T114,LISTAS!$S$3:$T$103,2,0))&amp;REPT(" ",4-LEN(IF(T114="texto libre",U114,VLOOKUP(T114,LISTAS!$S$3:$T$103,2,0)))))</f>
        <v xml:space="preserve">    </v>
      </c>
      <c r="AH114" s="98">
        <f t="shared" si="47"/>
        <v>37</v>
      </c>
      <c r="AI114" s="98">
        <f t="shared" si="48"/>
        <v>1</v>
      </c>
      <c r="AJ114" s="100"/>
      <c r="AK114" s="31">
        <v>2</v>
      </c>
      <c r="AL114" s="91" t="s">
        <v>2707</v>
      </c>
      <c r="AM114" s="91" t="s">
        <v>2699</v>
      </c>
      <c r="AN114" s="31"/>
      <c r="AO114" s="101" t="str">
        <f>Tabla1[[#This Row],[GESCAL_37]]</f>
        <v xml:space="preserve">41000040379800004         004A       </v>
      </c>
      <c r="AP114" s="101" t="str">
        <f>IF(Tabla1[[#This Row],[Calle]]&lt;&gt;"",Tabla1[[#This Row],[Calle]],"")</f>
        <v>Jose Pinelo, Calle</v>
      </c>
      <c r="AQ114" s="101" t="str">
        <f>Tabla1[[#This Row],[Número]]&amp;Tabla1[[#This Row],[Bis]]</f>
        <v>4</v>
      </c>
      <c r="AR114" s="101" t="str">
        <f>Tabla1[[#This Row],[PORTAL(O)]]&amp;Tabla1[[#This Row],[PUERTA(Y)]]</f>
        <v/>
      </c>
      <c r="AS114" s="101" t="str">
        <f>Tabla1[[#This Row],[BLOQUE(T)]]&amp;Tabla1[[#This Row],[BLOQUE(XX)]]</f>
        <v/>
      </c>
      <c r="AT114" s="101" t="str">
        <f>IF(Tabla1[[#This Row],[LETRA ]]&lt;&gt;"",Tabla1[[#This Row],[LETRA ]],"")</f>
        <v/>
      </c>
      <c r="AU114" s="101" t="str">
        <f>Tabla1[[#This Row],[S1]]&amp;Tabla1[[#This Row],[S2]]</f>
        <v/>
      </c>
      <c r="AV114" s="43"/>
      <c r="AW114" s="101">
        <f>Tabla1[[#This Row],[Planta]]</f>
        <v>4</v>
      </c>
      <c r="AX114" s="101" t="str">
        <f>Tabla1[[#This Row],[MMMM]]&amp;" "&amp;Tabla1[[#This Row],[NNNN]]</f>
        <v xml:space="preserve">A        </v>
      </c>
      <c r="AY114" s="31" t="s">
        <v>2702</v>
      </c>
      <c r="AZ114" s="31" t="s">
        <v>2715</v>
      </c>
      <c r="BA114" s="92"/>
      <c r="BB114" s="31" t="s">
        <v>2724</v>
      </c>
      <c r="BC114" s="31" t="s">
        <v>355</v>
      </c>
      <c r="BD114" s="91" t="s">
        <v>2707</v>
      </c>
      <c r="BE114" s="31" t="s">
        <v>2717</v>
      </c>
      <c r="BF114" s="31" t="s">
        <v>359</v>
      </c>
      <c r="BG114" s="31">
        <v>4</v>
      </c>
      <c r="BH114" s="31" t="s">
        <v>2718</v>
      </c>
      <c r="BI114" s="31" t="s">
        <v>2719</v>
      </c>
      <c r="BJ114" s="31">
        <v>76</v>
      </c>
      <c r="BK114" s="92"/>
    </row>
    <row r="115" spans="1:63" ht="11.25" hidden="1" customHeight="1" thickBot="1" x14ac:dyDescent="0.25">
      <c r="A115" s="95">
        <f t="shared" si="40"/>
        <v>108</v>
      </c>
      <c r="B115" s="96" t="str">
        <f t="shared" si="41"/>
        <v>NO</v>
      </c>
      <c r="C115" s="96" t="str">
        <f t="shared" si="42"/>
        <v>NO</v>
      </c>
      <c r="D115" s="96" t="str">
        <f t="shared" si="43"/>
        <v xml:space="preserve">41000040379800004         004B       </v>
      </c>
      <c r="E115" s="95" t="str">
        <f>VLOOKUP($G115,LISTAS!$V:$AA,3,0)</f>
        <v>SEVILLA</v>
      </c>
      <c r="F115" s="95" t="str">
        <f>VLOOKUP($G115,LISTAS!$V:$AA,2,0)</f>
        <v>ALCALA DE GUADAIRA</v>
      </c>
      <c r="G115" s="41" t="s">
        <v>1457</v>
      </c>
      <c r="H115" s="41">
        <v>4</v>
      </c>
      <c r="I115" s="97"/>
      <c r="J115" s="97"/>
      <c r="K115" s="97"/>
      <c r="L115" s="97"/>
      <c r="M115" s="97"/>
      <c r="N115" s="97"/>
      <c r="O115" s="97"/>
      <c r="P115" s="97"/>
      <c r="Q115" s="97">
        <v>4</v>
      </c>
      <c r="R115" s="41" t="s">
        <v>159</v>
      </c>
      <c r="S115" s="33" t="s">
        <v>0</v>
      </c>
      <c r="T115" s="97"/>
      <c r="U115" s="97"/>
      <c r="V115" s="98" t="str">
        <f>VLOOKUP($G115,LISTAS!$V$3:$AD$20218,7,0)</f>
        <v>41</v>
      </c>
      <c r="W115" s="98" t="str">
        <f>VLOOKUP($G115,LISTAS!$V$3:$AD$20218,8,0)</f>
        <v>00004</v>
      </c>
      <c r="X115" s="98" t="str">
        <f>VLOOKUP($G115,LISTAS!$V$3:$AD$20218,9,0)</f>
        <v>03798</v>
      </c>
      <c r="Y115" s="98" t="str">
        <f t="shared" si="44"/>
        <v>00004</v>
      </c>
      <c r="Z115" s="98" t="str">
        <f>IF(I115=""," ",VLOOKUP(I115,LISTAS!$B$3:$C$105,2))</f>
        <v xml:space="preserve"> </v>
      </c>
      <c r="AA115" s="98" t="str">
        <f t="shared" si="45"/>
        <v xml:space="preserve">   </v>
      </c>
      <c r="AB115" s="99" t="str">
        <f>IF(L115="","  ",VLOOKUP(L115,LISTAS!$H$3:$I$14,2,0)&amp;REPT(" ",1-LEN(M115))&amp;M115)</f>
        <v xml:space="preserve">  </v>
      </c>
      <c r="AC115" s="98" t="str">
        <f t="shared" si="46"/>
        <v xml:space="preserve"> </v>
      </c>
      <c r="AD115" s="98" t="str">
        <f>IF(O115=""," ",VLOOKUP(O115,LISTAS!$M$3:$N$39,2,0))&amp;IF(P115=""," ",VLOOKUP(P115,LISTAS!$M$3:$N$39,2,0))</f>
        <v xml:space="preserve">  </v>
      </c>
      <c r="AE115" s="98" t="str">
        <f>IF(Q115="","   ",VLOOKUP(Q115,LISTAS!$P$3:$Q$147,2,0))</f>
        <v>004</v>
      </c>
      <c r="AF115" s="98" t="str">
        <f>IF(ISERROR(IF(R115="texto libre",S115,VLOOKUP(R115,LISTAS!$S$3:$T$103,2,0))&amp;REPT(" ",4-LEN(IF(R115="texto libre",S115,VLOOKUP(R115,LISTAS!$S$3:$T$103,2,0))))),"    ",IF(R115="texto libre",S115,VLOOKUP(R115,LISTAS!$S$3:$T$103,2,0))&amp;REPT(" ",4-LEN(IF(R115="texto libre",S115,VLOOKUP(R115,LISTAS!$S$3:$T$103,2,0)))))</f>
        <v xml:space="preserve">B   </v>
      </c>
      <c r="AG115" s="98" t="str">
        <f>IF(ISERROR(IF(T115="texto libre",U115,VLOOKUP(T115,LISTAS!$S$3:$T$103,2,0))&amp;REPT(" ",4-LEN(IF(T115="texto libre",U115,VLOOKUP(T115,LISTAS!$S$3:$T$103,2,0))))),"    ",IF(T115="texto libre",U115,VLOOKUP(T115,LISTAS!$S$3:$T$103,2,0))&amp;REPT(" ",4-LEN(IF(T115="texto libre",U115,VLOOKUP(T115,LISTAS!$S$3:$T$103,2,0)))))</f>
        <v xml:space="preserve">    </v>
      </c>
      <c r="AH115" s="98">
        <f t="shared" si="47"/>
        <v>37</v>
      </c>
      <c r="AI115" s="98">
        <f t="shared" si="48"/>
        <v>1</v>
      </c>
      <c r="AJ115" s="100"/>
      <c r="AK115" s="31">
        <v>2</v>
      </c>
      <c r="AL115" s="91" t="s">
        <v>2707</v>
      </c>
      <c r="AM115" s="91" t="s">
        <v>2699</v>
      </c>
      <c r="AN115" s="31"/>
      <c r="AO115" s="101" t="str">
        <f>Tabla1[[#This Row],[GESCAL_37]]</f>
        <v xml:space="preserve">41000040379800004         004B       </v>
      </c>
      <c r="AP115" s="101" t="str">
        <f>IF(Tabla1[[#This Row],[Calle]]&lt;&gt;"",Tabla1[[#This Row],[Calle]],"")</f>
        <v>Jose Pinelo, Calle</v>
      </c>
      <c r="AQ115" s="101" t="str">
        <f>Tabla1[[#This Row],[Número]]&amp;Tabla1[[#This Row],[Bis]]</f>
        <v>4</v>
      </c>
      <c r="AR115" s="101" t="str">
        <f>Tabla1[[#This Row],[PORTAL(O)]]&amp;Tabla1[[#This Row],[PUERTA(Y)]]</f>
        <v/>
      </c>
      <c r="AS115" s="101" t="str">
        <f>Tabla1[[#This Row],[BLOQUE(T)]]&amp;Tabla1[[#This Row],[BLOQUE(XX)]]</f>
        <v/>
      </c>
      <c r="AT115" s="101" t="str">
        <f>IF(Tabla1[[#This Row],[LETRA ]]&lt;&gt;"",Tabla1[[#This Row],[LETRA ]],"")</f>
        <v/>
      </c>
      <c r="AU115" s="101" t="str">
        <f>Tabla1[[#This Row],[S1]]&amp;Tabla1[[#This Row],[S2]]</f>
        <v/>
      </c>
      <c r="AV115" s="43"/>
      <c r="AW115" s="101">
        <f>Tabla1[[#This Row],[Planta]]</f>
        <v>4</v>
      </c>
      <c r="AX115" s="101" t="str">
        <f>Tabla1[[#This Row],[MMMM]]&amp;" "&amp;Tabla1[[#This Row],[NNNN]]</f>
        <v xml:space="preserve">B        </v>
      </c>
      <c r="AY115" s="31" t="s">
        <v>2702</v>
      </c>
      <c r="AZ115" s="31" t="s">
        <v>2715</v>
      </c>
      <c r="BA115" s="92"/>
      <c r="BB115" s="31" t="s">
        <v>2724</v>
      </c>
      <c r="BC115" s="31" t="s">
        <v>355</v>
      </c>
      <c r="BD115" s="91" t="s">
        <v>2707</v>
      </c>
      <c r="BE115" s="31" t="s">
        <v>2717</v>
      </c>
      <c r="BF115" s="31" t="s">
        <v>359</v>
      </c>
      <c r="BG115" s="31">
        <v>4</v>
      </c>
      <c r="BH115" s="31" t="s">
        <v>2718</v>
      </c>
      <c r="BI115" s="31" t="s">
        <v>2719</v>
      </c>
      <c r="BJ115" s="31">
        <v>76</v>
      </c>
      <c r="BK115" s="92"/>
    </row>
    <row r="116" spans="1:63" ht="11.25" hidden="1" customHeight="1" thickBot="1" x14ac:dyDescent="0.25">
      <c r="A116" s="95">
        <f t="shared" si="40"/>
        <v>109</v>
      </c>
      <c r="B116" s="96" t="str">
        <f t="shared" si="41"/>
        <v>NO</v>
      </c>
      <c r="C116" s="96" t="str">
        <f t="shared" si="42"/>
        <v>NO</v>
      </c>
      <c r="D116" s="96" t="str">
        <f t="shared" si="43"/>
        <v xml:space="preserve">41000040379800004         004C       </v>
      </c>
      <c r="E116" s="95" t="str">
        <f>VLOOKUP($G116,LISTAS!$V:$AA,3,0)</f>
        <v>SEVILLA</v>
      </c>
      <c r="F116" s="95" t="str">
        <f>VLOOKUP($G116,LISTAS!$V:$AA,2,0)</f>
        <v>ALCALA DE GUADAIRA</v>
      </c>
      <c r="G116" s="41" t="s">
        <v>1457</v>
      </c>
      <c r="H116" s="41">
        <v>4</v>
      </c>
      <c r="I116" s="97"/>
      <c r="J116" s="97"/>
      <c r="K116" s="97"/>
      <c r="L116" s="97"/>
      <c r="M116" s="97"/>
      <c r="N116" s="97"/>
      <c r="O116" s="97"/>
      <c r="P116" s="97"/>
      <c r="Q116" s="97">
        <v>4</v>
      </c>
      <c r="R116" s="41" t="s">
        <v>159</v>
      </c>
      <c r="S116" s="41" t="s">
        <v>2</v>
      </c>
      <c r="T116" s="97"/>
      <c r="U116" s="97"/>
      <c r="V116" s="98" t="str">
        <f>VLOOKUP($G116,LISTAS!$V$3:$AD$20218,7,0)</f>
        <v>41</v>
      </c>
      <c r="W116" s="98" t="str">
        <f>VLOOKUP($G116,LISTAS!$V$3:$AD$20218,8,0)</f>
        <v>00004</v>
      </c>
      <c r="X116" s="98" t="str">
        <f>VLOOKUP($G116,LISTAS!$V$3:$AD$20218,9,0)</f>
        <v>03798</v>
      </c>
      <c r="Y116" s="98" t="str">
        <f t="shared" si="44"/>
        <v>00004</v>
      </c>
      <c r="Z116" s="98" t="str">
        <f>IF(I116=""," ",VLOOKUP(I116,LISTAS!$B$3:$C$105,2))</f>
        <v xml:space="preserve"> </v>
      </c>
      <c r="AA116" s="98" t="str">
        <f t="shared" si="45"/>
        <v xml:space="preserve">   </v>
      </c>
      <c r="AB116" s="99" t="str">
        <f>IF(L116="","  ",VLOOKUP(L116,LISTAS!$H$3:$I$14,2,0)&amp;REPT(" ",1-LEN(M116))&amp;M116)</f>
        <v xml:space="preserve">  </v>
      </c>
      <c r="AC116" s="98" t="str">
        <f t="shared" si="46"/>
        <v xml:space="preserve"> </v>
      </c>
      <c r="AD116" s="98" t="str">
        <f>IF(O116=""," ",VLOOKUP(O116,LISTAS!$M$3:$N$39,2,0))&amp;IF(P116=""," ",VLOOKUP(P116,LISTAS!$M$3:$N$39,2,0))</f>
        <v xml:space="preserve">  </v>
      </c>
      <c r="AE116" s="98" t="str">
        <f>IF(Q116="","   ",VLOOKUP(Q116,LISTAS!$P$3:$Q$147,2,0))</f>
        <v>004</v>
      </c>
      <c r="AF116" s="98" t="str">
        <f>IF(ISERROR(IF(R116="texto libre",S116,VLOOKUP(R116,LISTAS!$S$3:$T$103,2,0))&amp;REPT(" ",4-LEN(IF(R116="texto libre",S116,VLOOKUP(R116,LISTAS!$S$3:$T$103,2,0))))),"    ",IF(R116="texto libre",S116,VLOOKUP(R116,LISTAS!$S$3:$T$103,2,0))&amp;REPT(" ",4-LEN(IF(R116="texto libre",S116,VLOOKUP(R116,LISTAS!$S$3:$T$103,2,0)))))</f>
        <v xml:space="preserve">C   </v>
      </c>
      <c r="AG116" s="98" t="str">
        <f>IF(ISERROR(IF(T116="texto libre",U116,VLOOKUP(T116,LISTAS!$S$3:$T$103,2,0))&amp;REPT(" ",4-LEN(IF(T116="texto libre",U116,VLOOKUP(T116,LISTAS!$S$3:$T$103,2,0))))),"    ",IF(T116="texto libre",U116,VLOOKUP(T116,LISTAS!$S$3:$T$103,2,0))&amp;REPT(" ",4-LEN(IF(T116="texto libre",U116,VLOOKUP(T116,LISTAS!$S$3:$T$103,2,0)))))</f>
        <v xml:space="preserve">    </v>
      </c>
      <c r="AH116" s="98">
        <f t="shared" si="47"/>
        <v>37</v>
      </c>
      <c r="AI116" s="98">
        <f t="shared" si="48"/>
        <v>1</v>
      </c>
      <c r="AJ116" s="100"/>
      <c r="AK116" s="31">
        <v>2</v>
      </c>
      <c r="AL116" s="91" t="s">
        <v>2707</v>
      </c>
      <c r="AM116" s="91" t="s">
        <v>2699</v>
      </c>
      <c r="AN116" s="31"/>
      <c r="AO116" s="101" t="str">
        <f>Tabla1[[#This Row],[GESCAL_37]]</f>
        <v xml:space="preserve">41000040379800004         004C       </v>
      </c>
      <c r="AP116" s="101" t="str">
        <f>IF(Tabla1[[#This Row],[Calle]]&lt;&gt;"",Tabla1[[#This Row],[Calle]],"")</f>
        <v>Jose Pinelo, Calle</v>
      </c>
      <c r="AQ116" s="101" t="str">
        <f>Tabla1[[#This Row],[Número]]&amp;Tabla1[[#This Row],[Bis]]</f>
        <v>4</v>
      </c>
      <c r="AR116" s="101" t="str">
        <f>Tabla1[[#This Row],[PORTAL(O)]]&amp;Tabla1[[#This Row],[PUERTA(Y)]]</f>
        <v/>
      </c>
      <c r="AS116" s="101" t="str">
        <f>Tabla1[[#This Row],[BLOQUE(T)]]&amp;Tabla1[[#This Row],[BLOQUE(XX)]]</f>
        <v/>
      </c>
      <c r="AT116" s="101" t="str">
        <f>IF(Tabla1[[#This Row],[LETRA ]]&lt;&gt;"",Tabla1[[#This Row],[LETRA ]],"")</f>
        <v/>
      </c>
      <c r="AU116" s="101" t="str">
        <f>Tabla1[[#This Row],[S1]]&amp;Tabla1[[#This Row],[S2]]</f>
        <v/>
      </c>
      <c r="AV116" s="43"/>
      <c r="AW116" s="101">
        <f>Tabla1[[#This Row],[Planta]]</f>
        <v>4</v>
      </c>
      <c r="AX116" s="101" t="str">
        <f>Tabla1[[#This Row],[MMMM]]&amp;" "&amp;Tabla1[[#This Row],[NNNN]]</f>
        <v xml:space="preserve">C        </v>
      </c>
      <c r="AY116" s="31" t="s">
        <v>2702</v>
      </c>
      <c r="AZ116" s="31" t="s">
        <v>2715</v>
      </c>
      <c r="BA116" s="92"/>
      <c r="BB116" s="31" t="s">
        <v>2724</v>
      </c>
      <c r="BC116" s="31" t="s">
        <v>355</v>
      </c>
      <c r="BD116" s="91" t="s">
        <v>2707</v>
      </c>
      <c r="BE116" s="31" t="s">
        <v>2717</v>
      </c>
      <c r="BF116" s="31" t="s">
        <v>359</v>
      </c>
      <c r="BG116" s="31">
        <v>4</v>
      </c>
      <c r="BH116" s="31" t="s">
        <v>2718</v>
      </c>
      <c r="BI116" s="31" t="s">
        <v>2719</v>
      </c>
      <c r="BJ116" s="31">
        <v>76</v>
      </c>
      <c r="BK116" s="92"/>
    </row>
    <row r="117" spans="1:63" ht="11.25" hidden="1" customHeight="1" thickBot="1" x14ac:dyDescent="0.25">
      <c r="A117" s="95">
        <f t="shared" si="40"/>
        <v>110</v>
      </c>
      <c r="B117" s="96" t="str">
        <f t="shared" si="41"/>
        <v>NO</v>
      </c>
      <c r="C117" s="96" t="str">
        <f t="shared" si="42"/>
        <v>NO</v>
      </c>
      <c r="D117" s="96" t="str">
        <f t="shared" si="43"/>
        <v xml:space="preserve">41000040379800004         004D       </v>
      </c>
      <c r="E117" s="95" t="str">
        <f>VLOOKUP($G117,LISTAS!$V:$AA,3,0)</f>
        <v>SEVILLA</v>
      </c>
      <c r="F117" s="95" t="str">
        <f>VLOOKUP($G117,LISTAS!$V:$AA,2,0)</f>
        <v>ALCALA DE GUADAIRA</v>
      </c>
      <c r="G117" s="41" t="s">
        <v>1457</v>
      </c>
      <c r="H117" s="41">
        <v>4</v>
      </c>
      <c r="I117" s="97"/>
      <c r="J117" s="97"/>
      <c r="K117" s="97"/>
      <c r="L117" s="97"/>
      <c r="M117" s="97"/>
      <c r="N117" s="97"/>
      <c r="O117" s="97"/>
      <c r="P117" s="97"/>
      <c r="Q117" s="97">
        <v>4</v>
      </c>
      <c r="R117" s="41" t="s">
        <v>159</v>
      </c>
      <c r="S117" s="41" t="s">
        <v>4</v>
      </c>
      <c r="T117" s="97"/>
      <c r="U117" s="97"/>
      <c r="V117" s="98" t="str">
        <f>VLOOKUP($G117,LISTAS!$V$3:$AD$20218,7,0)</f>
        <v>41</v>
      </c>
      <c r="W117" s="98" t="str">
        <f>VLOOKUP($G117,LISTAS!$V$3:$AD$20218,8,0)</f>
        <v>00004</v>
      </c>
      <c r="X117" s="98" t="str">
        <f>VLOOKUP($G117,LISTAS!$V$3:$AD$20218,9,0)</f>
        <v>03798</v>
      </c>
      <c r="Y117" s="98" t="str">
        <f t="shared" si="44"/>
        <v>00004</v>
      </c>
      <c r="Z117" s="98" t="str">
        <f>IF(I117=""," ",VLOOKUP(I117,LISTAS!$B$3:$C$105,2))</f>
        <v xml:space="preserve"> </v>
      </c>
      <c r="AA117" s="98" t="str">
        <f t="shared" si="45"/>
        <v xml:space="preserve">   </v>
      </c>
      <c r="AB117" s="99" t="str">
        <f>IF(L117="","  ",VLOOKUP(L117,LISTAS!$H$3:$I$14,2,0)&amp;REPT(" ",1-LEN(M117))&amp;M117)</f>
        <v xml:space="preserve">  </v>
      </c>
      <c r="AC117" s="98" t="str">
        <f t="shared" si="46"/>
        <v xml:space="preserve"> </v>
      </c>
      <c r="AD117" s="98" t="str">
        <f>IF(O117=""," ",VLOOKUP(O117,LISTAS!$M$3:$N$39,2,0))&amp;IF(P117=""," ",VLOOKUP(P117,LISTAS!$M$3:$N$39,2,0))</f>
        <v xml:space="preserve">  </v>
      </c>
      <c r="AE117" s="98" t="str">
        <f>IF(Q117="","   ",VLOOKUP(Q117,LISTAS!$P$3:$Q$147,2,0))</f>
        <v>004</v>
      </c>
      <c r="AF117" s="98" t="str">
        <f>IF(ISERROR(IF(R117="texto libre",S117,VLOOKUP(R117,LISTAS!$S$3:$T$103,2,0))&amp;REPT(" ",4-LEN(IF(R117="texto libre",S117,VLOOKUP(R117,LISTAS!$S$3:$T$103,2,0))))),"    ",IF(R117="texto libre",S117,VLOOKUP(R117,LISTAS!$S$3:$T$103,2,0))&amp;REPT(" ",4-LEN(IF(R117="texto libre",S117,VLOOKUP(R117,LISTAS!$S$3:$T$103,2,0)))))</f>
        <v xml:space="preserve">D   </v>
      </c>
      <c r="AG117" s="98" t="str">
        <f>IF(ISERROR(IF(T117="texto libre",U117,VLOOKUP(T117,LISTAS!$S$3:$T$103,2,0))&amp;REPT(" ",4-LEN(IF(T117="texto libre",U117,VLOOKUP(T117,LISTAS!$S$3:$T$103,2,0))))),"    ",IF(T117="texto libre",U117,VLOOKUP(T117,LISTAS!$S$3:$T$103,2,0))&amp;REPT(" ",4-LEN(IF(T117="texto libre",U117,VLOOKUP(T117,LISTAS!$S$3:$T$103,2,0)))))</f>
        <v xml:space="preserve">    </v>
      </c>
      <c r="AH117" s="98">
        <f t="shared" si="47"/>
        <v>37</v>
      </c>
      <c r="AI117" s="98">
        <f t="shared" si="48"/>
        <v>1</v>
      </c>
      <c r="AJ117" s="100"/>
      <c r="AK117" s="31">
        <v>2</v>
      </c>
      <c r="AL117" s="91" t="s">
        <v>2707</v>
      </c>
      <c r="AM117" s="91" t="s">
        <v>2699</v>
      </c>
      <c r="AN117" s="31"/>
      <c r="AO117" s="101" t="str">
        <f>Tabla1[[#This Row],[GESCAL_37]]</f>
        <v xml:space="preserve">41000040379800004         004D       </v>
      </c>
      <c r="AP117" s="101" t="str">
        <f>IF(Tabla1[[#This Row],[Calle]]&lt;&gt;"",Tabla1[[#This Row],[Calle]],"")</f>
        <v>Jose Pinelo, Calle</v>
      </c>
      <c r="AQ117" s="101" t="str">
        <f>Tabla1[[#This Row],[Número]]&amp;Tabla1[[#This Row],[Bis]]</f>
        <v>4</v>
      </c>
      <c r="AR117" s="101" t="str">
        <f>Tabla1[[#This Row],[PORTAL(O)]]&amp;Tabla1[[#This Row],[PUERTA(Y)]]</f>
        <v/>
      </c>
      <c r="AS117" s="101" t="str">
        <f>Tabla1[[#This Row],[BLOQUE(T)]]&amp;Tabla1[[#This Row],[BLOQUE(XX)]]</f>
        <v/>
      </c>
      <c r="AT117" s="101" t="str">
        <f>IF(Tabla1[[#This Row],[LETRA ]]&lt;&gt;"",Tabla1[[#This Row],[LETRA ]],"")</f>
        <v/>
      </c>
      <c r="AU117" s="101" t="str">
        <f>Tabla1[[#This Row],[S1]]&amp;Tabla1[[#This Row],[S2]]</f>
        <v/>
      </c>
      <c r="AV117" s="43"/>
      <c r="AW117" s="101">
        <f>Tabla1[[#This Row],[Planta]]</f>
        <v>4</v>
      </c>
      <c r="AX117" s="101" t="str">
        <f>Tabla1[[#This Row],[MMMM]]&amp;" "&amp;Tabla1[[#This Row],[NNNN]]</f>
        <v xml:space="preserve">D        </v>
      </c>
      <c r="AY117" s="31" t="s">
        <v>2702</v>
      </c>
      <c r="AZ117" s="31" t="s">
        <v>2715</v>
      </c>
      <c r="BA117" s="92"/>
      <c r="BB117" s="31" t="s">
        <v>2724</v>
      </c>
      <c r="BC117" s="31" t="s">
        <v>355</v>
      </c>
      <c r="BD117" s="91" t="s">
        <v>2707</v>
      </c>
      <c r="BE117" s="31" t="s">
        <v>2717</v>
      </c>
      <c r="BF117" s="31" t="s">
        <v>359</v>
      </c>
      <c r="BG117" s="31">
        <v>4</v>
      </c>
      <c r="BH117" s="31" t="s">
        <v>2718</v>
      </c>
      <c r="BI117" s="31" t="s">
        <v>2719</v>
      </c>
      <c r="BJ117" s="31">
        <v>76</v>
      </c>
      <c r="BK117" s="92"/>
    </row>
    <row r="118" spans="1:63" ht="11.25" hidden="1" customHeight="1" thickBot="1" x14ac:dyDescent="0.25">
      <c r="A118" s="95">
        <f t="shared" si="40"/>
        <v>111</v>
      </c>
      <c r="B118" s="96" t="str">
        <f t="shared" si="41"/>
        <v>NO</v>
      </c>
      <c r="C118" s="96" t="str">
        <f t="shared" si="42"/>
        <v>NO</v>
      </c>
      <c r="D118" s="96" t="str">
        <f t="shared" si="43"/>
        <v xml:space="preserve">41000040379800004         004E       </v>
      </c>
      <c r="E118" s="95" t="str">
        <f>VLOOKUP($G118,LISTAS!$V:$AA,3,0)</f>
        <v>SEVILLA</v>
      </c>
      <c r="F118" s="95" t="str">
        <f>VLOOKUP($G118,LISTAS!$V:$AA,2,0)</f>
        <v>ALCALA DE GUADAIRA</v>
      </c>
      <c r="G118" s="41" t="s">
        <v>1457</v>
      </c>
      <c r="H118" s="41">
        <v>4</v>
      </c>
      <c r="I118" s="97"/>
      <c r="J118" s="97"/>
      <c r="K118" s="97"/>
      <c r="L118" s="97"/>
      <c r="M118" s="97"/>
      <c r="N118" s="97"/>
      <c r="O118" s="97"/>
      <c r="P118" s="97"/>
      <c r="Q118" s="97">
        <v>4</v>
      </c>
      <c r="R118" s="41" t="s">
        <v>159</v>
      </c>
      <c r="S118" s="41" t="s">
        <v>22</v>
      </c>
      <c r="T118" s="97"/>
      <c r="U118" s="97"/>
      <c r="V118" s="98" t="str">
        <f>VLOOKUP($G118,LISTAS!$V$3:$AD$20218,7,0)</f>
        <v>41</v>
      </c>
      <c r="W118" s="98" t="str">
        <f>VLOOKUP($G118,LISTAS!$V$3:$AD$20218,8,0)</f>
        <v>00004</v>
      </c>
      <c r="X118" s="98" t="str">
        <f>VLOOKUP($G118,LISTAS!$V$3:$AD$20218,9,0)</f>
        <v>03798</v>
      </c>
      <c r="Y118" s="98" t="str">
        <f t="shared" si="44"/>
        <v>00004</v>
      </c>
      <c r="Z118" s="98" t="str">
        <f>IF(I118=""," ",VLOOKUP(I118,LISTAS!$B$3:$C$105,2))</f>
        <v xml:space="preserve"> </v>
      </c>
      <c r="AA118" s="98" t="str">
        <f t="shared" si="45"/>
        <v xml:space="preserve">   </v>
      </c>
      <c r="AB118" s="99" t="str">
        <f>IF(L118="","  ",VLOOKUP(L118,LISTAS!$H$3:$I$14,2,0)&amp;REPT(" ",1-LEN(M118))&amp;M118)</f>
        <v xml:space="preserve">  </v>
      </c>
      <c r="AC118" s="98" t="str">
        <f t="shared" si="46"/>
        <v xml:space="preserve"> </v>
      </c>
      <c r="AD118" s="98" t="str">
        <f>IF(O118=""," ",VLOOKUP(O118,LISTAS!$M$3:$N$39,2,0))&amp;IF(P118=""," ",VLOOKUP(P118,LISTAS!$M$3:$N$39,2,0))</f>
        <v xml:space="preserve">  </v>
      </c>
      <c r="AE118" s="98" t="str">
        <f>IF(Q118="","   ",VLOOKUP(Q118,LISTAS!$P$3:$Q$147,2,0))</f>
        <v>004</v>
      </c>
      <c r="AF118" s="98" t="str">
        <f>IF(ISERROR(IF(R118="texto libre",S118,VLOOKUP(R118,LISTAS!$S$3:$T$103,2,0))&amp;REPT(" ",4-LEN(IF(R118="texto libre",S118,VLOOKUP(R118,LISTAS!$S$3:$T$103,2,0))))),"    ",IF(R118="texto libre",S118,VLOOKUP(R118,LISTAS!$S$3:$T$103,2,0))&amp;REPT(" ",4-LEN(IF(R118="texto libre",S118,VLOOKUP(R118,LISTAS!$S$3:$T$103,2,0)))))</f>
        <v xml:space="preserve">E   </v>
      </c>
      <c r="AG118" s="98" t="str">
        <f>IF(ISERROR(IF(T118="texto libre",U118,VLOOKUP(T118,LISTAS!$S$3:$T$103,2,0))&amp;REPT(" ",4-LEN(IF(T118="texto libre",U118,VLOOKUP(T118,LISTAS!$S$3:$T$103,2,0))))),"    ",IF(T118="texto libre",U118,VLOOKUP(T118,LISTAS!$S$3:$T$103,2,0))&amp;REPT(" ",4-LEN(IF(T118="texto libre",U118,VLOOKUP(T118,LISTAS!$S$3:$T$103,2,0)))))</f>
        <v xml:space="preserve">    </v>
      </c>
      <c r="AH118" s="98">
        <f t="shared" si="47"/>
        <v>37</v>
      </c>
      <c r="AI118" s="98">
        <f t="shared" si="48"/>
        <v>1</v>
      </c>
      <c r="AJ118" s="100"/>
      <c r="AK118" s="31">
        <v>2</v>
      </c>
      <c r="AL118" s="91" t="s">
        <v>2707</v>
      </c>
      <c r="AM118" s="91" t="s">
        <v>2699</v>
      </c>
      <c r="AN118" s="31"/>
      <c r="AO118" s="101" t="str">
        <f>Tabla1[[#This Row],[GESCAL_37]]</f>
        <v xml:space="preserve">41000040379800004         004E       </v>
      </c>
      <c r="AP118" s="101" t="str">
        <f>IF(Tabla1[[#This Row],[Calle]]&lt;&gt;"",Tabla1[[#This Row],[Calle]],"")</f>
        <v>Jose Pinelo, Calle</v>
      </c>
      <c r="AQ118" s="101" t="str">
        <f>Tabla1[[#This Row],[Número]]&amp;Tabla1[[#This Row],[Bis]]</f>
        <v>4</v>
      </c>
      <c r="AR118" s="101" t="str">
        <f>Tabla1[[#This Row],[PORTAL(O)]]&amp;Tabla1[[#This Row],[PUERTA(Y)]]</f>
        <v/>
      </c>
      <c r="AS118" s="101" t="str">
        <f>Tabla1[[#This Row],[BLOQUE(T)]]&amp;Tabla1[[#This Row],[BLOQUE(XX)]]</f>
        <v/>
      </c>
      <c r="AT118" s="101" t="str">
        <f>IF(Tabla1[[#This Row],[LETRA ]]&lt;&gt;"",Tabla1[[#This Row],[LETRA ]],"")</f>
        <v/>
      </c>
      <c r="AU118" s="101" t="str">
        <f>Tabla1[[#This Row],[S1]]&amp;Tabla1[[#This Row],[S2]]</f>
        <v/>
      </c>
      <c r="AV118" s="43"/>
      <c r="AW118" s="101">
        <f>Tabla1[[#This Row],[Planta]]</f>
        <v>4</v>
      </c>
      <c r="AX118" s="101" t="str">
        <f>Tabla1[[#This Row],[MMMM]]&amp;" "&amp;Tabla1[[#This Row],[NNNN]]</f>
        <v xml:space="preserve">E        </v>
      </c>
      <c r="AY118" s="31" t="s">
        <v>2702</v>
      </c>
      <c r="AZ118" s="31" t="s">
        <v>2715</v>
      </c>
      <c r="BA118" s="92"/>
      <c r="BB118" s="31" t="s">
        <v>2724</v>
      </c>
      <c r="BC118" s="31" t="s">
        <v>355</v>
      </c>
      <c r="BD118" s="91" t="s">
        <v>2707</v>
      </c>
      <c r="BE118" s="31" t="s">
        <v>2717</v>
      </c>
      <c r="BF118" s="31" t="s">
        <v>359</v>
      </c>
      <c r="BG118" s="31">
        <v>4</v>
      </c>
      <c r="BH118" s="31" t="s">
        <v>2718</v>
      </c>
      <c r="BI118" s="31" t="s">
        <v>2719</v>
      </c>
      <c r="BJ118" s="31">
        <v>76</v>
      </c>
      <c r="BK118" s="92"/>
    </row>
    <row r="119" spans="1:63" ht="11.25" hidden="1" customHeight="1" thickBot="1" x14ac:dyDescent="0.25">
      <c r="A119" s="95">
        <f t="shared" si="40"/>
        <v>112</v>
      </c>
      <c r="B119" s="96" t="str">
        <f t="shared" si="41"/>
        <v>NO</v>
      </c>
      <c r="C119" s="96" t="str">
        <f t="shared" si="42"/>
        <v>NO</v>
      </c>
      <c r="D119" s="96" t="str">
        <f t="shared" si="43"/>
        <v xml:space="preserve">41000040379800006         BA A       </v>
      </c>
      <c r="E119" s="95" t="str">
        <f>VLOOKUP($G119,LISTAS!$V:$AA,3,0)</f>
        <v>SEVILLA</v>
      </c>
      <c r="F119" s="95" t="str">
        <f>VLOOKUP($G119,LISTAS!$V:$AA,2,0)</f>
        <v>ALCALA DE GUADAIRA</v>
      </c>
      <c r="G119" s="41" t="s">
        <v>1457</v>
      </c>
      <c r="H119" s="97">
        <v>6</v>
      </c>
      <c r="I119" s="97"/>
      <c r="J119" s="97"/>
      <c r="K119" s="97"/>
      <c r="L119" s="97"/>
      <c r="M119" s="97"/>
      <c r="N119" s="97"/>
      <c r="O119" s="97"/>
      <c r="P119" s="97"/>
      <c r="Q119" s="97" t="s">
        <v>106</v>
      </c>
      <c r="R119" s="41" t="s">
        <v>159</v>
      </c>
      <c r="S119" s="97" t="s">
        <v>18</v>
      </c>
      <c r="T119" s="97"/>
      <c r="U119" s="97"/>
      <c r="V119" s="98" t="str">
        <f>VLOOKUP($G119,LISTAS!$V$3:$AD$20218,7,0)</f>
        <v>41</v>
      </c>
      <c r="W119" s="98" t="str">
        <f>VLOOKUP($G119,LISTAS!$V$3:$AD$20218,8,0)</f>
        <v>00004</v>
      </c>
      <c r="X119" s="98" t="str">
        <f>VLOOKUP($G119,LISTAS!$V$3:$AD$20218,9,0)</f>
        <v>03798</v>
      </c>
      <c r="Y119" s="98" t="str">
        <f t="shared" si="44"/>
        <v>00006</v>
      </c>
      <c r="Z119" s="98" t="str">
        <f>IF(I119=""," ",VLOOKUP(I119,LISTAS!$B$3:$C$105,2))</f>
        <v xml:space="preserve"> </v>
      </c>
      <c r="AA119" s="98" t="str">
        <f t="shared" si="45"/>
        <v xml:space="preserve">   </v>
      </c>
      <c r="AB119" s="99" t="str">
        <f>IF(L119="","  ",VLOOKUP(L119,LISTAS!$H$3:$I$14,2,0)&amp;REPT(" ",1-LEN(M119))&amp;M119)</f>
        <v xml:space="preserve">  </v>
      </c>
      <c r="AC119" s="98" t="str">
        <f t="shared" si="46"/>
        <v xml:space="preserve"> </v>
      </c>
      <c r="AD119" s="98" t="str">
        <f>IF(O119=""," ",VLOOKUP(O119,LISTAS!$M$3:$N$39,2,0))&amp;IF(P119=""," ",VLOOKUP(P119,LISTAS!$M$3:$N$39,2,0))</f>
        <v xml:space="preserve">  </v>
      </c>
      <c r="AE119" s="98" t="str">
        <f>IF(Q119="","   ",VLOOKUP(Q119,LISTAS!$P$3:$Q$147,2,0))</f>
        <v xml:space="preserve">BA </v>
      </c>
      <c r="AF119" s="98" t="str">
        <f>IF(ISERROR(IF(R119="texto libre",S119,VLOOKUP(R119,LISTAS!$S$3:$T$103,2,0))&amp;REPT(" ",4-LEN(IF(R119="texto libre",S119,VLOOKUP(R119,LISTAS!$S$3:$T$103,2,0))))),"    ",IF(R119="texto libre",S119,VLOOKUP(R119,LISTAS!$S$3:$T$103,2,0))&amp;REPT(" ",4-LEN(IF(R119="texto libre",S119,VLOOKUP(R119,LISTAS!$S$3:$T$103,2,0)))))</f>
        <v xml:space="preserve">A   </v>
      </c>
      <c r="AG119" s="98" t="str">
        <f>IF(ISERROR(IF(T119="texto libre",U119,VLOOKUP(T119,LISTAS!$S$3:$T$103,2,0))&amp;REPT(" ",4-LEN(IF(T119="texto libre",U119,VLOOKUP(T119,LISTAS!$S$3:$T$103,2,0))))),"    ",IF(T119="texto libre",U119,VLOOKUP(T119,LISTAS!$S$3:$T$103,2,0))&amp;REPT(" ",4-LEN(IF(T119="texto libre",U119,VLOOKUP(T119,LISTAS!$S$3:$T$103,2,0)))))</f>
        <v xml:space="preserve">    </v>
      </c>
      <c r="AH119" s="98">
        <f t="shared" si="47"/>
        <v>37</v>
      </c>
      <c r="AI119" s="98">
        <f t="shared" si="48"/>
        <v>1</v>
      </c>
      <c r="AJ119" s="100"/>
      <c r="AK119" s="31">
        <v>8</v>
      </c>
      <c r="AL119" s="91" t="s">
        <v>2705</v>
      </c>
      <c r="AM119" s="91" t="s">
        <v>2699</v>
      </c>
      <c r="AN119" s="31">
        <v>1</v>
      </c>
      <c r="AO119" s="101" t="str">
        <f>Tabla1[[#This Row],[GESCAL_37]]</f>
        <v xml:space="preserve">41000040379800006         BA A       </v>
      </c>
      <c r="AP119" s="101" t="str">
        <f>IF(Tabla1[[#This Row],[Calle]]&lt;&gt;"",Tabla1[[#This Row],[Calle]],"")</f>
        <v>Jose Pinelo, Calle</v>
      </c>
      <c r="AQ119" s="101" t="str">
        <f>Tabla1[[#This Row],[Número]]&amp;Tabla1[[#This Row],[Bis]]</f>
        <v>6</v>
      </c>
      <c r="AR119" s="101" t="str">
        <f>Tabla1[[#This Row],[PORTAL(O)]]&amp;Tabla1[[#This Row],[PUERTA(Y)]]</f>
        <v/>
      </c>
      <c r="AS119" s="101" t="str">
        <f>Tabla1[[#This Row],[BLOQUE(T)]]&amp;Tabla1[[#This Row],[BLOQUE(XX)]]</f>
        <v/>
      </c>
      <c r="AT119" s="101" t="str">
        <f>IF(Tabla1[[#This Row],[LETRA ]]&lt;&gt;"",Tabla1[[#This Row],[LETRA ]],"")</f>
        <v/>
      </c>
      <c r="AU119" s="101" t="str">
        <f>Tabla1[[#This Row],[S1]]&amp;Tabla1[[#This Row],[S2]]</f>
        <v/>
      </c>
      <c r="AV119" s="43" t="s">
        <v>106</v>
      </c>
      <c r="AW119" s="101" t="str">
        <f>Tabla1[[#This Row],[Planta]]</f>
        <v>Bajo</v>
      </c>
      <c r="AX119" s="101" t="str">
        <f>Tabla1[[#This Row],[MMMM]]&amp;" "&amp;Tabla1[[#This Row],[NNNN]]</f>
        <v xml:space="preserve">A        </v>
      </c>
      <c r="AY119" s="31" t="s">
        <v>2702</v>
      </c>
      <c r="AZ119" s="31" t="s">
        <v>2715</v>
      </c>
      <c r="BA119" s="92"/>
      <c r="BB119" s="31" t="s">
        <v>2725</v>
      </c>
      <c r="BC119" s="31" t="s">
        <v>355</v>
      </c>
      <c r="BD119" s="91" t="s">
        <v>2705</v>
      </c>
      <c r="BE119" s="31" t="s">
        <v>2717</v>
      </c>
      <c r="BF119" s="31" t="s">
        <v>359</v>
      </c>
      <c r="BG119" s="31">
        <v>3</v>
      </c>
      <c r="BH119" s="31" t="s">
        <v>2718</v>
      </c>
      <c r="BI119" s="31" t="s">
        <v>2719</v>
      </c>
      <c r="BJ119" s="31">
        <v>76</v>
      </c>
      <c r="BK119" s="92"/>
    </row>
    <row r="120" spans="1:63" ht="11.25" hidden="1" customHeight="1" thickBot="1" x14ac:dyDescent="0.25">
      <c r="A120" s="95">
        <f t="shared" si="40"/>
        <v>113</v>
      </c>
      <c r="B120" s="96" t="str">
        <f t="shared" si="41"/>
        <v>NO</v>
      </c>
      <c r="C120" s="96" t="str">
        <f t="shared" si="42"/>
        <v>NO</v>
      </c>
      <c r="D120" s="96" t="str">
        <f t="shared" si="43"/>
        <v xml:space="preserve">41000040379800006         BA B       </v>
      </c>
      <c r="E120" s="95" t="str">
        <f>VLOOKUP($G120,LISTAS!$V:$AA,3,0)</f>
        <v>SEVILLA</v>
      </c>
      <c r="F120" s="95" t="str">
        <f>VLOOKUP($G120,LISTAS!$V:$AA,2,0)</f>
        <v>ALCALA DE GUADAIRA</v>
      </c>
      <c r="G120" s="41" t="s">
        <v>1457</v>
      </c>
      <c r="H120" s="97">
        <v>6</v>
      </c>
      <c r="I120" s="97"/>
      <c r="J120" s="97"/>
      <c r="K120" s="97"/>
      <c r="L120" s="97"/>
      <c r="M120" s="97"/>
      <c r="N120" s="97"/>
      <c r="O120" s="97"/>
      <c r="P120" s="97"/>
      <c r="Q120" s="97" t="s">
        <v>106</v>
      </c>
      <c r="R120" s="41" t="s">
        <v>159</v>
      </c>
      <c r="S120" s="97" t="s">
        <v>0</v>
      </c>
      <c r="T120" s="97"/>
      <c r="U120" s="97"/>
      <c r="V120" s="98" t="str">
        <f>VLOOKUP($G120,LISTAS!$V$3:$AD$20218,7,0)</f>
        <v>41</v>
      </c>
      <c r="W120" s="98" t="str">
        <f>VLOOKUP($G120,LISTAS!$V$3:$AD$20218,8,0)</f>
        <v>00004</v>
      </c>
      <c r="X120" s="98" t="str">
        <f>VLOOKUP($G120,LISTAS!$V$3:$AD$20218,9,0)</f>
        <v>03798</v>
      </c>
      <c r="Y120" s="98" t="str">
        <f t="shared" si="44"/>
        <v>00006</v>
      </c>
      <c r="Z120" s="98" t="str">
        <f>IF(I120=""," ",VLOOKUP(I120,LISTAS!$B$3:$C$105,2))</f>
        <v xml:space="preserve"> </v>
      </c>
      <c r="AA120" s="98" t="str">
        <f t="shared" si="45"/>
        <v xml:space="preserve">   </v>
      </c>
      <c r="AB120" s="99" t="str">
        <f>IF(L120="","  ",VLOOKUP(L120,LISTAS!$H$3:$I$14,2,0)&amp;REPT(" ",1-LEN(M120))&amp;M120)</f>
        <v xml:space="preserve">  </v>
      </c>
      <c r="AC120" s="98" t="str">
        <f t="shared" si="46"/>
        <v xml:space="preserve"> </v>
      </c>
      <c r="AD120" s="98" t="str">
        <f>IF(O120=""," ",VLOOKUP(O120,LISTAS!$M$3:$N$39,2,0))&amp;IF(P120=""," ",VLOOKUP(P120,LISTAS!$M$3:$N$39,2,0))</f>
        <v xml:space="preserve">  </v>
      </c>
      <c r="AE120" s="98" t="str">
        <f>IF(Q120="","   ",VLOOKUP(Q120,LISTAS!$P$3:$Q$147,2,0))</f>
        <v xml:space="preserve">BA </v>
      </c>
      <c r="AF120" s="98" t="str">
        <f>IF(ISERROR(IF(R120="texto libre",S120,VLOOKUP(R120,LISTAS!$S$3:$T$103,2,0))&amp;REPT(" ",4-LEN(IF(R120="texto libre",S120,VLOOKUP(R120,LISTAS!$S$3:$T$103,2,0))))),"    ",IF(R120="texto libre",S120,VLOOKUP(R120,LISTAS!$S$3:$T$103,2,0))&amp;REPT(" ",4-LEN(IF(R120="texto libre",S120,VLOOKUP(R120,LISTAS!$S$3:$T$103,2,0)))))</f>
        <v xml:space="preserve">B   </v>
      </c>
      <c r="AG120" s="98" t="str">
        <f>IF(ISERROR(IF(T120="texto libre",U120,VLOOKUP(T120,LISTAS!$S$3:$T$103,2,0))&amp;REPT(" ",4-LEN(IF(T120="texto libre",U120,VLOOKUP(T120,LISTAS!$S$3:$T$103,2,0))))),"    ",IF(T120="texto libre",U120,VLOOKUP(T120,LISTAS!$S$3:$T$103,2,0))&amp;REPT(" ",4-LEN(IF(T120="texto libre",U120,VLOOKUP(T120,LISTAS!$S$3:$T$103,2,0)))))</f>
        <v xml:space="preserve">    </v>
      </c>
      <c r="AH120" s="98">
        <f t="shared" si="47"/>
        <v>37</v>
      </c>
      <c r="AI120" s="98">
        <f t="shared" si="48"/>
        <v>1</v>
      </c>
      <c r="AJ120" s="100"/>
      <c r="AK120" s="31">
        <v>8</v>
      </c>
      <c r="AL120" s="91" t="s">
        <v>2705</v>
      </c>
      <c r="AM120" s="91" t="s">
        <v>2699</v>
      </c>
      <c r="AN120" s="31">
        <v>1</v>
      </c>
      <c r="AO120" s="101" t="str">
        <f>Tabla1[[#This Row],[GESCAL_37]]</f>
        <v xml:space="preserve">41000040379800006         BA B       </v>
      </c>
      <c r="AP120" s="101" t="str">
        <f>IF(Tabla1[[#This Row],[Calle]]&lt;&gt;"",Tabla1[[#This Row],[Calle]],"")</f>
        <v>Jose Pinelo, Calle</v>
      </c>
      <c r="AQ120" s="101" t="str">
        <f>Tabla1[[#This Row],[Número]]&amp;Tabla1[[#This Row],[Bis]]</f>
        <v>6</v>
      </c>
      <c r="AR120" s="101" t="str">
        <f>Tabla1[[#This Row],[PORTAL(O)]]&amp;Tabla1[[#This Row],[PUERTA(Y)]]</f>
        <v/>
      </c>
      <c r="AS120" s="101" t="str">
        <f>Tabla1[[#This Row],[BLOQUE(T)]]&amp;Tabla1[[#This Row],[BLOQUE(XX)]]</f>
        <v/>
      </c>
      <c r="AT120" s="101" t="str">
        <f>IF(Tabla1[[#This Row],[LETRA ]]&lt;&gt;"",Tabla1[[#This Row],[LETRA ]],"")</f>
        <v/>
      </c>
      <c r="AU120" s="101" t="str">
        <f>Tabla1[[#This Row],[S1]]&amp;Tabla1[[#This Row],[S2]]</f>
        <v/>
      </c>
      <c r="AV120" s="43" t="s">
        <v>106</v>
      </c>
      <c r="AW120" s="101" t="str">
        <f>Tabla1[[#This Row],[Planta]]</f>
        <v>Bajo</v>
      </c>
      <c r="AX120" s="101" t="str">
        <f>Tabla1[[#This Row],[MMMM]]&amp;" "&amp;Tabla1[[#This Row],[NNNN]]</f>
        <v xml:space="preserve">B        </v>
      </c>
      <c r="AY120" s="31" t="s">
        <v>2702</v>
      </c>
      <c r="AZ120" s="31" t="s">
        <v>2715</v>
      </c>
      <c r="BA120" s="92"/>
      <c r="BB120" s="31" t="s">
        <v>2725</v>
      </c>
      <c r="BC120" s="31" t="s">
        <v>355</v>
      </c>
      <c r="BD120" s="91" t="s">
        <v>2705</v>
      </c>
      <c r="BE120" s="31" t="s">
        <v>2717</v>
      </c>
      <c r="BF120" s="31" t="s">
        <v>359</v>
      </c>
      <c r="BG120" s="31">
        <v>3</v>
      </c>
      <c r="BH120" s="31" t="s">
        <v>2718</v>
      </c>
      <c r="BI120" s="31" t="s">
        <v>2719</v>
      </c>
      <c r="BJ120" s="31">
        <v>76</v>
      </c>
      <c r="BK120" s="92"/>
    </row>
    <row r="121" spans="1:63" ht="11.25" hidden="1" customHeight="1" thickBot="1" x14ac:dyDescent="0.25">
      <c r="A121" s="95">
        <f t="shared" si="40"/>
        <v>114</v>
      </c>
      <c r="B121" s="96" t="str">
        <f t="shared" si="41"/>
        <v>NO</v>
      </c>
      <c r="C121" s="96" t="str">
        <f t="shared" si="42"/>
        <v>NO</v>
      </c>
      <c r="D121" s="96" t="str">
        <f t="shared" si="43"/>
        <v xml:space="preserve">41000040379800006         BA C       </v>
      </c>
      <c r="E121" s="95" t="str">
        <f>VLOOKUP($G121,LISTAS!$V:$AA,3,0)</f>
        <v>SEVILLA</v>
      </c>
      <c r="F121" s="95" t="str">
        <f>VLOOKUP($G121,LISTAS!$V:$AA,2,0)</f>
        <v>ALCALA DE GUADAIRA</v>
      </c>
      <c r="G121" s="41" t="s">
        <v>1457</v>
      </c>
      <c r="H121" s="97">
        <v>6</v>
      </c>
      <c r="I121" s="97"/>
      <c r="J121" s="97"/>
      <c r="K121" s="97"/>
      <c r="L121" s="97"/>
      <c r="M121" s="97"/>
      <c r="N121" s="97"/>
      <c r="O121" s="97"/>
      <c r="P121" s="97"/>
      <c r="Q121" s="97" t="s">
        <v>106</v>
      </c>
      <c r="R121" s="41" t="s">
        <v>159</v>
      </c>
      <c r="S121" s="97" t="s">
        <v>2</v>
      </c>
      <c r="T121" s="97"/>
      <c r="U121" s="97"/>
      <c r="V121" s="98" t="str">
        <f>VLOOKUP($G121,LISTAS!$V$3:$AD$20218,7,0)</f>
        <v>41</v>
      </c>
      <c r="W121" s="98" t="str">
        <f>VLOOKUP($G121,LISTAS!$V$3:$AD$20218,8,0)</f>
        <v>00004</v>
      </c>
      <c r="X121" s="98" t="str">
        <f>VLOOKUP($G121,LISTAS!$V$3:$AD$20218,9,0)</f>
        <v>03798</v>
      </c>
      <c r="Y121" s="98" t="str">
        <f t="shared" si="44"/>
        <v>00006</v>
      </c>
      <c r="Z121" s="98" t="str">
        <f>IF(I121=""," ",VLOOKUP(I121,LISTAS!$B$3:$C$105,2))</f>
        <v xml:space="preserve"> </v>
      </c>
      <c r="AA121" s="98" t="str">
        <f t="shared" si="45"/>
        <v xml:space="preserve">   </v>
      </c>
      <c r="AB121" s="99" t="str">
        <f>IF(L121="","  ",VLOOKUP(L121,LISTAS!$H$3:$I$14,2,0)&amp;REPT(" ",1-LEN(M121))&amp;M121)</f>
        <v xml:space="preserve">  </v>
      </c>
      <c r="AC121" s="98" t="str">
        <f t="shared" si="46"/>
        <v xml:space="preserve"> </v>
      </c>
      <c r="AD121" s="98" t="str">
        <f>IF(O121=""," ",VLOOKUP(O121,LISTAS!$M$3:$N$39,2,0))&amp;IF(P121=""," ",VLOOKUP(P121,LISTAS!$M$3:$N$39,2,0))</f>
        <v xml:space="preserve">  </v>
      </c>
      <c r="AE121" s="98" t="str">
        <f>IF(Q121="","   ",VLOOKUP(Q121,LISTAS!$P$3:$Q$147,2,0))</f>
        <v xml:space="preserve">BA </v>
      </c>
      <c r="AF121" s="98" t="str">
        <f>IF(ISERROR(IF(R121="texto libre",S121,VLOOKUP(R121,LISTAS!$S$3:$T$103,2,0))&amp;REPT(" ",4-LEN(IF(R121="texto libre",S121,VLOOKUP(R121,LISTAS!$S$3:$T$103,2,0))))),"    ",IF(R121="texto libre",S121,VLOOKUP(R121,LISTAS!$S$3:$T$103,2,0))&amp;REPT(" ",4-LEN(IF(R121="texto libre",S121,VLOOKUP(R121,LISTAS!$S$3:$T$103,2,0)))))</f>
        <v xml:space="preserve">C   </v>
      </c>
      <c r="AG121" s="98" t="str">
        <f>IF(ISERROR(IF(T121="texto libre",U121,VLOOKUP(T121,LISTAS!$S$3:$T$103,2,0))&amp;REPT(" ",4-LEN(IF(T121="texto libre",U121,VLOOKUP(T121,LISTAS!$S$3:$T$103,2,0))))),"    ",IF(T121="texto libre",U121,VLOOKUP(T121,LISTAS!$S$3:$T$103,2,0))&amp;REPT(" ",4-LEN(IF(T121="texto libre",U121,VLOOKUP(T121,LISTAS!$S$3:$T$103,2,0)))))</f>
        <v xml:space="preserve">    </v>
      </c>
      <c r="AH121" s="98">
        <f t="shared" si="47"/>
        <v>37</v>
      </c>
      <c r="AI121" s="98">
        <f t="shared" si="48"/>
        <v>1</v>
      </c>
      <c r="AJ121" s="100"/>
      <c r="AK121" s="31">
        <v>8</v>
      </c>
      <c r="AL121" s="91" t="s">
        <v>2705</v>
      </c>
      <c r="AM121" s="91" t="s">
        <v>2699</v>
      </c>
      <c r="AN121" s="31">
        <v>1</v>
      </c>
      <c r="AO121" s="101" t="str">
        <f>Tabla1[[#This Row],[GESCAL_37]]</f>
        <v xml:space="preserve">41000040379800006         BA C       </v>
      </c>
      <c r="AP121" s="101" t="str">
        <f>IF(Tabla1[[#This Row],[Calle]]&lt;&gt;"",Tabla1[[#This Row],[Calle]],"")</f>
        <v>Jose Pinelo, Calle</v>
      </c>
      <c r="AQ121" s="101" t="str">
        <f>Tabla1[[#This Row],[Número]]&amp;Tabla1[[#This Row],[Bis]]</f>
        <v>6</v>
      </c>
      <c r="AR121" s="101" t="str">
        <f>Tabla1[[#This Row],[PORTAL(O)]]&amp;Tabla1[[#This Row],[PUERTA(Y)]]</f>
        <v/>
      </c>
      <c r="AS121" s="101" t="str">
        <f>Tabla1[[#This Row],[BLOQUE(T)]]&amp;Tabla1[[#This Row],[BLOQUE(XX)]]</f>
        <v/>
      </c>
      <c r="AT121" s="101" t="str">
        <f>IF(Tabla1[[#This Row],[LETRA ]]&lt;&gt;"",Tabla1[[#This Row],[LETRA ]],"")</f>
        <v/>
      </c>
      <c r="AU121" s="101" t="str">
        <f>Tabla1[[#This Row],[S1]]&amp;Tabla1[[#This Row],[S2]]</f>
        <v/>
      </c>
      <c r="AV121" s="43" t="s">
        <v>106</v>
      </c>
      <c r="AW121" s="101" t="str">
        <f>Tabla1[[#This Row],[Planta]]</f>
        <v>Bajo</v>
      </c>
      <c r="AX121" s="101" t="str">
        <f>Tabla1[[#This Row],[MMMM]]&amp;" "&amp;Tabla1[[#This Row],[NNNN]]</f>
        <v xml:space="preserve">C        </v>
      </c>
      <c r="AY121" s="31" t="s">
        <v>2702</v>
      </c>
      <c r="AZ121" s="31" t="s">
        <v>2715</v>
      </c>
      <c r="BA121" s="92"/>
      <c r="BB121" s="31" t="s">
        <v>2725</v>
      </c>
      <c r="BC121" s="31" t="s">
        <v>355</v>
      </c>
      <c r="BD121" s="91" t="s">
        <v>2705</v>
      </c>
      <c r="BE121" s="31" t="s">
        <v>2717</v>
      </c>
      <c r="BF121" s="31" t="s">
        <v>359</v>
      </c>
      <c r="BG121" s="31">
        <v>3</v>
      </c>
      <c r="BH121" s="31" t="s">
        <v>2718</v>
      </c>
      <c r="BI121" s="31" t="s">
        <v>2719</v>
      </c>
      <c r="BJ121" s="31">
        <v>76</v>
      </c>
      <c r="BK121" s="92"/>
    </row>
    <row r="122" spans="1:63" ht="11.25" hidden="1" customHeight="1" thickBot="1" x14ac:dyDescent="0.25">
      <c r="A122" s="95">
        <f t="shared" si="40"/>
        <v>115</v>
      </c>
      <c r="B122" s="96" t="str">
        <f t="shared" si="41"/>
        <v>NO</v>
      </c>
      <c r="C122" s="96" t="str">
        <f t="shared" si="42"/>
        <v>NO</v>
      </c>
      <c r="D122" s="96" t="str">
        <f t="shared" si="43"/>
        <v xml:space="preserve">41000040379800006         BA D       </v>
      </c>
      <c r="E122" s="95" t="str">
        <f>VLOOKUP($G122,LISTAS!$V:$AA,3,0)</f>
        <v>SEVILLA</v>
      </c>
      <c r="F122" s="95" t="str">
        <f>VLOOKUP($G122,LISTAS!$V:$AA,2,0)</f>
        <v>ALCALA DE GUADAIRA</v>
      </c>
      <c r="G122" s="41" t="s">
        <v>1457</v>
      </c>
      <c r="H122" s="97">
        <v>6</v>
      </c>
      <c r="I122" s="97"/>
      <c r="J122" s="97"/>
      <c r="K122" s="97"/>
      <c r="L122" s="97"/>
      <c r="M122" s="97"/>
      <c r="N122" s="97"/>
      <c r="O122" s="97"/>
      <c r="P122" s="97"/>
      <c r="Q122" s="97" t="s">
        <v>106</v>
      </c>
      <c r="R122" s="41" t="s">
        <v>159</v>
      </c>
      <c r="S122" s="97" t="s">
        <v>4</v>
      </c>
      <c r="T122" s="97"/>
      <c r="U122" s="97"/>
      <c r="V122" s="98" t="str">
        <f>VLOOKUP($G122,LISTAS!$V$3:$AD$20218,7,0)</f>
        <v>41</v>
      </c>
      <c r="W122" s="98" t="str">
        <f>VLOOKUP($G122,LISTAS!$V$3:$AD$20218,8,0)</f>
        <v>00004</v>
      </c>
      <c r="X122" s="98" t="str">
        <f>VLOOKUP($G122,LISTAS!$V$3:$AD$20218,9,0)</f>
        <v>03798</v>
      </c>
      <c r="Y122" s="98" t="str">
        <f t="shared" si="44"/>
        <v>00006</v>
      </c>
      <c r="Z122" s="98" t="str">
        <f>IF(I122=""," ",VLOOKUP(I122,LISTAS!$B$3:$C$105,2))</f>
        <v xml:space="preserve"> </v>
      </c>
      <c r="AA122" s="98" t="str">
        <f t="shared" si="45"/>
        <v xml:space="preserve">   </v>
      </c>
      <c r="AB122" s="99" t="str">
        <f>IF(L122="","  ",VLOOKUP(L122,LISTAS!$H$3:$I$14,2,0)&amp;REPT(" ",1-LEN(M122))&amp;M122)</f>
        <v xml:space="preserve">  </v>
      </c>
      <c r="AC122" s="98" t="str">
        <f t="shared" si="46"/>
        <v xml:space="preserve"> </v>
      </c>
      <c r="AD122" s="98" t="str">
        <f>IF(O122=""," ",VLOOKUP(O122,LISTAS!$M$3:$N$39,2,0))&amp;IF(P122=""," ",VLOOKUP(P122,LISTAS!$M$3:$N$39,2,0))</f>
        <v xml:space="preserve">  </v>
      </c>
      <c r="AE122" s="98" t="str">
        <f>IF(Q122="","   ",VLOOKUP(Q122,LISTAS!$P$3:$Q$147,2,0))</f>
        <v xml:space="preserve">BA </v>
      </c>
      <c r="AF122" s="98" t="str">
        <f>IF(ISERROR(IF(R122="texto libre",S122,VLOOKUP(R122,LISTAS!$S$3:$T$103,2,0))&amp;REPT(" ",4-LEN(IF(R122="texto libre",S122,VLOOKUP(R122,LISTAS!$S$3:$T$103,2,0))))),"    ",IF(R122="texto libre",S122,VLOOKUP(R122,LISTAS!$S$3:$T$103,2,0))&amp;REPT(" ",4-LEN(IF(R122="texto libre",S122,VLOOKUP(R122,LISTAS!$S$3:$T$103,2,0)))))</f>
        <v xml:space="preserve">D   </v>
      </c>
      <c r="AG122" s="98" t="str">
        <f>IF(ISERROR(IF(T122="texto libre",U122,VLOOKUP(T122,LISTAS!$S$3:$T$103,2,0))&amp;REPT(" ",4-LEN(IF(T122="texto libre",U122,VLOOKUP(T122,LISTAS!$S$3:$T$103,2,0))))),"    ",IF(T122="texto libre",U122,VLOOKUP(T122,LISTAS!$S$3:$T$103,2,0))&amp;REPT(" ",4-LEN(IF(T122="texto libre",U122,VLOOKUP(T122,LISTAS!$S$3:$T$103,2,0)))))</f>
        <v xml:space="preserve">    </v>
      </c>
      <c r="AH122" s="98">
        <f t="shared" si="47"/>
        <v>37</v>
      </c>
      <c r="AI122" s="98">
        <f t="shared" si="48"/>
        <v>1</v>
      </c>
      <c r="AJ122" s="100"/>
      <c r="AK122" s="31">
        <v>8</v>
      </c>
      <c r="AL122" s="91" t="s">
        <v>2705</v>
      </c>
      <c r="AM122" s="91" t="s">
        <v>2699</v>
      </c>
      <c r="AN122" s="31">
        <v>1</v>
      </c>
      <c r="AO122" s="101" t="str">
        <f>Tabla1[[#This Row],[GESCAL_37]]</f>
        <v xml:space="preserve">41000040379800006         BA D       </v>
      </c>
      <c r="AP122" s="101" t="str">
        <f>IF(Tabla1[[#This Row],[Calle]]&lt;&gt;"",Tabla1[[#This Row],[Calle]],"")</f>
        <v>Jose Pinelo, Calle</v>
      </c>
      <c r="AQ122" s="101" t="str">
        <f>Tabla1[[#This Row],[Número]]&amp;Tabla1[[#This Row],[Bis]]</f>
        <v>6</v>
      </c>
      <c r="AR122" s="101" t="str">
        <f>Tabla1[[#This Row],[PORTAL(O)]]&amp;Tabla1[[#This Row],[PUERTA(Y)]]</f>
        <v/>
      </c>
      <c r="AS122" s="101" t="str">
        <f>Tabla1[[#This Row],[BLOQUE(T)]]&amp;Tabla1[[#This Row],[BLOQUE(XX)]]</f>
        <v/>
      </c>
      <c r="AT122" s="101" t="str">
        <f>IF(Tabla1[[#This Row],[LETRA ]]&lt;&gt;"",Tabla1[[#This Row],[LETRA ]],"")</f>
        <v/>
      </c>
      <c r="AU122" s="101" t="str">
        <f>Tabla1[[#This Row],[S1]]&amp;Tabla1[[#This Row],[S2]]</f>
        <v/>
      </c>
      <c r="AV122" s="43" t="s">
        <v>106</v>
      </c>
      <c r="AW122" s="101" t="str">
        <f>Tabla1[[#This Row],[Planta]]</f>
        <v>Bajo</v>
      </c>
      <c r="AX122" s="101" t="str">
        <f>Tabla1[[#This Row],[MMMM]]&amp;" "&amp;Tabla1[[#This Row],[NNNN]]</f>
        <v xml:space="preserve">D        </v>
      </c>
      <c r="AY122" s="31" t="s">
        <v>2702</v>
      </c>
      <c r="AZ122" s="31" t="s">
        <v>2715</v>
      </c>
      <c r="BA122" s="92"/>
      <c r="BB122" s="31" t="s">
        <v>2725</v>
      </c>
      <c r="BC122" s="31" t="s">
        <v>355</v>
      </c>
      <c r="BD122" s="91" t="s">
        <v>2705</v>
      </c>
      <c r="BE122" s="31" t="s">
        <v>2717</v>
      </c>
      <c r="BF122" s="31" t="s">
        <v>359</v>
      </c>
      <c r="BG122" s="31">
        <v>3</v>
      </c>
      <c r="BH122" s="31" t="s">
        <v>2718</v>
      </c>
      <c r="BI122" s="31" t="s">
        <v>2719</v>
      </c>
      <c r="BJ122" s="31">
        <v>76</v>
      </c>
      <c r="BK122" s="92"/>
    </row>
    <row r="123" spans="1:63" ht="11.25" hidden="1" customHeight="1" thickBot="1" x14ac:dyDescent="0.25">
      <c r="A123" s="95">
        <f t="shared" si="40"/>
        <v>116</v>
      </c>
      <c r="B123" s="96" t="str">
        <f t="shared" si="41"/>
        <v>NO</v>
      </c>
      <c r="C123" s="96" t="str">
        <f t="shared" si="42"/>
        <v>NO</v>
      </c>
      <c r="D123" s="96" t="str">
        <f t="shared" si="43"/>
        <v xml:space="preserve">41000040379800006         001A       </v>
      </c>
      <c r="E123" s="95" t="str">
        <f>VLOOKUP($G123,LISTAS!$V:$AA,3,0)</f>
        <v>SEVILLA</v>
      </c>
      <c r="F123" s="95" t="str">
        <f>VLOOKUP($G123,LISTAS!$V:$AA,2,0)</f>
        <v>ALCALA DE GUADAIRA</v>
      </c>
      <c r="G123" s="41" t="s">
        <v>1457</v>
      </c>
      <c r="H123" s="97">
        <v>6</v>
      </c>
      <c r="I123" s="97"/>
      <c r="J123" s="97"/>
      <c r="K123" s="97"/>
      <c r="L123" s="97"/>
      <c r="M123" s="97"/>
      <c r="N123" s="97"/>
      <c r="O123" s="97"/>
      <c r="P123" s="97"/>
      <c r="Q123" s="97">
        <v>1</v>
      </c>
      <c r="R123" s="41" t="s">
        <v>159</v>
      </c>
      <c r="S123" s="97" t="s">
        <v>18</v>
      </c>
      <c r="T123" s="97"/>
      <c r="U123" s="97"/>
      <c r="V123" s="98" t="str">
        <f>VLOOKUP($G123,LISTAS!$V$3:$AD$20218,7,0)</f>
        <v>41</v>
      </c>
      <c r="W123" s="98" t="str">
        <f>VLOOKUP($G123,LISTAS!$V$3:$AD$20218,8,0)</f>
        <v>00004</v>
      </c>
      <c r="X123" s="98" t="str">
        <f>VLOOKUP($G123,LISTAS!$V$3:$AD$20218,9,0)</f>
        <v>03798</v>
      </c>
      <c r="Y123" s="98" t="str">
        <f t="shared" si="44"/>
        <v>00006</v>
      </c>
      <c r="Z123" s="98" t="str">
        <f>IF(I123=""," ",VLOOKUP(I123,LISTAS!$B$3:$C$105,2))</f>
        <v xml:space="preserve"> </v>
      </c>
      <c r="AA123" s="98" t="str">
        <f t="shared" si="45"/>
        <v xml:space="preserve">   </v>
      </c>
      <c r="AB123" s="99" t="str">
        <f>IF(L123="","  ",VLOOKUP(L123,LISTAS!$H$3:$I$14,2,0)&amp;REPT(" ",1-LEN(M123))&amp;M123)</f>
        <v xml:space="preserve">  </v>
      </c>
      <c r="AC123" s="98" t="str">
        <f t="shared" si="46"/>
        <v xml:space="preserve"> </v>
      </c>
      <c r="AD123" s="98" t="str">
        <f>IF(O123=""," ",VLOOKUP(O123,LISTAS!$M$3:$N$39,2,0))&amp;IF(P123=""," ",VLOOKUP(P123,LISTAS!$M$3:$N$39,2,0))</f>
        <v xml:space="preserve">  </v>
      </c>
      <c r="AE123" s="98" t="str">
        <f>IF(Q123="","   ",VLOOKUP(Q123,LISTAS!$P$3:$Q$147,2,0))</f>
        <v>001</v>
      </c>
      <c r="AF123" s="98" t="str">
        <f>IF(ISERROR(IF(R123="texto libre",S123,VLOOKUP(R123,LISTAS!$S$3:$T$103,2,0))&amp;REPT(" ",4-LEN(IF(R123="texto libre",S123,VLOOKUP(R123,LISTAS!$S$3:$T$103,2,0))))),"    ",IF(R123="texto libre",S123,VLOOKUP(R123,LISTAS!$S$3:$T$103,2,0))&amp;REPT(" ",4-LEN(IF(R123="texto libre",S123,VLOOKUP(R123,LISTAS!$S$3:$T$103,2,0)))))</f>
        <v xml:space="preserve">A   </v>
      </c>
      <c r="AG123" s="98" t="str">
        <f>IF(ISERROR(IF(T123="texto libre",U123,VLOOKUP(T123,LISTAS!$S$3:$T$103,2,0))&amp;REPT(" ",4-LEN(IF(T123="texto libre",U123,VLOOKUP(T123,LISTAS!$S$3:$T$103,2,0))))),"    ",IF(T123="texto libre",U123,VLOOKUP(T123,LISTAS!$S$3:$T$103,2,0))&amp;REPT(" ",4-LEN(IF(T123="texto libre",U123,VLOOKUP(T123,LISTAS!$S$3:$T$103,2,0)))))</f>
        <v xml:space="preserve">    </v>
      </c>
      <c r="AH123" s="98">
        <f t="shared" si="47"/>
        <v>37</v>
      </c>
      <c r="AI123" s="98">
        <f t="shared" si="48"/>
        <v>1</v>
      </c>
      <c r="AJ123" s="100"/>
      <c r="AK123" s="31">
        <v>8</v>
      </c>
      <c r="AL123" s="91" t="s">
        <v>2705</v>
      </c>
      <c r="AM123" s="91" t="s">
        <v>2699</v>
      </c>
      <c r="AN123" s="31">
        <v>2</v>
      </c>
      <c r="AO123" s="101" t="str">
        <f>Tabla1[[#This Row],[GESCAL_37]]</f>
        <v xml:space="preserve">41000040379800006         001A       </v>
      </c>
      <c r="AP123" s="101" t="str">
        <f>IF(Tabla1[[#This Row],[Calle]]&lt;&gt;"",Tabla1[[#This Row],[Calle]],"")</f>
        <v>Jose Pinelo, Calle</v>
      </c>
      <c r="AQ123" s="101" t="str">
        <f>Tabla1[[#This Row],[Número]]&amp;Tabla1[[#This Row],[Bis]]</f>
        <v>6</v>
      </c>
      <c r="AR123" s="101" t="str">
        <f>Tabla1[[#This Row],[PORTAL(O)]]&amp;Tabla1[[#This Row],[PUERTA(Y)]]</f>
        <v/>
      </c>
      <c r="AS123" s="101" t="str">
        <f>Tabla1[[#This Row],[BLOQUE(T)]]&amp;Tabla1[[#This Row],[BLOQUE(XX)]]</f>
        <v/>
      </c>
      <c r="AT123" s="101" t="str">
        <f>IF(Tabla1[[#This Row],[LETRA ]]&lt;&gt;"",Tabla1[[#This Row],[LETRA ]],"")</f>
        <v/>
      </c>
      <c r="AU123" s="101" t="str">
        <f>Tabla1[[#This Row],[S1]]&amp;Tabla1[[#This Row],[S2]]</f>
        <v/>
      </c>
      <c r="AV123" s="43">
        <v>1</v>
      </c>
      <c r="AW123" s="101">
        <f>Tabla1[[#This Row],[Planta]]</f>
        <v>1</v>
      </c>
      <c r="AX123" s="101" t="str">
        <f>Tabla1[[#This Row],[MMMM]]&amp;" "&amp;Tabla1[[#This Row],[NNNN]]</f>
        <v xml:space="preserve">A        </v>
      </c>
      <c r="AY123" s="31" t="s">
        <v>2702</v>
      </c>
      <c r="AZ123" s="31" t="s">
        <v>2715</v>
      </c>
      <c r="BA123" s="92"/>
      <c r="BB123" s="31" t="s">
        <v>2725</v>
      </c>
      <c r="BC123" s="31" t="s">
        <v>355</v>
      </c>
      <c r="BD123" s="91" t="s">
        <v>2705</v>
      </c>
      <c r="BE123" s="31" t="s">
        <v>2717</v>
      </c>
      <c r="BF123" s="31" t="s">
        <v>359</v>
      </c>
      <c r="BG123" s="31">
        <v>3</v>
      </c>
      <c r="BH123" s="31" t="s">
        <v>2718</v>
      </c>
      <c r="BI123" s="31" t="s">
        <v>2719</v>
      </c>
      <c r="BJ123" s="31">
        <v>76</v>
      </c>
      <c r="BK123" s="92"/>
    </row>
    <row r="124" spans="1:63" ht="11.25" hidden="1" customHeight="1" thickBot="1" x14ac:dyDescent="0.25">
      <c r="A124" s="95">
        <f t="shared" si="40"/>
        <v>117</v>
      </c>
      <c r="B124" s="96" t="str">
        <f t="shared" si="41"/>
        <v>NO</v>
      </c>
      <c r="C124" s="96" t="str">
        <f t="shared" si="42"/>
        <v>NO</v>
      </c>
      <c r="D124" s="96" t="str">
        <f t="shared" si="43"/>
        <v xml:space="preserve">41000040379800006         001B       </v>
      </c>
      <c r="E124" s="95" t="str">
        <f>VLOOKUP($G124,LISTAS!$V:$AA,3,0)</f>
        <v>SEVILLA</v>
      </c>
      <c r="F124" s="95" t="str">
        <f>VLOOKUP($G124,LISTAS!$V:$AA,2,0)</f>
        <v>ALCALA DE GUADAIRA</v>
      </c>
      <c r="G124" s="41" t="s">
        <v>1457</v>
      </c>
      <c r="H124" s="97">
        <v>6</v>
      </c>
      <c r="I124" s="97"/>
      <c r="J124" s="97"/>
      <c r="K124" s="97"/>
      <c r="L124" s="97"/>
      <c r="M124" s="97"/>
      <c r="N124" s="97"/>
      <c r="O124" s="97"/>
      <c r="P124" s="97"/>
      <c r="Q124" s="97">
        <v>1</v>
      </c>
      <c r="R124" s="41" t="s">
        <v>159</v>
      </c>
      <c r="S124" s="97" t="s">
        <v>0</v>
      </c>
      <c r="T124" s="97"/>
      <c r="U124" s="97"/>
      <c r="V124" s="98" t="str">
        <f>VLOOKUP($G124,LISTAS!$V$3:$AD$20218,7,0)</f>
        <v>41</v>
      </c>
      <c r="W124" s="98" t="str">
        <f>VLOOKUP($G124,LISTAS!$V$3:$AD$20218,8,0)</f>
        <v>00004</v>
      </c>
      <c r="X124" s="98" t="str">
        <f>VLOOKUP($G124,LISTAS!$V$3:$AD$20218,9,0)</f>
        <v>03798</v>
      </c>
      <c r="Y124" s="98" t="str">
        <f t="shared" si="44"/>
        <v>00006</v>
      </c>
      <c r="Z124" s="98" t="str">
        <f>IF(I124=""," ",VLOOKUP(I124,LISTAS!$B$3:$C$105,2))</f>
        <v xml:space="preserve"> </v>
      </c>
      <c r="AA124" s="98" t="str">
        <f t="shared" si="45"/>
        <v xml:space="preserve">   </v>
      </c>
      <c r="AB124" s="99" t="str">
        <f>IF(L124="","  ",VLOOKUP(L124,LISTAS!$H$3:$I$14,2,0)&amp;REPT(" ",1-LEN(M124))&amp;M124)</f>
        <v xml:space="preserve">  </v>
      </c>
      <c r="AC124" s="98" t="str">
        <f t="shared" si="46"/>
        <v xml:space="preserve"> </v>
      </c>
      <c r="AD124" s="98" t="str">
        <f>IF(O124=""," ",VLOOKUP(O124,LISTAS!$M$3:$N$39,2,0))&amp;IF(P124=""," ",VLOOKUP(P124,LISTAS!$M$3:$N$39,2,0))</f>
        <v xml:space="preserve">  </v>
      </c>
      <c r="AE124" s="98" t="str">
        <f>IF(Q124="","   ",VLOOKUP(Q124,LISTAS!$P$3:$Q$147,2,0))</f>
        <v>001</v>
      </c>
      <c r="AF124" s="98" t="str">
        <f>IF(ISERROR(IF(R124="texto libre",S124,VLOOKUP(R124,LISTAS!$S$3:$T$103,2,0))&amp;REPT(" ",4-LEN(IF(R124="texto libre",S124,VLOOKUP(R124,LISTAS!$S$3:$T$103,2,0))))),"    ",IF(R124="texto libre",S124,VLOOKUP(R124,LISTAS!$S$3:$T$103,2,0))&amp;REPT(" ",4-LEN(IF(R124="texto libre",S124,VLOOKUP(R124,LISTAS!$S$3:$T$103,2,0)))))</f>
        <v xml:space="preserve">B   </v>
      </c>
      <c r="AG124" s="98" t="str">
        <f>IF(ISERROR(IF(T124="texto libre",U124,VLOOKUP(T124,LISTAS!$S$3:$T$103,2,0))&amp;REPT(" ",4-LEN(IF(T124="texto libre",U124,VLOOKUP(T124,LISTAS!$S$3:$T$103,2,0))))),"    ",IF(T124="texto libre",U124,VLOOKUP(T124,LISTAS!$S$3:$T$103,2,0))&amp;REPT(" ",4-LEN(IF(T124="texto libre",U124,VLOOKUP(T124,LISTAS!$S$3:$T$103,2,0)))))</f>
        <v xml:space="preserve">    </v>
      </c>
      <c r="AH124" s="98">
        <f t="shared" si="47"/>
        <v>37</v>
      </c>
      <c r="AI124" s="98">
        <f t="shared" si="48"/>
        <v>1</v>
      </c>
      <c r="AJ124" s="100"/>
      <c r="AK124" s="31">
        <v>8</v>
      </c>
      <c r="AL124" s="91" t="s">
        <v>2705</v>
      </c>
      <c r="AM124" s="91" t="s">
        <v>2699</v>
      </c>
      <c r="AN124" s="31">
        <v>2</v>
      </c>
      <c r="AO124" s="101" t="str">
        <f>Tabla1[[#This Row],[GESCAL_37]]</f>
        <v xml:space="preserve">41000040379800006         001B       </v>
      </c>
      <c r="AP124" s="101" t="str">
        <f>IF(Tabla1[[#This Row],[Calle]]&lt;&gt;"",Tabla1[[#This Row],[Calle]],"")</f>
        <v>Jose Pinelo, Calle</v>
      </c>
      <c r="AQ124" s="101" t="str">
        <f>Tabla1[[#This Row],[Número]]&amp;Tabla1[[#This Row],[Bis]]</f>
        <v>6</v>
      </c>
      <c r="AR124" s="101" t="str">
        <f>Tabla1[[#This Row],[PORTAL(O)]]&amp;Tabla1[[#This Row],[PUERTA(Y)]]</f>
        <v/>
      </c>
      <c r="AS124" s="101" t="str">
        <f>Tabla1[[#This Row],[BLOQUE(T)]]&amp;Tabla1[[#This Row],[BLOQUE(XX)]]</f>
        <v/>
      </c>
      <c r="AT124" s="101" t="str">
        <f>IF(Tabla1[[#This Row],[LETRA ]]&lt;&gt;"",Tabla1[[#This Row],[LETRA ]],"")</f>
        <v/>
      </c>
      <c r="AU124" s="101" t="str">
        <f>Tabla1[[#This Row],[S1]]&amp;Tabla1[[#This Row],[S2]]</f>
        <v/>
      </c>
      <c r="AV124" s="43">
        <v>1</v>
      </c>
      <c r="AW124" s="101">
        <f>Tabla1[[#This Row],[Planta]]</f>
        <v>1</v>
      </c>
      <c r="AX124" s="101" t="str">
        <f>Tabla1[[#This Row],[MMMM]]&amp;" "&amp;Tabla1[[#This Row],[NNNN]]</f>
        <v xml:space="preserve">B        </v>
      </c>
      <c r="AY124" s="31" t="s">
        <v>2702</v>
      </c>
      <c r="AZ124" s="31" t="s">
        <v>2715</v>
      </c>
      <c r="BA124" s="92"/>
      <c r="BB124" s="31" t="s">
        <v>2725</v>
      </c>
      <c r="BC124" s="31" t="s">
        <v>355</v>
      </c>
      <c r="BD124" s="91" t="s">
        <v>2705</v>
      </c>
      <c r="BE124" s="31" t="s">
        <v>2717</v>
      </c>
      <c r="BF124" s="31" t="s">
        <v>359</v>
      </c>
      <c r="BG124" s="31">
        <v>3</v>
      </c>
      <c r="BH124" s="31" t="s">
        <v>2718</v>
      </c>
      <c r="BI124" s="31" t="s">
        <v>2719</v>
      </c>
      <c r="BJ124" s="31">
        <v>76</v>
      </c>
      <c r="BK124" s="92"/>
    </row>
    <row r="125" spans="1:63" ht="11.25" hidden="1" customHeight="1" thickBot="1" x14ac:dyDescent="0.25">
      <c r="A125" s="95">
        <f t="shared" si="40"/>
        <v>118</v>
      </c>
      <c r="B125" s="96" t="str">
        <f t="shared" si="41"/>
        <v>NO</v>
      </c>
      <c r="C125" s="96" t="str">
        <f t="shared" si="42"/>
        <v>NO</v>
      </c>
      <c r="D125" s="96" t="str">
        <f t="shared" si="43"/>
        <v xml:space="preserve">41000040379800006         001C       </v>
      </c>
      <c r="E125" s="95" t="str">
        <f>VLOOKUP($G125,LISTAS!$V:$AA,3,0)</f>
        <v>SEVILLA</v>
      </c>
      <c r="F125" s="95" t="str">
        <f>VLOOKUP($G125,LISTAS!$V:$AA,2,0)</f>
        <v>ALCALA DE GUADAIRA</v>
      </c>
      <c r="G125" s="41" t="s">
        <v>1457</v>
      </c>
      <c r="H125" s="97">
        <v>6</v>
      </c>
      <c r="I125" s="97"/>
      <c r="J125" s="97"/>
      <c r="K125" s="97"/>
      <c r="L125" s="97"/>
      <c r="M125" s="97"/>
      <c r="N125" s="97"/>
      <c r="O125" s="97"/>
      <c r="P125" s="97"/>
      <c r="Q125" s="97">
        <v>1</v>
      </c>
      <c r="R125" s="41" t="s">
        <v>159</v>
      </c>
      <c r="S125" s="97" t="s">
        <v>2</v>
      </c>
      <c r="T125" s="97"/>
      <c r="U125" s="97"/>
      <c r="V125" s="98" t="str">
        <f>VLOOKUP($G125,LISTAS!$V$3:$AD$20218,7,0)</f>
        <v>41</v>
      </c>
      <c r="W125" s="98" t="str">
        <f>VLOOKUP($G125,LISTAS!$V$3:$AD$20218,8,0)</f>
        <v>00004</v>
      </c>
      <c r="X125" s="98" t="str">
        <f>VLOOKUP($G125,LISTAS!$V$3:$AD$20218,9,0)</f>
        <v>03798</v>
      </c>
      <c r="Y125" s="98" t="str">
        <f t="shared" si="44"/>
        <v>00006</v>
      </c>
      <c r="Z125" s="98" t="str">
        <f>IF(I125=""," ",VLOOKUP(I125,LISTAS!$B$3:$C$105,2))</f>
        <v xml:space="preserve"> </v>
      </c>
      <c r="AA125" s="98" t="str">
        <f t="shared" si="45"/>
        <v xml:space="preserve">   </v>
      </c>
      <c r="AB125" s="99" t="str">
        <f>IF(L125="","  ",VLOOKUP(L125,LISTAS!$H$3:$I$14,2,0)&amp;REPT(" ",1-LEN(M125))&amp;M125)</f>
        <v xml:space="preserve">  </v>
      </c>
      <c r="AC125" s="98" t="str">
        <f t="shared" si="46"/>
        <v xml:space="preserve"> </v>
      </c>
      <c r="AD125" s="98" t="str">
        <f>IF(O125=""," ",VLOOKUP(O125,LISTAS!$M$3:$N$39,2,0))&amp;IF(P125=""," ",VLOOKUP(P125,LISTAS!$M$3:$N$39,2,0))</f>
        <v xml:space="preserve">  </v>
      </c>
      <c r="AE125" s="98" t="str">
        <f>IF(Q125="","   ",VLOOKUP(Q125,LISTAS!$P$3:$Q$147,2,0))</f>
        <v>001</v>
      </c>
      <c r="AF125" s="98" t="str">
        <f>IF(ISERROR(IF(R125="texto libre",S125,VLOOKUP(R125,LISTAS!$S$3:$T$103,2,0))&amp;REPT(" ",4-LEN(IF(R125="texto libre",S125,VLOOKUP(R125,LISTAS!$S$3:$T$103,2,0))))),"    ",IF(R125="texto libre",S125,VLOOKUP(R125,LISTAS!$S$3:$T$103,2,0))&amp;REPT(" ",4-LEN(IF(R125="texto libre",S125,VLOOKUP(R125,LISTAS!$S$3:$T$103,2,0)))))</f>
        <v xml:space="preserve">C   </v>
      </c>
      <c r="AG125" s="98" t="str">
        <f>IF(ISERROR(IF(T125="texto libre",U125,VLOOKUP(T125,LISTAS!$S$3:$T$103,2,0))&amp;REPT(" ",4-LEN(IF(T125="texto libre",U125,VLOOKUP(T125,LISTAS!$S$3:$T$103,2,0))))),"    ",IF(T125="texto libre",U125,VLOOKUP(T125,LISTAS!$S$3:$T$103,2,0))&amp;REPT(" ",4-LEN(IF(T125="texto libre",U125,VLOOKUP(T125,LISTAS!$S$3:$T$103,2,0)))))</f>
        <v xml:space="preserve">    </v>
      </c>
      <c r="AH125" s="98">
        <f t="shared" si="47"/>
        <v>37</v>
      </c>
      <c r="AI125" s="98">
        <f t="shared" si="48"/>
        <v>1</v>
      </c>
      <c r="AJ125" s="100"/>
      <c r="AK125" s="31">
        <v>8</v>
      </c>
      <c r="AL125" s="91" t="s">
        <v>2705</v>
      </c>
      <c r="AM125" s="91" t="s">
        <v>2699</v>
      </c>
      <c r="AN125" s="31">
        <v>2</v>
      </c>
      <c r="AO125" s="101" t="str">
        <f>Tabla1[[#This Row],[GESCAL_37]]</f>
        <v xml:space="preserve">41000040379800006         001C       </v>
      </c>
      <c r="AP125" s="101" t="str">
        <f>IF(Tabla1[[#This Row],[Calle]]&lt;&gt;"",Tabla1[[#This Row],[Calle]],"")</f>
        <v>Jose Pinelo, Calle</v>
      </c>
      <c r="AQ125" s="101" t="str">
        <f>Tabla1[[#This Row],[Número]]&amp;Tabla1[[#This Row],[Bis]]</f>
        <v>6</v>
      </c>
      <c r="AR125" s="101" t="str">
        <f>Tabla1[[#This Row],[PORTAL(O)]]&amp;Tabla1[[#This Row],[PUERTA(Y)]]</f>
        <v/>
      </c>
      <c r="AS125" s="101" t="str">
        <f>Tabla1[[#This Row],[BLOQUE(T)]]&amp;Tabla1[[#This Row],[BLOQUE(XX)]]</f>
        <v/>
      </c>
      <c r="AT125" s="101" t="str">
        <f>IF(Tabla1[[#This Row],[LETRA ]]&lt;&gt;"",Tabla1[[#This Row],[LETRA ]],"")</f>
        <v/>
      </c>
      <c r="AU125" s="101" t="str">
        <f>Tabla1[[#This Row],[S1]]&amp;Tabla1[[#This Row],[S2]]</f>
        <v/>
      </c>
      <c r="AV125" s="43">
        <v>1</v>
      </c>
      <c r="AW125" s="101">
        <f>Tabla1[[#This Row],[Planta]]</f>
        <v>1</v>
      </c>
      <c r="AX125" s="101" t="str">
        <f>Tabla1[[#This Row],[MMMM]]&amp;" "&amp;Tabla1[[#This Row],[NNNN]]</f>
        <v xml:space="preserve">C        </v>
      </c>
      <c r="AY125" s="31" t="s">
        <v>2702</v>
      </c>
      <c r="AZ125" s="31" t="s">
        <v>2715</v>
      </c>
      <c r="BA125" s="92"/>
      <c r="BB125" s="31" t="s">
        <v>2725</v>
      </c>
      <c r="BC125" s="31" t="s">
        <v>355</v>
      </c>
      <c r="BD125" s="91" t="s">
        <v>2705</v>
      </c>
      <c r="BE125" s="31" t="s">
        <v>2717</v>
      </c>
      <c r="BF125" s="31" t="s">
        <v>359</v>
      </c>
      <c r="BG125" s="31">
        <v>3</v>
      </c>
      <c r="BH125" s="31" t="s">
        <v>2718</v>
      </c>
      <c r="BI125" s="31" t="s">
        <v>2719</v>
      </c>
      <c r="BJ125" s="31">
        <v>76</v>
      </c>
      <c r="BK125" s="92"/>
    </row>
    <row r="126" spans="1:63" ht="11.25" hidden="1" customHeight="1" thickBot="1" x14ac:dyDescent="0.25">
      <c r="A126" s="95">
        <f t="shared" si="40"/>
        <v>119</v>
      </c>
      <c r="B126" s="96" t="str">
        <f t="shared" si="41"/>
        <v>NO</v>
      </c>
      <c r="C126" s="96" t="str">
        <f t="shared" si="42"/>
        <v>NO</v>
      </c>
      <c r="D126" s="96" t="str">
        <f t="shared" si="43"/>
        <v xml:space="preserve">41000040379800006         001D       </v>
      </c>
      <c r="E126" s="95" t="str">
        <f>VLOOKUP($G126,LISTAS!$V:$AA,3,0)</f>
        <v>SEVILLA</v>
      </c>
      <c r="F126" s="95" t="str">
        <f>VLOOKUP($G126,LISTAS!$V:$AA,2,0)</f>
        <v>ALCALA DE GUADAIRA</v>
      </c>
      <c r="G126" s="41" t="s">
        <v>1457</v>
      </c>
      <c r="H126" s="97">
        <v>6</v>
      </c>
      <c r="I126" s="97"/>
      <c r="J126" s="97"/>
      <c r="K126" s="97"/>
      <c r="L126" s="97"/>
      <c r="M126" s="97"/>
      <c r="N126" s="97"/>
      <c r="O126" s="97"/>
      <c r="P126" s="97"/>
      <c r="Q126" s="97">
        <v>1</v>
      </c>
      <c r="R126" s="41" t="s">
        <v>159</v>
      </c>
      <c r="S126" s="97" t="s">
        <v>4</v>
      </c>
      <c r="T126" s="97"/>
      <c r="U126" s="97"/>
      <c r="V126" s="98" t="str">
        <f>VLOOKUP($G126,LISTAS!$V$3:$AD$20218,7,0)</f>
        <v>41</v>
      </c>
      <c r="W126" s="98" t="str">
        <f>VLOOKUP($G126,LISTAS!$V$3:$AD$20218,8,0)</f>
        <v>00004</v>
      </c>
      <c r="X126" s="98" t="str">
        <f>VLOOKUP($G126,LISTAS!$V$3:$AD$20218,9,0)</f>
        <v>03798</v>
      </c>
      <c r="Y126" s="98" t="str">
        <f t="shared" si="44"/>
        <v>00006</v>
      </c>
      <c r="Z126" s="98" t="str">
        <f>IF(I126=""," ",VLOOKUP(I126,LISTAS!$B$3:$C$105,2))</f>
        <v xml:space="preserve"> </v>
      </c>
      <c r="AA126" s="98" t="str">
        <f t="shared" si="45"/>
        <v xml:space="preserve">   </v>
      </c>
      <c r="AB126" s="99" t="str">
        <f>IF(L126="","  ",VLOOKUP(L126,LISTAS!$H$3:$I$14,2,0)&amp;REPT(" ",1-LEN(M126))&amp;M126)</f>
        <v xml:space="preserve">  </v>
      </c>
      <c r="AC126" s="98" t="str">
        <f t="shared" si="46"/>
        <v xml:space="preserve"> </v>
      </c>
      <c r="AD126" s="98" t="str">
        <f>IF(O126=""," ",VLOOKUP(O126,LISTAS!$M$3:$N$39,2,0))&amp;IF(P126=""," ",VLOOKUP(P126,LISTAS!$M$3:$N$39,2,0))</f>
        <v xml:space="preserve">  </v>
      </c>
      <c r="AE126" s="98" t="str">
        <f>IF(Q126="","   ",VLOOKUP(Q126,LISTAS!$P$3:$Q$147,2,0))</f>
        <v>001</v>
      </c>
      <c r="AF126" s="98" t="str">
        <f>IF(ISERROR(IF(R126="texto libre",S126,VLOOKUP(R126,LISTAS!$S$3:$T$103,2,0))&amp;REPT(" ",4-LEN(IF(R126="texto libre",S126,VLOOKUP(R126,LISTAS!$S$3:$T$103,2,0))))),"    ",IF(R126="texto libre",S126,VLOOKUP(R126,LISTAS!$S$3:$T$103,2,0))&amp;REPT(" ",4-LEN(IF(R126="texto libre",S126,VLOOKUP(R126,LISTAS!$S$3:$T$103,2,0)))))</f>
        <v xml:space="preserve">D   </v>
      </c>
      <c r="AG126" s="98" t="str">
        <f>IF(ISERROR(IF(T126="texto libre",U126,VLOOKUP(T126,LISTAS!$S$3:$T$103,2,0))&amp;REPT(" ",4-LEN(IF(T126="texto libre",U126,VLOOKUP(T126,LISTAS!$S$3:$T$103,2,0))))),"    ",IF(T126="texto libre",U126,VLOOKUP(T126,LISTAS!$S$3:$T$103,2,0))&amp;REPT(" ",4-LEN(IF(T126="texto libre",U126,VLOOKUP(T126,LISTAS!$S$3:$T$103,2,0)))))</f>
        <v xml:space="preserve">    </v>
      </c>
      <c r="AH126" s="98">
        <f t="shared" si="47"/>
        <v>37</v>
      </c>
      <c r="AI126" s="98">
        <f t="shared" si="48"/>
        <v>1</v>
      </c>
      <c r="AJ126" s="100"/>
      <c r="AK126" s="31">
        <v>8</v>
      </c>
      <c r="AL126" s="91" t="s">
        <v>2705</v>
      </c>
      <c r="AM126" s="91" t="s">
        <v>2699</v>
      </c>
      <c r="AN126" s="31">
        <v>2</v>
      </c>
      <c r="AO126" s="101" t="str">
        <f>Tabla1[[#This Row],[GESCAL_37]]</f>
        <v xml:space="preserve">41000040379800006         001D       </v>
      </c>
      <c r="AP126" s="101" t="str">
        <f>IF(Tabla1[[#This Row],[Calle]]&lt;&gt;"",Tabla1[[#This Row],[Calle]],"")</f>
        <v>Jose Pinelo, Calle</v>
      </c>
      <c r="AQ126" s="101" t="str">
        <f>Tabla1[[#This Row],[Número]]&amp;Tabla1[[#This Row],[Bis]]</f>
        <v>6</v>
      </c>
      <c r="AR126" s="101" t="str">
        <f>Tabla1[[#This Row],[PORTAL(O)]]&amp;Tabla1[[#This Row],[PUERTA(Y)]]</f>
        <v/>
      </c>
      <c r="AS126" s="101" t="str">
        <f>Tabla1[[#This Row],[BLOQUE(T)]]&amp;Tabla1[[#This Row],[BLOQUE(XX)]]</f>
        <v/>
      </c>
      <c r="AT126" s="101" t="str">
        <f>IF(Tabla1[[#This Row],[LETRA ]]&lt;&gt;"",Tabla1[[#This Row],[LETRA ]],"")</f>
        <v/>
      </c>
      <c r="AU126" s="101" t="str">
        <f>Tabla1[[#This Row],[S1]]&amp;Tabla1[[#This Row],[S2]]</f>
        <v/>
      </c>
      <c r="AV126" s="43">
        <v>1</v>
      </c>
      <c r="AW126" s="101">
        <f>Tabla1[[#This Row],[Planta]]</f>
        <v>1</v>
      </c>
      <c r="AX126" s="101" t="str">
        <f>Tabla1[[#This Row],[MMMM]]&amp;" "&amp;Tabla1[[#This Row],[NNNN]]</f>
        <v xml:space="preserve">D        </v>
      </c>
      <c r="AY126" s="31" t="s">
        <v>2702</v>
      </c>
      <c r="AZ126" s="31" t="s">
        <v>2715</v>
      </c>
      <c r="BA126" s="92"/>
      <c r="BB126" s="31" t="s">
        <v>2725</v>
      </c>
      <c r="BC126" s="31" t="s">
        <v>355</v>
      </c>
      <c r="BD126" s="91" t="s">
        <v>2705</v>
      </c>
      <c r="BE126" s="31" t="s">
        <v>2717</v>
      </c>
      <c r="BF126" s="31" t="s">
        <v>359</v>
      </c>
      <c r="BG126" s="31">
        <v>3</v>
      </c>
      <c r="BH126" s="31" t="s">
        <v>2718</v>
      </c>
      <c r="BI126" s="31" t="s">
        <v>2719</v>
      </c>
      <c r="BJ126" s="31">
        <v>76</v>
      </c>
      <c r="BK126" s="92"/>
    </row>
    <row r="127" spans="1:63" ht="11.25" hidden="1" customHeight="1" thickBot="1" x14ac:dyDescent="0.25">
      <c r="A127" s="95">
        <f t="shared" si="40"/>
        <v>120</v>
      </c>
      <c r="B127" s="96" t="str">
        <f t="shared" si="41"/>
        <v>NO</v>
      </c>
      <c r="C127" s="96" t="str">
        <f t="shared" si="42"/>
        <v>NO</v>
      </c>
      <c r="D127" s="96" t="str">
        <f t="shared" si="43"/>
        <v xml:space="preserve">41000040379800006         001E       </v>
      </c>
      <c r="E127" s="95" t="str">
        <f>VLOOKUP($G127,LISTAS!$V:$AA,3,0)</f>
        <v>SEVILLA</v>
      </c>
      <c r="F127" s="95" t="str">
        <f>VLOOKUP($G127,LISTAS!$V:$AA,2,0)</f>
        <v>ALCALA DE GUADAIRA</v>
      </c>
      <c r="G127" s="41" t="s">
        <v>1457</v>
      </c>
      <c r="H127" s="97">
        <v>6</v>
      </c>
      <c r="I127" s="97"/>
      <c r="J127" s="97"/>
      <c r="K127" s="97"/>
      <c r="L127" s="97"/>
      <c r="M127" s="97"/>
      <c r="N127" s="97"/>
      <c r="O127" s="97"/>
      <c r="P127" s="97"/>
      <c r="Q127" s="97">
        <v>1</v>
      </c>
      <c r="R127" s="41" t="s">
        <v>159</v>
      </c>
      <c r="S127" s="97" t="s">
        <v>22</v>
      </c>
      <c r="T127" s="97"/>
      <c r="U127" s="97"/>
      <c r="V127" s="98" t="str">
        <f>VLOOKUP($G127,LISTAS!$V$3:$AD$20218,7,0)</f>
        <v>41</v>
      </c>
      <c r="W127" s="98" t="str">
        <f>VLOOKUP($G127,LISTAS!$V$3:$AD$20218,8,0)</f>
        <v>00004</v>
      </c>
      <c r="X127" s="98" t="str">
        <f>VLOOKUP($G127,LISTAS!$V$3:$AD$20218,9,0)</f>
        <v>03798</v>
      </c>
      <c r="Y127" s="98" t="str">
        <f t="shared" si="44"/>
        <v>00006</v>
      </c>
      <c r="Z127" s="98" t="str">
        <f>IF(I127=""," ",VLOOKUP(I127,LISTAS!$B$3:$C$105,2))</f>
        <v xml:space="preserve"> </v>
      </c>
      <c r="AA127" s="98" t="str">
        <f t="shared" si="45"/>
        <v xml:space="preserve">   </v>
      </c>
      <c r="AB127" s="99" t="str">
        <f>IF(L127="","  ",VLOOKUP(L127,LISTAS!$H$3:$I$14,2,0)&amp;REPT(" ",1-LEN(M127))&amp;M127)</f>
        <v xml:space="preserve">  </v>
      </c>
      <c r="AC127" s="98" t="str">
        <f t="shared" si="46"/>
        <v xml:space="preserve"> </v>
      </c>
      <c r="AD127" s="98" t="str">
        <f>IF(O127=""," ",VLOOKUP(O127,LISTAS!$M$3:$N$39,2,0))&amp;IF(P127=""," ",VLOOKUP(P127,LISTAS!$M$3:$N$39,2,0))</f>
        <v xml:space="preserve">  </v>
      </c>
      <c r="AE127" s="98" t="str">
        <f>IF(Q127="","   ",VLOOKUP(Q127,LISTAS!$P$3:$Q$147,2,0))</f>
        <v>001</v>
      </c>
      <c r="AF127" s="98" t="str">
        <f>IF(ISERROR(IF(R127="texto libre",S127,VLOOKUP(R127,LISTAS!$S$3:$T$103,2,0))&amp;REPT(" ",4-LEN(IF(R127="texto libre",S127,VLOOKUP(R127,LISTAS!$S$3:$T$103,2,0))))),"    ",IF(R127="texto libre",S127,VLOOKUP(R127,LISTAS!$S$3:$T$103,2,0))&amp;REPT(" ",4-LEN(IF(R127="texto libre",S127,VLOOKUP(R127,LISTAS!$S$3:$T$103,2,0)))))</f>
        <v xml:space="preserve">E   </v>
      </c>
      <c r="AG127" s="98" t="str">
        <f>IF(ISERROR(IF(T127="texto libre",U127,VLOOKUP(T127,LISTAS!$S$3:$T$103,2,0))&amp;REPT(" ",4-LEN(IF(T127="texto libre",U127,VLOOKUP(T127,LISTAS!$S$3:$T$103,2,0))))),"    ",IF(T127="texto libre",U127,VLOOKUP(T127,LISTAS!$S$3:$T$103,2,0))&amp;REPT(" ",4-LEN(IF(T127="texto libre",U127,VLOOKUP(T127,LISTAS!$S$3:$T$103,2,0)))))</f>
        <v xml:space="preserve">    </v>
      </c>
      <c r="AH127" s="98">
        <f t="shared" si="47"/>
        <v>37</v>
      </c>
      <c r="AI127" s="98">
        <f t="shared" si="48"/>
        <v>1</v>
      </c>
      <c r="AJ127" s="100"/>
      <c r="AK127" s="31">
        <v>8</v>
      </c>
      <c r="AL127" s="91" t="s">
        <v>2705</v>
      </c>
      <c r="AM127" s="91" t="s">
        <v>2699</v>
      </c>
      <c r="AN127" s="31">
        <v>2</v>
      </c>
      <c r="AO127" s="101" t="str">
        <f>Tabla1[[#This Row],[GESCAL_37]]</f>
        <v xml:space="preserve">41000040379800006         001E       </v>
      </c>
      <c r="AP127" s="101" t="str">
        <f>IF(Tabla1[[#This Row],[Calle]]&lt;&gt;"",Tabla1[[#This Row],[Calle]],"")</f>
        <v>Jose Pinelo, Calle</v>
      </c>
      <c r="AQ127" s="101" t="str">
        <f>Tabla1[[#This Row],[Número]]&amp;Tabla1[[#This Row],[Bis]]</f>
        <v>6</v>
      </c>
      <c r="AR127" s="101" t="str">
        <f>Tabla1[[#This Row],[PORTAL(O)]]&amp;Tabla1[[#This Row],[PUERTA(Y)]]</f>
        <v/>
      </c>
      <c r="AS127" s="101" t="str">
        <f>Tabla1[[#This Row],[BLOQUE(T)]]&amp;Tabla1[[#This Row],[BLOQUE(XX)]]</f>
        <v/>
      </c>
      <c r="AT127" s="101" t="str">
        <f>IF(Tabla1[[#This Row],[LETRA ]]&lt;&gt;"",Tabla1[[#This Row],[LETRA ]],"")</f>
        <v/>
      </c>
      <c r="AU127" s="101" t="str">
        <f>Tabla1[[#This Row],[S1]]&amp;Tabla1[[#This Row],[S2]]</f>
        <v/>
      </c>
      <c r="AV127" s="43">
        <v>1</v>
      </c>
      <c r="AW127" s="101">
        <f>Tabla1[[#This Row],[Planta]]</f>
        <v>1</v>
      </c>
      <c r="AX127" s="101" t="str">
        <f>Tabla1[[#This Row],[MMMM]]&amp;" "&amp;Tabla1[[#This Row],[NNNN]]</f>
        <v xml:space="preserve">E        </v>
      </c>
      <c r="AY127" s="31" t="s">
        <v>2702</v>
      </c>
      <c r="AZ127" s="31" t="s">
        <v>2715</v>
      </c>
      <c r="BA127" s="92"/>
      <c r="BB127" s="31" t="s">
        <v>2725</v>
      </c>
      <c r="BC127" s="31" t="s">
        <v>355</v>
      </c>
      <c r="BD127" s="91" t="s">
        <v>2705</v>
      </c>
      <c r="BE127" s="31" t="s">
        <v>2717</v>
      </c>
      <c r="BF127" s="31" t="s">
        <v>359</v>
      </c>
      <c r="BG127" s="31">
        <v>3</v>
      </c>
      <c r="BH127" s="31" t="s">
        <v>2718</v>
      </c>
      <c r="BI127" s="31" t="s">
        <v>2719</v>
      </c>
      <c r="BJ127" s="31">
        <v>76</v>
      </c>
      <c r="BK127" s="92"/>
    </row>
    <row r="128" spans="1:63" ht="11.25" hidden="1" customHeight="1" thickBot="1" x14ac:dyDescent="0.25">
      <c r="A128" s="95">
        <f t="shared" si="40"/>
        <v>121</v>
      </c>
      <c r="B128" s="96" t="str">
        <f t="shared" si="41"/>
        <v>NO</v>
      </c>
      <c r="C128" s="96" t="str">
        <f t="shared" si="42"/>
        <v>NO</v>
      </c>
      <c r="D128" s="96" t="str">
        <f t="shared" si="43"/>
        <v xml:space="preserve">41000040379800006         002A       </v>
      </c>
      <c r="E128" s="95" t="str">
        <f>VLOOKUP($G128,LISTAS!$V:$AA,3,0)</f>
        <v>SEVILLA</v>
      </c>
      <c r="F128" s="95" t="str">
        <f>VLOOKUP($G128,LISTAS!$V:$AA,2,0)</f>
        <v>ALCALA DE GUADAIRA</v>
      </c>
      <c r="G128" s="41" t="s">
        <v>1457</v>
      </c>
      <c r="H128" s="97">
        <v>6</v>
      </c>
      <c r="I128" s="97"/>
      <c r="J128" s="97"/>
      <c r="K128" s="97"/>
      <c r="L128" s="97"/>
      <c r="M128" s="97"/>
      <c r="N128" s="97"/>
      <c r="O128" s="97"/>
      <c r="P128" s="97"/>
      <c r="Q128" s="97">
        <v>2</v>
      </c>
      <c r="R128" s="41" t="s">
        <v>159</v>
      </c>
      <c r="S128" s="97" t="s">
        <v>18</v>
      </c>
      <c r="T128" s="97"/>
      <c r="U128" s="97"/>
      <c r="V128" s="98" t="str">
        <f>VLOOKUP($G128,LISTAS!$V$3:$AD$20218,7,0)</f>
        <v>41</v>
      </c>
      <c r="W128" s="98" t="str">
        <f>VLOOKUP($G128,LISTAS!$V$3:$AD$20218,8,0)</f>
        <v>00004</v>
      </c>
      <c r="X128" s="98" t="str">
        <f>VLOOKUP($G128,LISTAS!$V$3:$AD$20218,9,0)</f>
        <v>03798</v>
      </c>
      <c r="Y128" s="98" t="str">
        <f t="shared" si="44"/>
        <v>00006</v>
      </c>
      <c r="Z128" s="98" t="str">
        <f>IF(I128=""," ",VLOOKUP(I128,LISTAS!$B$3:$C$105,2))</f>
        <v xml:space="preserve"> </v>
      </c>
      <c r="AA128" s="98" t="str">
        <f t="shared" si="45"/>
        <v xml:space="preserve">   </v>
      </c>
      <c r="AB128" s="99" t="str">
        <f>IF(L128="","  ",VLOOKUP(L128,LISTAS!$H$3:$I$14,2,0)&amp;REPT(" ",1-LEN(M128))&amp;M128)</f>
        <v xml:space="preserve">  </v>
      </c>
      <c r="AC128" s="98" t="str">
        <f t="shared" si="46"/>
        <v xml:space="preserve"> </v>
      </c>
      <c r="AD128" s="98" t="str">
        <f>IF(O128=""," ",VLOOKUP(O128,LISTAS!$M$3:$N$39,2,0))&amp;IF(P128=""," ",VLOOKUP(P128,LISTAS!$M$3:$N$39,2,0))</f>
        <v xml:space="preserve">  </v>
      </c>
      <c r="AE128" s="98" t="str">
        <f>IF(Q128="","   ",VLOOKUP(Q128,LISTAS!$P$3:$Q$147,2,0))</f>
        <v>002</v>
      </c>
      <c r="AF128" s="98" t="str">
        <f>IF(ISERROR(IF(R128="texto libre",S128,VLOOKUP(R128,LISTAS!$S$3:$T$103,2,0))&amp;REPT(" ",4-LEN(IF(R128="texto libre",S128,VLOOKUP(R128,LISTAS!$S$3:$T$103,2,0))))),"    ",IF(R128="texto libre",S128,VLOOKUP(R128,LISTAS!$S$3:$T$103,2,0))&amp;REPT(" ",4-LEN(IF(R128="texto libre",S128,VLOOKUP(R128,LISTAS!$S$3:$T$103,2,0)))))</f>
        <v xml:space="preserve">A   </v>
      </c>
      <c r="AG128" s="98" t="str">
        <f>IF(ISERROR(IF(T128="texto libre",U128,VLOOKUP(T128,LISTAS!$S$3:$T$103,2,0))&amp;REPT(" ",4-LEN(IF(T128="texto libre",U128,VLOOKUP(T128,LISTAS!$S$3:$T$103,2,0))))),"    ",IF(T128="texto libre",U128,VLOOKUP(T128,LISTAS!$S$3:$T$103,2,0))&amp;REPT(" ",4-LEN(IF(T128="texto libre",U128,VLOOKUP(T128,LISTAS!$S$3:$T$103,2,0)))))</f>
        <v xml:space="preserve">    </v>
      </c>
      <c r="AH128" s="98">
        <f t="shared" si="47"/>
        <v>37</v>
      </c>
      <c r="AI128" s="98">
        <f t="shared" si="48"/>
        <v>1</v>
      </c>
      <c r="AJ128" s="100"/>
      <c r="AK128" s="31">
        <v>8</v>
      </c>
      <c r="AL128" s="91" t="s">
        <v>2705</v>
      </c>
      <c r="AM128" s="91" t="s">
        <v>2699</v>
      </c>
      <c r="AN128" s="31">
        <v>2</v>
      </c>
      <c r="AO128" s="101" t="str">
        <f>Tabla1[[#This Row],[GESCAL_37]]</f>
        <v xml:space="preserve">41000040379800006         002A       </v>
      </c>
      <c r="AP128" s="101" t="str">
        <f>IF(Tabla1[[#This Row],[Calle]]&lt;&gt;"",Tabla1[[#This Row],[Calle]],"")</f>
        <v>Jose Pinelo, Calle</v>
      </c>
      <c r="AQ128" s="101" t="str">
        <f>Tabla1[[#This Row],[Número]]&amp;Tabla1[[#This Row],[Bis]]</f>
        <v>6</v>
      </c>
      <c r="AR128" s="101" t="str">
        <f>Tabla1[[#This Row],[PORTAL(O)]]&amp;Tabla1[[#This Row],[PUERTA(Y)]]</f>
        <v/>
      </c>
      <c r="AS128" s="101" t="str">
        <f>Tabla1[[#This Row],[BLOQUE(T)]]&amp;Tabla1[[#This Row],[BLOQUE(XX)]]</f>
        <v/>
      </c>
      <c r="AT128" s="101" t="str">
        <f>IF(Tabla1[[#This Row],[LETRA ]]&lt;&gt;"",Tabla1[[#This Row],[LETRA ]],"")</f>
        <v/>
      </c>
      <c r="AU128" s="101" t="str">
        <f>Tabla1[[#This Row],[S1]]&amp;Tabla1[[#This Row],[S2]]</f>
        <v/>
      </c>
      <c r="AV128" s="43">
        <v>1</v>
      </c>
      <c r="AW128" s="101">
        <f>Tabla1[[#This Row],[Planta]]</f>
        <v>2</v>
      </c>
      <c r="AX128" s="101" t="str">
        <f>Tabla1[[#This Row],[MMMM]]&amp;" "&amp;Tabla1[[#This Row],[NNNN]]</f>
        <v xml:space="preserve">A        </v>
      </c>
      <c r="AY128" s="31" t="s">
        <v>2702</v>
      </c>
      <c r="AZ128" s="31" t="s">
        <v>2715</v>
      </c>
      <c r="BA128" s="92"/>
      <c r="BB128" s="31" t="s">
        <v>2725</v>
      </c>
      <c r="BC128" s="31" t="s">
        <v>355</v>
      </c>
      <c r="BD128" s="91" t="s">
        <v>2705</v>
      </c>
      <c r="BE128" s="31" t="s">
        <v>2717</v>
      </c>
      <c r="BF128" s="31" t="s">
        <v>359</v>
      </c>
      <c r="BG128" s="31">
        <v>3</v>
      </c>
      <c r="BH128" s="31" t="s">
        <v>2718</v>
      </c>
      <c r="BI128" s="31" t="s">
        <v>2719</v>
      </c>
      <c r="BJ128" s="31">
        <v>76</v>
      </c>
      <c r="BK128" s="92"/>
    </row>
    <row r="129" spans="1:63" ht="11.25" hidden="1" customHeight="1" thickBot="1" x14ac:dyDescent="0.25">
      <c r="A129" s="95">
        <f t="shared" si="40"/>
        <v>122</v>
      </c>
      <c r="B129" s="96" t="str">
        <f t="shared" si="41"/>
        <v>NO</v>
      </c>
      <c r="C129" s="96" t="str">
        <f t="shared" si="42"/>
        <v>NO</v>
      </c>
      <c r="D129" s="96" t="str">
        <f t="shared" si="43"/>
        <v xml:space="preserve">41000040379800006         002B       </v>
      </c>
      <c r="E129" s="95" t="str">
        <f>VLOOKUP($G129,LISTAS!$V:$AA,3,0)</f>
        <v>SEVILLA</v>
      </c>
      <c r="F129" s="95" t="str">
        <f>VLOOKUP($G129,LISTAS!$V:$AA,2,0)</f>
        <v>ALCALA DE GUADAIRA</v>
      </c>
      <c r="G129" s="41" t="s">
        <v>1457</v>
      </c>
      <c r="H129" s="97">
        <v>6</v>
      </c>
      <c r="I129" s="97"/>
      <c r="J129" s="97"/>
      <c r="K129" s="97"/>
      <c r="L129" s="97"/>
      <c r="M129" s="97"/>
      <c r="N129" s="97"/>
      <c r="O129" s="97"/>
      <c r="P129" s="97"/>
      <c r="Q129" s="97">
        <v>2</v>
      </c>
      <c r="R129" s="41" t="s">
        <v>159</v>
      </c>
      <c r="S129" s="97" t="s">
        <v>0</v>
      </c>
      <c r="T129" s="97"/>
      <c r="U129" s="97"/>
      <c r="V129" s="98" t="str">
        <f>VLOOKUP($G129,LISTAS!$V$3:$AD$20218,7,0)</f>
        <v>41</v>
      </c>
      <c r="W129" s="98" t="str">
        <f>VLOOKUP($G129,LISTAS!$V$3:$AD$20218,8,0)</f>
        <v>00004</v>
      </c>
      <c r="X129" s="98" t="str">
        <f>VLOOKUP($G129,LISTAS!$V$3:$AD$20218,9,0)</f>
        <v>03798</v>
      </c>
      <c r="Y129" s="98" t="str">
        <f t="shared" si="44"/>
        <v>00006</v>
      </c>
      <c r="Z129" s="98" t="str">
        <f>IF(I129=""," ",VLOOKUP(I129,LISTAS!$B$3:$C$105,2))</f>
        <v xml:space="preserve"> </v>
      </c>
      <c r="AA129" s="98" t="str">
        <f t="shared" si="45"/>
        <v xml:space="preserve">   </v>
      </c>
      <c r="AB129" s="99" t="str">
        <f>IF(L129="","  ",VLOOKUP(L129,LISTAS!$H$3:$I$14,2,0)&amp;REPT(" ",1-LEN(M129))&amp;M129)</f>
        <v xml:space="preserve">  </v>
      </c>
      <c r="AC129" s="98" t="str">
        <f t="shared" si="46"/>
        <v xml:space="preserve"> </v>
      </c>
      <c r="AD129" s="98" t="str">
        <f>IF(O129=""," ",VLOOKUP(O129,LISTAS!$M$3:$N$39,2,0))&amp;IF(P129=""," ",VLOOKUP(P129,LISTAS!$M$3:$N$39,2,0))</f>
        <v xml:space="preserve">  </v>
      </c>
      <c r="AE129" s="98" t="str">
        <f>IF(Q129="","   ",VLOOKUP(Q129,LISTAS!$P$3:$Q$147,2,0))</f>
        <v>002</v>
      </c>
      <c r="AF129" s="98" t="str">
        <f>IF(ISERROR(IF(R129="texto libre",S129,VLOOKUP(R129,LISTAS!$S$3:$T$103,2,0))&amp;REPT(" ",4-LEN(IF(R129="texto libre",S129,VLOOKUP(R129,LISTAS!$S$3:$T$103,2,0))))),"    ",IF(R129="texto libre",S129,VLOOKUP(R129,LISTAS!$S$3:$T$103,2,0))&amp;REPT(" ",4-LEN(IF(R129="texto libre",S129,VLOOKUP(R129,LISTAS!$S$3:$T$103,2,0)))))</f>
        <v xml:space="preserve">B   </v>
      </c>
      <c r="AG129" s="98" t="str">
        <f>IF(ISERROR(IF(T129="texto libre",U129,VLOOKUP(T129,LISTAS!$S$3:$T$103,2,0))&amp;REPT(" ",4-LEN(IF(T129="texto libre",U129,VLOOKUP(T129,LISTAS!$S$3:$T$103,2,0))))),"    ",IF(T129="texto libre",U129,VLOOKUP(T129,LISTAS!$S$3:$T$103,2,0))&amp;REPT(" ",4-LEN(IF(T129="texto libre",U129,VLOOKUP(T129,LISTAS!$S$3:$T$103,2,0)))))</f>
        <v xml:space="preserve">    </v>
      </c>
      <c r="AH129" s="98">
        <f t="shared" si="47"/>
        <v>37</v>
      </c>
      <c r="AI129" s="98">
        <f t="shared" si="48"/>
        <v>1</v>
      </c>
      <c r="AJ129" s="100"/>
      <c r="AK129" s="31">
        <v>8</v>
      </c>
      <c r="AL129" s="91" t="s">
        <v>2705</v>
      </c>
      <c r="AM129" s="91" t="s">
        <v>2699</v>
      </c>
      <c r="AN129" s="31">
        <v>2</v>
      </c>
      <c r="AO129" s="101" t="str">
        <f>Tabla1[[#This Row],[GESCAL_37]]</f>
        <v xml:space="preserve">41000040379800006         002B       </v>
      </c>
      <c r="AP129" s="101" t="str">
        <f>IF(Tabla1[[#This Row],[Calle]]&lt;&gt;"",Tabla1[[#This Row],[Calle]],"")</f>
        <v>Jose Pinelo, Calle</v>
      </c>
      <c r="AQ129" s="101" t="str">
        <f>Tabla1[[#This Row],[Número]]&amp;Tabla1[[#This Row],[Bis]]</f>
        <v>6</v>
      </c>
      <c r="AR129" s="101" t="str">
        <f>Tabla1[[#This Row],[PORTAL(O)]]&amp;Tabla1[[#This Row],[PUERTA(Y)]]</f>
        <v/>
      </c>
      <c r="AS129" s="101" t="str">
        <f>Tabla1[[#This Row],[BLOQUE(T)]]&amp;Tabla1[[#This Row],[BLOQUE(XX)]]</f>
        <v/>
      </c>
      <c r="AT129" s="101" t="str">
        <f>IF(Tabla1[[#This Row],[LETRA ]]&lt;&gt;"",Tabla1[[#This Row],[LETRA ]],"")</f>
        <v/>
      </c>
      <c r="AU129" s="101" t="str">
        <f>Tabla1[[#This Row],[S1]]&amp;Tabla1[[#This Row],[S2]]</f>
        <v/>
      </c>
      <c r="AV129" s="43">
        <v>1</v>
      </c>
      <c r="AW129" s="101">
        <f>Tabla1[[#This Row],[Planta]]</f>
        <v>2</v>
      </c>
      <c r="AX129" s="101" t="str">
        <f>Tabla1[[#This Row],[MMMM]]&amp;" "&amp;Tabla1[[#This Row],[NNNN]]</f>
        <v xml:space="preserve">B        </v>
      </c>
      <c r="AY129" s="31" t="s">
        <v>2702</v>
      </c>
      <c r="AZ129" s="31" t="s">
        <v>2715</v>
      </c>
      <c r="BA129" s="92"/>
      <c r="BB129" s="31" t="s">
        <v>2725</v>
      </c>
      <c r="BC129" s="31" t="s">
        <v>355</v>
      </c>
      <c r="BD129" s="91" t="s">
        <v>2705</v>
      </c>
      <c r="BE129" s="31" t="s">
        <v>2717</v>
      </c>
      <c r="BF129" s="31" t="s">
        <v>359</v>
      </c>
      <c r="BG129" s="31">
        <v>3</v>
      </c>
      <c r="BH129" s="31" t="s">
        <v>2718</v>
      </c>
      <c r="BI129" s="31" t="s">
        <v>2719</v>
      </c>
      <c r="BJ129" s="31">
        <v>76</v>
      </c>
      <c r="BK129" s="92"/>
    </row>
    <row r="130" spans="1:63" ht="11.25" hidden="1" customHeight="1" thickBot="1" x14ac:dyDescent="0.25">
      <c r="A130" s="95">
        <f t="shared" si="40"/>
        <v>123</v>
      </c>
      <c r="B130" s="96" t="str">
        <f t="shared" si="41"/>
        <v>NO</v>
      </c>
      <c r="C130" s="96" t="str">
        <f t="shared" si="42"/>
        <v>NO</v>
      </c>
      <c r="D130" s="96" t="str">
        <f t="shared" si="43"/>
        <v xml:space="preserve">41000040241500003         LO 1       </v>
      </c>
      <c r="E130" s="95" t="str">
        <f>VLOOKUP($G130,LISTAS!$V:$AA,3,0)</f>
        <v>SEVILLA</v>
      </c>
      <c r="F130" s="95" t="str">
        <f>VLOOKUP($G130,LISTAS!$V:$AA,2,0)</f>
        <v>ALCALA DE GUADAIRA</v>
      </c>
      <c r="G130" s="41" t="s">
        <v>2299</v>
      </c>
      <c r="H130" s="97">
        <v>3</v>
      </c>
      <c r="I130" s="97"/>
      <c r="J130" s="97"/>
      <c r="K130" s="97"/>
      <c r="L130" s="97"/>
      <c r="M130" s="97"/>
      <c r="N130" s="97"/>
      <c r="O130" s="97"/>
      <c r="P130" s="97"/>
      <c r="Q130" s="97" t="s">
        <v>113</v>
      </c>
      <c r="R130" s="41" t="s">
        <v>159</v>
      </c>
      <c r="S130" s="97">
        <v>1</v>
      </c>
      <c r="T130" s="97"/>
      <c r="U130" s="97"/>
      <c r="V130" s="98" t="str">
        <f>VLOOKUP($G130,LISTAS!$V$3:$AD$20218,7,0)</f>
        <v>41</v>
      </c>
      <c r="W130" s="98" t="str">
        <f>VLOOKUP($G130,LISTAS!$V$3:$AD$20218,8,0)</f>
        <v>00004</v>
      </c>
      <c r="X130" s="98" t="str">
        <f>VLOOKUP($G130,LISTAS!$V$3:$AD$20218,9,0)</f>
        <v>02415</v>
      </c>
      <c r="Y130" s="98" t="str">
        <f t="shared" si="44"/>
        <v>00003</v>
      </c>
      <c r="Z130" s="98" t="str">
        <f>IF(I130=""," ",VLOOKUP(I130,LISTAS!$B$3:$C$105,2))</f>
        <v xml:space="preserve"> </v>
      </c>
      <c r="AA130" s="98" t="str">
        <f t="shared" si="45"/>
        <v xml:space="preserve">   </v>
      </c>
      <c r="AB130" s="99" t="str">
        <f>IF(L130="","  ",VLOOKUP(L130,LISTAS!$H$3:$I$14,2,0)&amp;REPT(" ",1-LEN(M130))&amp;M130)</f>
        <v xml:space="preserve">  </v>
      </c>
      <c r="AC130" s="98" t="str">
        <f t="shared" si="46"/>
        <v xml:space="preserve"> </v>
      </c>
      <c r="AD130" s="98" t="str">
        <f>IF(O130=""," ",VLOOKUP(O130,LISTAS!$M$3:$N$39,2,0))&amp;IF(P130=""," ",VLOOKUP(P130,LISTAS!$M$3:$N$39,2,0))</f>
        <v xml:space="preserve">  </v>
      </c>
      <c r="AE130" s="98" t="str">
        <f>IF(Q130="","   ",VLOOKUP(Q130,LISTAS!$P$3:$Q$147,2,0))</f>
        <v xml:space="preserve">LO </v>
      </c>
      <c r="AF130" s="98" t="str">
        <f>IF(ISERROR(IF(R130="texto libre",S130,VLOOKUP(R130,LISTAS!$S$3:$T$103,2,0))&amp;REPT(" ",4-LEN(IF(R130="texto libre",S130,VLOOKUP(R130,LISTAS!$S$3:$T$103,2,0))))),"    ",IF(R130="texto libre",S130,VLOOKUP(R130,LISTAS!$S$3:$T$103,2,0))&amp;REPT(" ",4-LEN(IF(R130="texto libre",S130,VLOOKUP(R130,LISTAS!$S$3:$T$103,2,0)))))</f>
        <v xml:space="preserve">1   </v>
      </c>
      <c r="AG130" s="98" t="str">
        <f>IF(ISERROR(IF(T130="texto libre",U130,VLOOKUP(T130,LISTAS!$S$3:$T$103,2,0))&amp;REPT(" ",4-LEN(IF(T130="texto libre",U130,VLOOKUP(T130,LISTAS!$S$3:$T$103,2,0))))),"    ",IF(T130="texto libre",U130,VLOOKUP(T130,LISTAS!$S$3:$T$103,2,0))&amp;REPT(" ",4-LEN(IF(T130="texto libre",U130,VLOOKUP(T130,LISTAS!$S$3:$T$103,2,0)))))</f>
        <v xml:space="preserve">    </v>
      </c>
      <c r="AH130" s="98">
        <f t="shared" si="47"/>
        <v>37</v>
      </c>
      <c r="AI130" s="98">
        <f t="shared" si="48"/>
        <v>1</v>
      </c>
      <c r="AJ130" s="100"/>
      <c r="AK130" s="31">
        <v>8</v>
      </c>
      <c r="AL130" s="91" t="s">
        <v>2713</v>
      </c>
      <c r="AM130" s="91" t="s">
        <v>2699</v>
      </c>
      <c r="AN130" s="31">
        <v>2</v>
      </c>
      <c r="AO130" s="101" t="str">
        <f>Tabla1[[#This Row],[GESCAL_37]]</f>
        <v xml:space="preserve">41000040241500003         LO 1       </v>
      </c>
      <c r="AP130" s="101" t="str">
        <f>IF(Tabla1[[#This Row],[Calle]]&lt;&gt;"",Tabla1[[#This Row],[Calle]],"")</f>
        <v>San Francisco, Calle</v>
      </c>
      <c r="AQ130" s="101" t="str">
        <f>Tabla1[[#This Row],[Número]]&amp;Tabla1[[#This Row],[Bis]]</f>
        <v>3</v>
      </c>
      <c r="AR130" s="101" t="str">
        <f>Tabla1[[#This Row],[PORTAL(O)]]&amp;Tabla1[[#This Row],[PUERTA(Y)]]</f>
        <v/>
      </c>
      <c r="AS130" s="101" t="str">
        <f>Tabla1[[#This Row],[BLOQUE(T)]]&amp;Tabla1[[#This Row],[BLOQUE(XX)]]</f>
        <v/>
      </c>
      <c r="AT130" s="101" t="str">
        <f>IF(Tabla1[[#This Row],[LETRA ]]&lt;&gt;"",Tabla1[[#This Row],[LETRA ]],"")</f>
        <v/>
      </c>
      <c r="AU130" s="101" t="str">
        <f>Tabla1[[#This Row],[S1]]&amp;Tabla1[[#This Row],[S2]]</f>
        <v/>
      </c>
      <c r="AV130" s="43" t="s">
        <v>27</v>
      </c>
      <c r="AW130" s="101" t="str">
        <f>Tabla1[[#This Row],[Planta]]</f>
        <v>Local</v>
      </c>
      <c r="AX130" s="101" t="str">
        <f>Tabla1[[#This Row],[MMMM]]&amp;" "&amp;Tabla1[[#This Row],[NNNN]]</f>
        <v xml:space="preserve">1        </v>
      </c>
      <c r="AY130" s="31" t="s">
        <v>2702</v>
      </c>
      <c r="AZ130" s="31" t="s">
        <v>2715</v>
      </c>
      <c r="BA130" s="92"/>
      <c r="BB130" s="31" t="s">
        <v>2726</v>
      </c>
      <c r="BC130" s="31" t="s">
        <v>355</v>
      </c>
      <c r="BD130" s="91" t="s">
        <v>2713</v>
      </c>
      <c r="BE130" s="31" t="s">
        <v>2722</v>
      </c>
      <c r="BF130" s="31" t="s">
        <v>359</v>
      </c>
      <c r="BG130" s="31">
        <v>3</v>
      </c>
      <c r="BH130" s="31" t="s">
        <v>2718</v>
      </c>
      <c r="BI130" s="31" t="s">
        <v>2719</v>
      </c>
      <c r="BJ130" s="31">
        <v>77</v>
      </c>
      <c r="BK130" s="92"/>
    </row>
    <row r="131" spans="1:63" ht="11.25" hidden="1" customHeight="1" thickBot="1" x14ac:dyDescent="0.25">
      <c r="A131" s="95">
        <f t="shared" si="40"/>
        <v>124</v>
      </c>
      <c r="B131" s="96" t="str">
        <f t="shared" si="41"/>
        <v>NO</v>
      </c>
      <c r="C131" s="96" t="str">
        <f t="shared" si="42"/>
        <v>NO</v>
      </c>
      <c r="D131" s="96" t="str">
        <f t="shared" si="43"/>
        <v xml:space="preserve">41000040241500003         LO 2       </v>
      </c>
      <c r="E131" s="95" t="str">
        <f>VLOOKUP($G131,LISTAS!$V:$AA,3,0)</f>
        <v>SEVILLA</v>
      </c>
      <c r="F131" s="95" t="str">
        <f>VLOOKUP($G131,LISTAS!$V:$AA,2,0)</f>
        <v>ALCALA DE GUADAIRA</v>
      </c>
      <c r="G131" s="41" t="s">
        <v>2299</v>
      </c>
      <c r="H131" s="97">
        <v>3</v>
      </c>
      <c r="I131" s="97"/>
      <c r="J131" s="97"/>
      <c r="K131" s="97"/>
      <c r="L131" s="97"/>
      <c r="M131" s="97"/>
      <c r="N131" s="97"/>
      <c r="O131" s="97"/>
      <c r="P131" s="97"/>
      <c r="Q131" s="97" t="s">
        <v>113</v>
      </c>
      <c r="R131" s="41" t="s">
        <v>159</v>
      </c>
      <c r="S131" s="97">
        <v>2</v>
      </c>
      <c r="T131" s="97"/>
      <c r="U131" s="97"/>
      <c r="V131" s="98" t="str">
        <f>VLOOKUP($G131,LISTAS!$V$3:$AD$20218,7,0)</f>
        <v>41</v>
      </c>
      <c r="W131" s="98" t="str">
        <f>VLOOKUP($G131,LISTAS!$V$3:$AD$20218,8,0)</f>
        <v>00004</v>
      </c>
      <c r="X131" s="98" t="str">
        <f>VLOOKUP($G131,LISTAS!$V$3:$AD$20218,9,0)</f>
        <v>02415</v>
      </c>
      <c r="Y131" s="98" t="str">
        <f t="shared" si="44"/>
        <v>00003</v>
      </c>
      <c r="Z131" s="98" t="str">
        <f>IF(I131=""," ",VLOOKUP(I131,LISTAS!$B$3:$C$105,2))</f>
        <v xml:space="preserve"> </v>
      </c>
      <c r="AA131" s="98" t="str">
        <f t="shared" si="45"/>
        <v xml:space="preserve">   </v>
      </c>
      <c r="AB131" s="99" t="str">
        <f>IF(L131="","  ",VLOOKUP(L131,LISTAS!$H$3:$I$14,2,0)&amp;REPT(" ",1-LEN(M131))&amp;M131)</f>
        <v xml:space="preserve">  </v>
      </c>
      <c r="AC131" s="98" t="str">
        <f t="shared" si="46"/>
        <v xml:space="preserve"> </v>
      </c>
      <c r="AD131" s="98" t="str">
        <f>IF(O131=""," ",VLOOKUP(O131,LISTAS!$M$3:$N$39,2,0))&amp;IF(P131=""," ",VLOOKUP(P131,LISTAS!$M$3:$N$39,2,0))</f>
        <v xml:space="preserve">  </v>
      </c>
      <c r="AE131" s="98" t="str">
        <f>IF(Q131="","   ",VLOOKUP(Q131,LISTAS!$P$3:$Q$147,2,0))</f>
        <v xml:space="preserve">LO </v>
      </c>
      <c r="AF131" s="98" t="str">
        <f>IF(ISERROR(IF(R131="texto libre",S131,VLOOKUP(R131,LISTAS!$S$3:$T$103,2,0))&amp;REPT(" ",4-LEN(IF(R131="texto libre",S131,VLOOKUP(R131,LISTAS!$S$3:$T$103,2,0))))),"    ",IF(R131="texto libre",S131,VLOOKUP(R131,LISTAS!$S$3:$T$103,2,0))&amp;REPT(" ",4-LEN(IF(R131="texto libre",S131,VLOOKUP(R131,LISTAS!$S$3:$T$103,2,0)))))</f>
        <v xml:space="preserve">2   </v>
      </c>
      <c r="AG131" s="98" t="str">
        <f>IF(ISERROR(IF(T131="texto libre",U131,VLOOKUP(T131,LISTAS!$S$3:$T$103,2,0))&amp;REPT(" ",4-LEN(IF(T131="texto libre",U131,VLOOKUP(T131,LISTAS!$S$3:$T$103,2,0))))),"    ",IF(T131="texto libre",U131,VLOOKUP(T131,LISTAS!$S$3:$T$103,2,0))&amp;REPT(" ",4-LEN(IF(T131="texto libre",U131,VLOOKUP(T131,LISTAS!$S$3:$T$103,2,0)))))</f>
        <v xml:space="preserve">    </v>
      </c>
      <c r="AH131" s="98">
        <f t="shared" si="47"/>
        <v>37</v>
      </c>
      <c r="AI131" s="98">
        <f t="shared" si="48"/>
        <v>1</v>
      </c>
      <c r="AJ131" s="100"/>
      <c r="AK131" s="31">
        <v>8</v>
      </c>
      <c r="AL131" s="91" t="s">
        <v>2713</v>
      </c>
      <c r="AM131" s="91" t="s">
        <v>2699</v>
      </c>
      <c r="AN131" s="31">
        <v>3</v>
      </c>
      <c r="AO131" s="101" t="str">
        <f>Tabla1[[#This Row],[GESCAL_37]]</f>
        <v xml:space="preserve">41000040241500003         LO 2       </v>
      </c>
      <c r="AP131" s="101" t="str">
        <f>IF(Tabla1[[#This Row],[Calle]]&lt;&gt;"",Tabla1[[#This Row],[Calle]],"")</f>
        <v>San Francisco, Calle</v>
      </c>
      <c r="AQ131" s="101" t="str">
        <f>Tabla1[[#This Row],[Número]]&amp;Tabla1[[#This Row],[Bis]]</f>
        <v>3</v>
      </c>
      <c r="AR131" s="101" t="str">
        <f>Tabla1[[#This Row],[PORTAL(O)]]&amp;Tabla1[[#This Row],[PUERTA(Y)]]</f>
        <v/>
      </c>
      <c r="AS131" s="101" t="str">
        <f>Tabla1[[#This Row],[BLOQUE(T)]]&amp;Tabla1[[#This Row],[BLOQUE(XX)]]</f>
        <v/>
      </c>
      <c r="AT131" s="101" t="str">
        <f>IF(Tabla1[[#This Row],[LETRA ]]&lt;&gt;"",Tabla1[[#This Row],[LETRA ]],"")</f>
        <v/>
      </c>
      <c r="AU131" s="101" t="str">
        <f>Tabla1[[#This Row],[S1]]&amp;Tabla1[[#This Row],[S2]]</f>
        <v/>
      </c>
      <c r="AV131" s="43" t="s">
        <v>27</v>
      </c>
      <c r="AW131" s="101" t="str">
        <f>Tabla1[[#This Row],[Planta]]</f>
        <v>Local</v>
      </c>
      <c r="AX131" s="101" t="str">
        <f>Tabla1[[#This Row],[MMMM]]&amp;" "&amp;Tabla1[[#This Row],[NNNN]]</f>
        <v xml:space="preserve">2        </v>
      </c>
      <c r="AY131" s="31" t="s">
        <v>2702</v>
      </c>
      <c r="AZ131" s="31" t="s">
        <v>2715</v>
      </c>
      <c r="BA131" s="92"/>
      <c r="BB131" s="31" t="s">
        <v>2726</v>
      </c>
      <c r="BC131" s="31" t="s">
        <v>355</v>
      </c>
      <c r="BD131" s="91" t="s">
        <v>2713</v>
      </c>
      <c r="BE131" s="31" t="s">
        <v>2722</v>
      </c>
      <c r="BF131" s="31" t="s">
        <v>359</v>
      </c>
      <c r="BG131" s="31">
        <v>3</v>
      </c>
      <c r="BH131" s="31" t="s">
        <v>2718</v>
      </c>
      <c r="BI131" s="31" t="s">
        <v>2719</v>
      </c>
      <c r="BJ131" s="31">
        <v>77</v>
      </c>
      <c r="BK131" s="92"/>
    </row>
    <row r="132" spans="1:63" ht="11.25" hidden="1" customHeight="1" thickBot="1" x14ac:dyDescent="0.25">
      <c r="A132" s="95">
        <f t="shared" si="40"/>
        <v>125</v>
      </c>
      <c r="B132" s="96" t="str">
        <f t="shared" si="41"/>
        <v>NO</v>
      </c>
      <c r="C132" s="96" t="str">
        <f t="shared" si="42"/>
        <v>NO</v>
      </c>
      <c r="D132" s="96" t="str">
        <f t="shared" si="43"/>
        <v xml:space="preserve">41000040241500003         BA 3       </v>
      </c>
      <c r="E132" s="95" t="str">
        <f>VLOOKUP($G132,LISTAS!$V:$AA,3,0)</f>
        <v>SEVILLA</v>
      </c>
      <c r="F132" s="95" t="str">
        <f>VLOOKUP($G132,LISTAS!$V:$AA,2,0)</f>
        <v>ALCALA DE GUADAIRA</v>
      </c>
      <c r="G132" s="41" t="s">
        <v>2299</v>
      </c>
      <c r="H132" s="97">
        <v>3</v>
      </c>
      <c r="I132" s="97"/>
      <c r="J132" s="97"/>
      <c r="K132" s="97"/>
      <c r="L132" s="97"/>
      <c r="M132" s="97"/>
      <c r="N132" s="97"/>
      <c r="O132" s="97"/>
      <c r="P132" s="97"/>
      <c r="Q132" s="97" t="s">
        <v>106</v>
      </c>
      <c r="R132" s="41" t="s">
        <v>159</v>
      </c>
      <c r="S132" s="97">
        <v>3</v>
      </c>
      <c r="T132" s="97"/>
      <c r="U132" s="97"/>
      <c r="V132" s="98" t="str">
        <f>VLOOKUP($G132,LISTAS!$V$3:$AD$20218,7,0)</f>
        <v>41</v>
      </c>
      <c r="W132" s="98" t="str">
        <f>VLOOKUP($G132,LISTAS!$V$3:$AD$20218,8,0)</f>
        <v>00004</v>
      </c>
      <c r="X132" s="98" t="str">
        <f>VLOOKUP($G132,LISTAS!$V$3:$AD$20218,9,0)</f>
        <v>02415</v>
      </c>
      <c r="Y132" s="98" t="str">
        <f t="shared" si="44"/>
        <v>00003</v>
      </c>
      <c r="Z132" s="98" t="str">
        <f>IF(I132=""," ",VLOOKUP(I132,LISTAS!$B$3:$C$105,2))</f>
        <v xml:space="preserve"> </v>
      </c>
      <c r="AA132" s="98" t="str">
        <f t="shared" si="45"/>
        <v xml:space="preserve">   </v>
      </c>
      <c r="AB132" s="99" t="str">
        <f>IF(L132="","  ",VLOOKUP(L132,LISTAS!$H$3:$I$14,2,0)&amp;REPT(" ",1-LEN(M132))&amp;M132)</f>
        <v xml:space="preserve">  </v>
      </c>
      <c r="AC132" s="98" t="str">
        <f t="shared" si="46"/>
        <v xml:space="preserve"> </v>
      </c>
      <c r="AD132" s="98" t="str">
        <f>IF(O132=""," ",VLOOKUP(O132,LISTAS!$M$3:$N$39,2,0))&amp;IF(P132=""," ",VLOOKUP(P132,LISTAS!$M$3:$N$39,2,0))</f>
        <v xml:space="preserve">  </v>
      </c>
      <c r="AE132" s="98" t="str">
        <f>IF(Q132="","   ",VLOOKUP(Q132,LISTAS!$P$3:$Q$147,2,0))</f>
        <v xml:space="preserve">BA </v>
      </c>
      <c r="AF132" s="98" t="str">
        <f>IF(ISERROR(IF(R132="texto libre",S132,VLOOKUP(R132,LISTAS!$S$3:$T$103,2,0))&amp;REPT(" ",4-LEN(IF(R132="texto libre",S132,VLOOKUP(R132,LISTAS!$S$3:$T$103,2,0))))),"    ",IF(R132="texto libre",S132,VLOOKUP(R132,LISTAS!$S$3:$T$103,2,0))&amp;REPT(" ",4-LEN(IF(R132="texto libre",S132,VLOOKUP(R132,LISTAS!$S$3:$T$103,2,0)))))</f>
        <v xml:space="preserve">3   </v>
      </c>
      <c r="AG132" s="98" t="str">
        <f>IF(ISERROR(IF(T132="texto libre",U132,VLOOKUP(T132,LISTAS!$S$3:$T$103,2,0))&amp;REPT(" ",4-LEN(IF(T132="texto libre",U132,VLOOKUP(T132,LISTAS!$S$3:$T$103,2,0))))),"    ",IF(T132="texto libre",U132,VLOOKUP(T132,LISTAS!$S$3:$T$103,2,0))&amp;REPT(" ",4-LEN(IF(T132="texto libre",U132,VLOOKUP(T132,LISTAS!$S$3:$T$103,2,0)))))</f>
        <v xml:space="preserve">    </v>
      </c>
      <c r="AH132" s="98">
        <f t="shared" si="47"/>
        <v>37</v>
      </c>
      <c r="AI132" s="98">
        <f t="shared" si="48"/>
        <v>1</v>
      </c>
      <c r="AJ132" s="100"/>
      <c r="AK132" s="31">
        <v>8</v>
      </c>
      <c r="AL132" s="91" t="s">
        <v>2713</v>
      </c>
      <c r="AM132" s="91" t="s">
        <v>2699</v>
      </c>
      <c r="AN132" s="31">
        <v>1</v>
      </c>
      <c r="AO132" s="101" t="str">
        <f>Tabla1[[#This Row],[GESCAL_37]]</f>
        <v xml:space="preserve">41000040241500003         BA 3       </v>
      </c>
      <c r="AP132" s="101" t="str">
        <f>IF(Tabla1[[#This Row],[Calle]]&lt;&gt;"",Tabla1[[#This Row],[Calle]],"")</f>
        <v>San Francisco, Calle</v>
      </c>
      <c r="AQ132" s="101" t="str">
        <f>Tabla1[[#This Row],[Número]]&amp;Tabla1[[#This Row],[Bis]]</f>
        <v>3</v>
      </c>
      <c r="AR132" s="101" t="str">
        <f>Tabla1[[#This Row],[PORTAL(O)]]&amp;Tabla1[[#This Row],[PUERTA(Y)]]</f>
        <v/>
      </c>
      <c r="AS132" s="101" t="str">
        <f>Tabla1[[#This Row],[BLOQUE(T)]]&amp;Tabla1[[#This Row],[BLOQUE(XX)]]</f>
        <v/>
      </c>
      <c r="AT132" s="101" t="str">
        <f>IF(Tabla1[[#This Row],[LETRA ]]&lt;&gt;"",Tabla1[[#This Row],[LETRA ]],"")</f>
        <v/>
      </c>
      <c r="AU132" s="101" t="str">
        <f>Tabla1[[#This Row],[S1]]&amp;Tabla1[[#This Row],[S2]]</f>
        <v/>
      </c>
      <c r="AV132" s="43" t="s">
        <v>27</v>
      </c>
      <c r="AW132" s="101" t="str">
        <f>Tabla1[[#This Row],[Planta]]</f>
        <v>Bajo</v>
      </c>
      <c r="AX132" s="101" t="str">
        <f>Tabla1[[#This Row],[MMMM]]&amp;" "&amp;Tabla1[[#This Row],[NNNN]]</f>
        <v xml:space="preserve">3        </v>
      </c>
      <c r="AY132" s="31" t="s">
        <v>2702</v>
      </c>
      <c r="AZ132" s="31" t="s">
        <v>2715</v>
      </c>
      <c r="BA132" s="92"/>
      <c r="BB132" s="31" t="s">
        <v>2726</v>
      </c>
      <c r="BC132" s="31" t="s">
        <v>355</v>
      </c>
      <c r="BD132" s="91" t="s">
        <v>2713</v>
      </c>
      <c r="BE132" s="31" t="s">
        <v>2722</v>
      </c>
      <c r="BF132" s="31" t="s">
        <v>359</v>
      </c>
      <c r="BG132" s="31">
        <v>3</v>
      </c>
      <c r="BH132" s="31" t="s">
        <v>2718</v>
      </c>
      <c r="BI132" s="31" t="s">
        <v>2719</v>
      </c>
      <c r="BJ132" s="31">
        <v>77</v>
      </c>
      <c r="BK132" s="92"/>
    </row>
    <row r="133" spans="1:63" ht="11.25" hidden="1" customHeight="1" thickBot="1" x14ac:dyDescent="0.25">
      <c r="A133" s="95">
        <f t="shared" si="40"/>
        <v>126</v>
      </c>
      <c r="B133" s="96" t="str">
        <f t="shared" si="41"/>
        <v>NO</v>
      </c>
      <c r="C133" s="96" t="str">
        <f t="shared" si="42"/>
        <v>NO</v>
      </c>
      <c r="D133" s="96" t="str">
        <f t="shared" si="43"/>
        <v xml:space="preserve">41000040241500003         BA 5       </v>
      </c>
      <c r="E133" s="95" t="str">
        <f>VLOOKUP($G133,LISTAS!$V:$AA,3,0)</f>
        <v>SEVILLA</v>
      </c>
      <c r="F133" s="95" t="str">
        <f>VLOOKUP($G133,LISTAS!$V:$AA,2,0)</f>
        <v>ALCALA DE GUADAIRA</v>
      </c>
      <c r="G133" s="41" t="s">
        <v>2299</v>
      </c>
      <c r="H133" s="97">
        <v>3</v>
      </c>
      <c r="I133" s="97"/>
      <c r="J133" s="97"/>
      <c r="K133" s="97"/>
      <c r="L133" s="97"/>
      <c r="M133" s="97"/>
      <c r="N133" s="97"/>
      <c r="O133" s="97"/>
      <c r="P133" s="97"/>
      <c r="Q133" s="97" t="s">
        <v>106</v>
      </c>
      <c r="R133" s="41" t="s">
        <v>159</v>
      </c>
      <c r="S133" s="97">
        <v>5</v>
      </c>
      <c r="T133" s="97"/>
      <c r="U133" s="97"/>
      <c r="V133" s="98" t="str">
        <f>VLOOKUP($G133,LISTAS!$V$3:$AD$20218,7,0)</f>
        <v>41</v>
      </c>
      <c r="W133" s="98" t="str">
        <f>VLOOKUP($G133,LISTAS!$V$3:$AD$20218,8,0)</f>
        <v>00004</v>
      </c>
      <c r="X133" s="98" t="str">
        <f>VLOOKUP($G133,LISTAS!$V$3:$AD$20218,9,0)</f>
        <v>02415</v>
      </c>
      <c r="Y133" s="98" t="str">
        <f t="shared" si="44"/>
        <v>00003</v>
      </c>
      <c r="Z133" s="98" t="str">
        <f>IF(I133=""," ",VLOOKUP(I133,LISTAS!$B$3:$C$105,2))</f>
        <v xml:space="preserve"> </v>
      </c>
      <c r="AA133" s="98" t="str">
        <f t="shared" si="45"/>
        <v xml:space="preserve">   </v>
      </c>
      <c r="AB133" s="99" t="str">
        <f>IF(L133="","  ",VLOOKUP(L133,LISTAS!$H$3:$I$14,2,0)&amp;REPT(" ",1-LEN(M133))&amp;M133)</f>
        <v xml:space="preserve">  </v>
      </c>
      <c r="AC133" s="98" t="str">
        <f t="shared" si="46"/>
        <v xml:space="preserve"> </v>
      </c>
      <c r="AD133" s="98" t="str">
        <f>IF(O133=""," ",VLOOKUP(O133,LISTAS!$M$3:$N$39,2,0))&amp;IF(P133=""," ",VLOOKUP(P133,LISTAS!$M$3:$N$39,2,0))</f>
        <v xml:space="preserve">  </v>
      </c>
      <c r="AE133" s="98" t="str">
        <f>IF(Q133="","   ",VLOOKUP(Q133,LISTAS!$P$3:$Q$147,2,0))</f>
        <v xml:space="preserve">BA </v>
      </c>
      <c r="AF133" s="98" t="str">
        <f>IF(ISERROR(IF(R133="texto libre",S133,VLOOKUP(R133,LISTAS!$S$3:$T$103,2,0))&amp;REPT(" ",4-LEN(IF(R133="texto libre",S133,VLOOKUP(R133,LISTAS!$S$3:$T$103,2,0))))),"    ",IF(R133="texto libre",S133,VLOOKUP(R133,LISTAS!$S$3:$T$103,2,0))&amp;REPT(" ",4-LEN(IF(R133="texto libre",S133,VLOOKUP(R133,LISTAS!$S$3:$T$103,2,0)))))</f>
        <v xml:space="preserve">5   </v>
      </c>
      <c r="AG133" s="98" t="str">
        <f>IF(ISERROR(IF(T133="texto libre",U133,VLOOKUP(T133,LISTAS!$S$3:$T$103,2,0))&amp;REPT(" ",4-LEN(IF(T133="texto libre",U133,VLOOKUP(T133,LISTAS!$S$3:$T$103,2,0))))),"    ",IF(T133="texto libre",U133,VLOOKUP(T133,LISTAS!$S$3:$T$103,2,0))&amp;REPT(" ",4-LEN(IF(T133="texto libre",U133,VLOOKUP(T133,LISTAS!$S$3:$T$103,2,0)))))</f>
        <v xml:space="preserve">    </v>
      </c>
      <c r="AH133" s="98">
        <f t="shared" si="47"/>
        <v>37</v>
      </c>
      <c r="AI133" s="98">
        <f t="shared" si="48"/>
        <v>1</v>
      </c>
      <c r="AJ133" s="100"/>
      <c r="AK133" s="31">
        <v>8</v>
      </c>
      <c r="AL133" s="91" t="s">
        <v>2713</v>
      </c>
      <c r="AM133" s="91" t="s">
        <v>2699</v>
      </c>
      <c r="AN133" s="31">
        <v>1</v>
      </c>
      <c r="AO133" s="101" t="str">
        <f>Tabla1[[#This Row],[GESCAL_37]]</f>
        <v xml:space="preserve">41000040241500003         BA 5       </v>
      </c>
      <c r="AP133" s="101" t="str">
        <f>IF(Tabla1[[#This Row],[Calle]]&lt;&gt;"",Tabla1[[#This Row],[Calle]],"")</f>
        <v>San Francisco, Calle</v>
      </c>
      <c r="AQ133" s="101" t="str">
        <f>Tabla1[[#This Row],[Número]]&amp;Tabla1[[#This Row],[Bis]]</f>
        <v>3</v>
      </c>
      <c r="AR133" s="101" t="str">
        <f>Tabla1[[#This Row],[PORTAL(O)]]&amp;Tabla1[[#This Row],[PUERTA(Y)]]</f>
        <v/>
      </c>
      <c r="AS133" s="101" t="str">
        <f>Tabla1[[#This Row],[BLOQUE(T)]]&amp;Tabla1[[#This Row],[BLOQUE(XX)]]</f>
        <v/>
      </c>
      <c r="AT133" s="101" t="str">
        <f>IF(Tabla1[[#This Row],[LETRA ]]&lt;&gt;"",Tabla1[[#This Row],[LETRA ]],"")</f>
        <v/>
      </c>
      <c r="AU133" s="101" t="str">
        <f>Tabla1[[#This Row],[S1]]&amp;Tabla1[[#This Row],[S2]]</f>
        <v/>
      </c>
      <c r="AV133" s="43" t="s">
        <v>27</v>
      </c>
      <c r="AW133" s="101" t="str">
        <f>Tabla1[[#This Row],[Planta]]</f>
        <v>Bajo</v>
      </c>
      <c r="AX133" s="101" t="str">
        <f>Tabla1[[#This Row],[MMMM]]&amp;" "&amp;Tabla1[[#This Row],[NNNN]]</f>
        <v xml:space="preserve">5        </v>
      </c>
      <c r="AY133" s="31" t="s">
        <v>2702</v>
      </c>
      <c r="AZ133" s="31" t="s">
        <v>2715</v>
      </c>
      <c r="BA133" s="92"/>
      <c r="BB133" s="31" t="s">
        <v>2726</v>
      </c>
      <c r="BC133" s="31" t="s">
        <v>355</v>
      </c>
      <c r="BD133" s="91" t="s">
        <v>2713</v>
      </c>
      <c r="BE133" s="31" t="s">
        <v>2722</v>
      </c>
      <c r="BF133" s="31" t="s">
        <v>359</v>
      </c>
      <c r="BG133" s="31">
        <v>3</v>
      </c>
      <c r="BH133" s="31" t="s">
        <v>2718</v>
      </c>
      <c r="BI133" s="31" t="s">
        <v>2719</v>
      </c>
      <c r="BJ133" s="31">
        <v>77</v>
      </c>
      <c r="BK133" s="92"/>
    </row>
    <row r="134" spans="1:63" ht="11.25" hidden="1" customHeight="1" thickBot="1" x14ac:dyDescent="0.25">
      <c r="A134" s="95">
        <f t="shared" si="40"/>
        <v>127</v>
      </c>
      <c r="B134" s="96" t="str">
        <f t="shared" si="41"/>
        <v>NO</v>
      </c>
      <c r="C134" s="96" t="str">
        <f t="shared" si="42"/>
        <v>NO</v>
      </c>
      <c r="D134" s="96" t="str">
        <f t="shared" si="43"/>
        <v xml:space="preserve">41000040241500003         BA 7       </v>
      </c>
      <c r="E134" s="95" t="str">
        <f>VLOOKUP($G134,LISTAS!$V:$AA,3,0)</f>
        <v>SEVILLA</v>
      </c>
      <c r="F134" s="95" t="str">
        <f>VLOOKUP($G134,LISTAS!$V:$AA,2,0)</f>
        <v>ALCALA DE GUADAIRA</v>
      </c>
      <c r="G134" s="41" t="s">
        <v>2299</v>
      </c>
      <c r="H134" s="97">
        <v>3</v>
      </c>
      <c r="I134" s="97"/>
      <c r="J134" s="97"/>
      <c r="K134" s="97"/>
      <c r="L134" s="97"/>
      <c r="M134" s="97"/>
      <c r="N134" s="97"/>
      <c r="O134" s="97"/>
      <c r="P134" s="97"/>
      <c r="Q134" s="97" t="s">
        <v>106</v>
      </c>
      <c r="R134" s="41" t="s">
        <v>159</v>
      </c>
      <c r="S134" s="97">
        <v>7</v>
      </c>
      <c r="T134" s="97"/>
      <c r="U134" s="97"/>
      <c r="V134" s="98" t="str">
        <f>VLOOKUP($G134,LISTAS!$V$3:$AD$20218,7,0)</f>
        <v>41</v>
      </c>
      <c r="W134" s="98" t="str">
        <f>VLOOKUP($G134,LISTAS!$V$3:$AD$20218,8,0)</f>
        <v>00004</v>
      </c>
      <c r="X134" s="98" t="str">
        <f>VLOOKUP($G134,LISTAS!$V$3:$AD$20218,9,0)</f>
        <v>02415</v>
      </c>
      <c r="Y134" s="98" t="str">
        <f t="shared" si="44"/>
        <v>00003</v>
      </c>
      <c r="Z134" s="98" t="str">
        <f>IF(I134=""," ",VLOOKUP(I134,LISTAS!$B$3:$C$105,2))</f>
        <v xml:space="preserve"> </v>
      </c>
      <c r="AA134" s="98" t="str">
        <f t="shared" si="45"/>
        <v xml:space="preserve">   </v>
      </c>
      <c r="AB134" s="99" t="str">
        <f>IF(L134="","  ",VLOOKUP(L134,LISTAS!$H$3:$I$14,2,0)&amp;REPT(" ",1-LEN(M134))&amp;M134)</f>
        <v xml:space="preserve">  </v>
      </c>
      <c r="AC134" s="98" t="str">
        <f t="shared" si="46"/>
        <v xml:space="preserve"> </v>
      </c>
      <c r="AD134" s="98" t="str">
        <f>IF(O134=""," ",VLOOKUP(O134,LISTAS!$M$3:$N$39,2,0))&amp;IF(P134=""," ",VLOOKUP(P134,LISTAS!$M$3:$N$39,2,0))</f>
        <v xml:space="preserve">  </v>
      </c>
      <c r="AE134" s="98" t="str">
        <f>IF(Q134="","   ",VLOOKUP(Q134,LISTAS!$P$3:$Q$147,2,0))</f>
        <v xml:space="preserve">BA </v>
      </c>
      <c r="AF134" s="98" t="str">
        <f>IF(ISERROR(IF(R134="texto libre",S134,VLOOKUP(R134,LISTAS!$S$3:$T$103,2,0))&amp;REPT(" ",4-LEN(IF(R134="texto libre",S134,VLOOKUP(R134,LISTAS!$S$3:$T$103,2,0))))),"    ",IF(R134="texto libre",S134,VLOOKUP(R134,LISTAS!$S$3:$T$103,2,0))&amp;REPT(" ",4-LEN(IF(R134="texto libre",S134,VLOOKUP(R134,LISTAS!$S$3:$T$103,2,0)))))</f>
        <v xml:space="preserve">7   </v>
      </c>
      <c r="AG134" s="98" t="str">
        <f>IF(ISERROR(IF(T134="texto libre",U134,VLOOKUP(T134,LISTAS!$S$3:$T$103,2,0))&amp;REPT(" ",4-LEN(IF(T134="texto libre",U134,VLOOKUP(T134,LISTAS!$S$3:$T$103,2,0))))),"    ",IF(T134="texto libre",U134,VLOOKUP(T134,LISTAS!$S$3:$T$103,2,0))&amp;REPT(" ",4-LEN(IF(T134="texto libre",U134,VLOOKUP(T134,LISTAS!$S$3:$T$103,2,0)))))</f>
        <v xml:space="preserve">    </v>
      </c>
      <c r="AH134" s="98">
        <f t="shared" si="47"/>
        <v>37</v>
      </c>
      <c r="AI134" s="98">
        <f t="shared" si="48"/>
        <v>1</v>
      </c>
      <c r="AJ134" s="100"/>
      <c r="AK134" s="31">
        <v>8</v>
      </c>
      <c r="AL134" s="91" t="s">
        <v>2713</v>
      </c>
      <c r="AM134" s="91" t="s">
        <v>2699</v>
      </c>
      <c r="AN134" s="31">
        <v>1</v>
      </c>
      <c r="AO134" s="101" t="str">
        <f>Tabla1[[#This Row],[GESCAL_37]]</f>
        <v xml:space="preserve">41000040241500003         BA 7       </v>
      </c>
      <c r="AP134" s="101" t="str">
        <f>IF(Tabla1[[#This Row],[Calle]]&lt;&gt;"",Tabla1[[#This Row],[Calle]],"")</f>
        <v>San Francisco, Calle</v>
      </c>
      <c r="AQ134" s="101" t="str">
        <f>Tabla1[[#This Row],[Número]]&amp;Tabla1[[#This Row],[Bis]]</f>
        <v>3</v>
      </c>
      <c r="AR134" s="101" t="str">
        <f>Tabla1[[#This Row],[PORTAL(O)]]&amp;Tabla1[[#This Row],[PUERTA(Y)]]</f>
        <v/>
      </c>
      <c r="AS134" s="101" t="str">
        <f>Tabla1[[#This Row],[BLOQUE(T)]]&amp;Tabla1[[#This Row],[BLOQUE(XX)]]</f>
        <v/>
      </c>
      <c r="AT134" s="101" t="str">
        <f>IF(Tabla1[[#This Row],[LETRA ]]&lt;&gt;"",Tabla1[[#This Row],[LETRA ]],"")</f>
        <v/>
      </c>
      <c r="AU134" s="101" t="str">
        <f>Tabla1[[#This Row],[S1]]&amp;Tabla1[[#This Row],[S2]]</f>
        <v/>
      </c>
      <c r="AV134" s="43" t="s">
        <v>27</v>
      </c>
      <c r="AW134" s="101" t="str">
        <f>Tabla1[[#This Row],[Planta]]</f>
        <v>Bajo</v>
      </c>
      <c r="AX134" s="101" t="str">
        <f>Tabla1[[#This Row],[MMMM]]&amp;" "&amp;Tabla1[[#This Row],[NNNN]]</f>
        <v xml:space="preserve">7        </v>
      </c>
      <c r="AY134" s="31" t="s">
        <v>2702</v>
      </c>
      <c r="AZ134" s="31" t="s">
        <v>2715</v>
      </c>
      <c r="BA134" s="92"/>
      <c r="BB134" s="31" t="s">
        <v>2726</v>
      </c>
      <c r="BC134" s="31" t="s">
        <v>355</v>
      </c>
      <c r="BD134" s="91" t="s">
        <v>2713</v>
      </c>
      <c r="BE134" s="31" t="s">
        <v>2722</v>
      </c>
      <c r="BF134" s="31" t="s">
        <v>359</v>
      </c>
      <c r="BG134" s="31">
        <v>3</v>
      </c>
      <c r="BH134" s="31" t="s">
        <v>2718</v>
      </c>
      <c r="BI134" s="31" t="s">
        <v>2719</v>
      </c>
      <c r="BJ134" s="31">
        <v>77</v>
      </c>
      <c r="BK134" s="92"/>
    </row>
    <row r="135" spans="1:63" ht="11.25" hidden="1" customHeight="1" thickBot="1" x14ac:dyDescent="0.25">
      <c r="A135" s="95">
        <f t="shared" si="40"/>
        <v>128</v>
      </c>
      <c r="B135" s="96" t="str">
        <f t="shared" si="41"/>
        <v>NO</v>
      </c>
      <c r="C135" s="96" t="str">
        <f t="shared" si="42"/>
        <v>NO</v>
      </c>
      <c r="D135" s="96" t="str">
        <f t="shared" si="43"/>
        <v xml:space="preserve">41000040241500003         BA 9       </v>
      </c>
      <c r="E135" s="95" t="str">
        <f>VLOOKUP($G135,LISTAS!$V:$AA,3,0)</f>
        <v>SEVILLA</v>
      </c>
      <c r="F135" s="95" t="str">
        <f>VLOOKUP($G135,LISTAS!$V:$AA,2,0)</f>
        <v>ALCALA DE GUADAIRA</v>
      </c>
      <c r="G135" s="41" t="s">
        <v>2299</v>
      </c>
      <c r="H135" s="97">
        <v>3</v>
      </c>
      <c r="I135" s="97"/>
      <c r="J135" s="97"/>
      <c r="K135" s="97"/>
      <c r="L135" s="97"/>
      <c r="M135" s="97"/>
      <c r="N135" s="97"/>
      <c r="O135" s="97"/>
      <c r="P135" s="97"/>
      <c r="Q135" s="97" t="s">
        <v>106</v>
      </c>
      <c r="R135" s="41" t="s">
        <v>159</v>
      </c>
      <c r="S135" s="97">
        <v>9</v>
      </c>
      <c r="T135" s="97"/>
      <c r="U135" s="97"/>
      <c r="V135" s="98" t="str">
        <f>VLOOKUP($G135,LISTAS!$V$3:$AD$20218,7,0)</f>
        <v>41</v>
      </c>
      <c r="W135" s="98" t="str">
        <f>VLOOKUP($G135,LISTAS!$V$3:$AD$20218,8,0)</f>
        <v>00004</v>
      </c>
      <c r="X135" s="98" t="str">
        <f>VLOOKUP($G135,LISTAS!$V$3:$AD$20218,9,0)</f>
        <v>02415</v>
      </c>
      <c r="Y135" s="98" t="str">
        <f t="shared" si="44"/>
        <v>00003</v>
      </c>
      <c r="Z135" s="98" t="str">
        <f>IF(I135=""," ",VLOOKUP(I135,LISTAS!$B$3:$C$105,2))</f>
        <v xml:space="preserve"> </v>
      </c>
      <c r="AA135" s="98" t="str">
        <f t="shared" si="45"/>
        <v xml:space="preserve">   </v>
      </c>
      <c r="AB135" s="99" t="str">
        <f>IF(L135="","  ",VLOOKUP(L135,LISTAS!$H$3:$I$14,2,0)&amp;REPT(" ",1-LEN(M135))&amp;M135)</f>
        <v xml:space="preserve">  </v>
      </c>
      <c r="AC135" s="98" t="str">
        <f t="shared" si="46"/>
        <v xml:space="preserve"> </v>
      </c>
      <c r="AD135" s="98" t="str">
        <f>IF(O135=""," ",VLOOKUP(O135,LISTAS!$M$3:$N$39,2,0))&amp;IF(P135=""," ",VLOOKUP(P135,LISTAS!$M$3:$N$39,2,0))</f>
        <v xml:space="preserve">  </v>
      </c>
      <c r="AE135" s="98" t="str">
        <f>IF(Q135="","   ",VLOOKUP(Q135,LISTAS!$P$3:$Q$147,2,0))</f>
        <v xml:space="preserve">BA </v>
      </c>
      <c r="AF135" s="98" t="str">
        <f>IF(ISERROR(IF(R135="texto libre",S135,VLOOKUP(R135,LISTAS!$S$3:$T$103,2,0))&amp;REPT(" ",4-LEN(IF(R135="texto libre",S135,VLOOKUP(R135,LISTAS!$S$3:$T$103,2,0))))),"    ",IF(R135="texto libre",S135,VLOOKUP(R135,LISTAS!$S$3:$T$103,2,0))&amp;REPT(" ",4-LEN(IF(R135="texto libre",S135,VLOOKUP(R135,LISTAS!$S$3:$T$103,2,0)))))</f>
        <v xml:space="preserve">9   </v>
      </c>
      <c r="AG135" s="98" t="str">
        <f>IF(ISERROR(IF(T135="texto libre",U135,VLOOKUP(T135,LISTAS!$S$3:$T$103,2,0))&amp;REPT(" ",4-LEN(IF(T135="texto libre",U135,VLOOKUP(T135,LISTAS!$S$3:$T$103,2,0))))),"    ",IF(T135="texto libre",U135,VLOOKUP(T135,LISTAS!$S$3:$T$103,2,0))&amp;REPT(" ",4-LEN(IF(T135="texto libre",U135,VLOOKUP(T135,LISTAS!$S$3:$T$103,2,0)))))</f>
        <v xml:space="preserve">    </v>
      </c>
      <c r="AH135" s="98">
        <f t="shared" si="47"/>
        <v>37</v>
      </c>
      <c r="AI135" s="98">
        <f t="shared" si="48"/>
        <v>1</v>
      </c>
      <c r="AJ135" s="100"/>
      <c r="AK135" s="31">
        <v>8</v>
      </c>
      <c r="AL135" s="91" t="s">
        <v>2713</v>
      </c>
      <c r="AM135" s="91" t="s">
        <v>2699</v>
      </c>
      <c r="AN135" s="31">
        <v>1</v>
      </c>
      <c r="AO135" s="101" t="str">
        <f>Tabla1[[#This Row],[GESCAL_37]]</f>
        <v xml:space="preserve">41000040241500003         BA 9       </v>
      </c>
      <c r="AP135" s="101" t="str">
        <f>IF(Tabla1[[#This Row],[Calle]]&lt;&gt;"",Tabla1[[#This Row],[Calle]],"")</f>
        <v>San Francisco, Calle</v>
      </c>
      <c r="AQ135" s="101" t="str">
        <f>Tabla1[[#This Row],[Número]]&amp;Tabla1[[#This Row],[Bis]]</f>
        <v>3</v>
      </c>
      <c r="AR135" s="101" t="str">
        <f>Tabla1[[#This Row],[PORTAL(O)]]&amp;Tabla1[[#This Row],[PUERTA(Y)]]</f>
        <v/>
      </c>
      <c r="AS135" s="101" t="str">
        <f>Tabla1[[#This Row],[BLOQUE(T)]]&amp;Tabla1[[#This Row],[BLOQUE(XX)]]</f>
        <v/>
      </c>
      <c r="AT135" s="101" t="str">
        <f>IF(Tabla1[[#This Row],[LETRA ]]&lt;&gt;"",Tabla1[[#This Row],[LETRA ]],"")</f>
        <v/>
      </c>
      <c r="AU135" s="101" t="str">
        <f>Tabla1[[#This Row],[S1]]&amp;Tabla1[[#This Row],[S2]]</f>
        <v/>
      </c>
      <c r="AV135" s="43" t="s">
        <v>27</v>
      </c>
      <c r="AW135" s="101" t="str">
        <f>Tabla1[[#This Row],[Planta]]</f>
        <v>Bajo</v>
      </c>
      <c r="AX135" s="101" t="str">
        <f>Tabla1[[#This Row],[MMMM]]&amp;" "&amp;Tabla1[[#This Row],[NNNN]]</f>
        <v xml:space="preserve">9        </v>
      </c>
      <c r="AY135" s="31" t="s">
        <v>2702</v>
      </c>
      <c r="AZ135" s="31" t="s">
        <v>2715</v>
      </c>
      <c r="BA135" s="92"/>
      <c r="BB135" s="31" t="s">
        <v>2726</v>
      </c>
      <c r="BC135" s="31" t="s">
        <v>355</v>
      </c>
      <c r="BD135" s="91" t="s">
        <v>2713</v>
      </c>
      <c r="BE135" s="31" t="s">
        <v>2722</v>
      </c>
      <c r="BF135" s="31" t="s">
        <v>359</v>
      </c>
      <c r="BG135" s="31">
        <v>3</v>
      </c>
      <c r="BH135" s="31" t="s">
        <v>2718</v>
      </c>
      <c r="BI135" s="31" t="s">
        <v>2719</v>
      </c>
      <c r="BJ135" s="31">
        <v>77</v>
      </c>
      <c r="BK135" s="92"/>
    </row>
    <row r="136" spans="1:63" ht="11.25" hidden="1" customHeight="1" thickBot="1" x14ac:dyDescent="0.25">
      <c r="A136" s="95">
        <f t="shared" si="40"/>
        <v>129</v>
      </c>
      <c r="B136" s="96" t="str">
        <f t="shared" si="41"/>
        <v>NO</v>
      </c>
      <c r="C136" s="96" t="str">
        <f t="shared" si="42"/>
        <v>NO</v>
      </c>
      <c r="D136" s="96" t="str">
        <f t="shared" si="43"/>
        <v xml:space="preserve">41000040241500003       1 001IZDA    </v>
      </c>
      <c r="E136" s="95" t="str">
        <f>VLOOKUP($G136,LISTAS!$V:$AA,3,0)</f>
        <v>SEVILLA</v>
      </c>
      <c r="F136" s="95" t="str">
        <f>VLOOKUP($G136,LISTAS!$V:$AA,2,0)</f>
        <v>ALCALA DE GUADAIRA</v>
      </c>
      <c r="G136" s="41" t="s">
        <v>2299</v>
      </c>
      <c r="H136" s="97">
        <v>3</v>
      </c>
      <c r="I136" s="97"/>
      <c r="J136" s="97"/>
      <c r="K136" s="97"/>
      <c r="L136" s="97"/>
      <c r="M136" s="97"/>
      <c r="N136" s="97"/>
      <c r="O136" s="97">
        <v>1</v>
      </c>
      <c r="P136" s="97"/>
      <c r="Q136" s="97">
        <v>1</v>
      </c>
      <c r="R136" s="41" t="s">
        <v>98</v>
      </c>
      <c r="S136" s="97"/>
      <c r="T136" s="97"/>
      <c r="U136" s="97"/>
      <c r="V136" s="98" t="str">
        <f>VLOOKUP($G136,LISTAS!$V$3:$AD$20218,7,0)</f>
        <v>41</v>
      </c>
      <c r="W136" s="98" t="str">
        <f>VLOOKUP($G136,LISTAS!$V$3:$AD$20218,8,0)</f>
        <v>00004</v>
      </c>
      <c r="X136" s="98" t="str">
        <f>VLOOKUP($G136,LISTAS!$V$3:$AD$20218,9,0)</f>
        <v>02415</v>
      </c>
      <c r="Y136" s="98" t="str">
        <f t="shared" si="44"/>
        <v>00003</v>
      </c>
      <c r="Z136" s="98" t="str">
        <f>IF(I136=""," ",VLOOKUP(I136,LISTAS!$B$3:$C$105,2))</f>
        <v xml:space="preserve"> </v>
      </c>
      <c r="AA136" s="98" t="str">
        <f t="shared" si="45"/>
        <v xml:space="preserve">   </v>
      </c>
      <c r="AB136" s="99" t="str">
        <f>IF(L136="","  ",VLOOKUP(L136,LISTAS!$H$3:$I$14,2,0)&amp;REPT(" ",1-LEN(M136))&amp;M136)</f>
        <v xml:space="preserve">  </v>
      </c>
      <c r="AC136" s="98" t="str">
        <f t="shared" si="46"/>
        <v xml:space="preserve"> </v>
      </c>
      <c r="AD136" s="98" t="str">
        <f>IF(O136=""," ",VLOOKUP(O136,LISTAS!$M$3:$N$39,2,0))&amp;IF(P136=""," ",VLOOKUP(P136,LISTAS!$M$3:$N$39,2,0))</f>
        <v xml:space="preserve">1 </v>
      </c>
      <c r="AE136" s="98" t="str">
        <f>IF(Q136="","   ",VLOOKUP(Q136,LISTAS!$P$3:$Q$147,2,0))</f>
        <v>001</v>
      </c>
      <c r="AF136" s="98" t="str">
        <f>IF(ISERROR(IF(R136="texto libre",S136,VLOOKUP(R136,LISTAS!$S$3:$T$103,2,0))&amp;REPT(" ",4-LEN(IF(R136="texto libre",S136,VLOOKUP(R136,LISTAS!$S$3:$T$103,2,0))))),"    ",IF(R136="texto libre",S136,VLOOKUP(R136,LISTAS!$S$3:$T$103,2,0))&amp;REPT(" ",4-LEN(IF(R136="texto libre",S136,VLOOKUP(R136,LISTAS!$S$3:$T$103,2,0)))))</f>
        <v>IZDA</v>
      </c>
      <c r="AG136" s="98" t="str">
        <f>IF(ISERROR(IF(T136="texto libre",U136,VLOOKUP(T136,LISTAS!$S$3:$T$103,2,0))&amp;REPT(" ",4-LEN(IF(T136="texto libre",U136,VLOOKUP(T136,LISTAS!$S$3:$T$103,2,0))))),"    ",IF(T136="texto libre",U136,VLOOKUP(T136,LISTAS!$S$3:$T$103,2,0))&amp;REPT(" ",4-LEN(IF(T136="texto libre",U136,VLOOKUP(T136,LISTAS!$S$3:$T$103,2,0)))))</f>
        <v xml:space="preserve">    </v>
      </c>
      <c r="AH136" s="98">
        <f t="shared" si="47"/>
        <v>37</v>
      </c>
      <c r="AI136" s="98">
        <f t="shared" si="48"/>
        <v>1</v>
      </c>
      <c r="AJ136" s="100"/>
      <c r="AK136" s="31">
        <v>8</v>
      </c>
      <c r="AL136" s="91" t="s">
        <v>2713</v>
      </c>
      <c r="AM136" s="91" t="s">
        <v>2699</v>
      </c>
      <c r="AN136" s="31">
        <v>2</v>
      </c>
      <c r="AO136" s="101" t="str">
        <f>Tabla1[[#This Row],[GESCAL_37]]</f>
        <v xml:space="preserve">41000040241500003       1 001IZDA    </v>
      </c>
      <c r="AP136" s="101" t="str">
        <f>IF(Tabla1[[#This Row],[Calle]]&lt;&gt;"",Tabla1[[#This Row],[Calle]],"")</f>
        <v>San Francisco, Calle</v>
      </c>
      <c r="AQ136" s="101" t="str">
        <f>Tabla1[[#This Row],[Número]]&amp;Tabla1[[#This Row],[Bis]]</f>
        <v>3</v>
      </c>
      <c r="AR136" s="101" t="str">
        <f>Tabla1[[#This Row],[PORTAL(O)]]&amp;Tabla1[[#This Row],[PUERTA(Y)]]</f>
        <v/>
      </c>
      <c r="AS136" s="101" t="str">
        <f>Tabla1[[#This Row],[BLOQUE(T)]]&amp;Tabla1[[#This Row],[BLOQUE(XX)]]</f>
        <v/>
      </c>
      <c r="AT136" s="101" t="str">
        <f>IF(Tabla1[[#This Row],[LETRA ]]&lt;&gt;"",Tabla1[[#This Row],[LETRA ]],"")</f>
        <v/>
      </c>
      <c r="AU136" s="101" t="str">
        <f>Tabla1[[#This Row],[S1]]&amp;Tabla1[[#This Row],[S2]]</f>
        <v>1</v>
      </c>
      <c r="AV136" s="43" t="s">
        <v>27</v>
      </c>
      <c r="AW136" s="101">
        <f>Tabla1[[#This Row],[Planta]]</f>
        <v>1</v>
      </c>
      <c r="AX136" s="101" t="str">
        <f>Tabla1[[#This Row],[MMMM]]&amp;" "&amp;Tabla1[[#This Row],[NNNN]]</f>
        <v xml:space="preserve">IZDA     </v>
      </c>
      <c r="AY136" s="31" t="s">
        <v>2702</v>
      </c>
      <c r="AZ136" s="31" t="s">
        <v>2715</v>
      </c>
      <c r="BA136" s="92"/>
      <c r="BB136" s="31" t="s">
        <v>2726</v>
      </c>
      <c r="BC136" s="31" t="s">
        <v>355</v>
      </c>
      <c r="BD136" s="91" t="s">
        <v>2713</v>
      </c>
      <c r="BE136" s="31" t="s">
        <v>2722</v>
      </c>
      <c r="BF136" s="31" t="s">
        <v>359</v>
      </c>
      <c r="BG136" s="31">
        <v>3</v>
      </c>
      <c r="BH136" s="31" t="s">
        <v>2718</v>
      </c>
      <c r="BI136" s="31" t="s">
        <v>2719</v>
      </c>
      <c r="BJ136" s="31">
        <v>77</v>
      </c>
      <c r="BK136" s="92"/>
    </row>
    <row r="137" spans="1:63" ht="11.25" hidden="1" customHeight="1" thickBot="1" x14ac:dyDescent="0.25">
      <c r="A137" s="95">
        <f t="shared" si="40"/>
        <v>130</v>
      </c>
      <c r="B137" s="96" t="str">
        <f t="shared" si="41"/>
        <v>NO</v>
      </c>
      <c r="C137" s="96" t="str">
        <f t="shared" si="42"/>
        <v>NO</v>
      </c>
      <c r="D137" s="96" t="str">
        <f t="shared" si="43"/>
        <v xml:space="preserve">41000040241500003       1 001DCHA    </v>
      </c>
      <c r="E137" s="95" t="str">
        <f>VLOOKUP($G137,LISTAS!$V:$AA,3,0)</f>
        <v>SEVILLA</v>
      </c>
      <c r="F137" s="95" t="str">
        <f>VLOOKUP($G137,LISTAS!$V:$AA,2,0)</f>
        <v>ALCALA DE GUADAIRA</v>
      </c>
      <c r="G137" s="41" t="s">
        <v>2299</v>
      </c>
      <c r="H137" s="97">
        <v>3</v>
      </c>
      <c r="I137" s="97"/>
      <c r="J137" s="97"/>
      <c r="K137" s="97"/>
      <c r="L137" s="97"/>
      <c r="M137" s="97"/>
      <c r="N137" s="97"/>
      <c r="O137" s="97">
        <v>1</v>
      </c>
      <c r="P137" s="97"/>
      <c r="Q137" s="97">
        <v>1</v>
      </c>
      <c r="R137" s="41" t="s">
        <v>99</v>
      </c>
      <c r="S137" s="97"/>
      <c r="T137" s="97"/>
      <c r="U137" s="97"/>
      <c r="V137" s="98" t="str">
        <f>VLOOKUP($G137,LISTAS!$V$3:$AD$20218,7,0)</f>
        <v>41</v>
      </c>
      <c r="W137" s="98" t="str">
        <f>VLOOKUP($G137,LISTAS!$V$3:$AD$20218,8,0)</f>
        <v>00004</v>
      </c>
      <c r="X137" s="98" t="str">
        <f>VLOOKUP($G137,LISTAS!$V$3:$AD$20218,9,0)</f>
        <v>02415</v>
      </c>
      <c r="Y137" s="98" t="str">
        <f t="shared" si="44"/>
        <v>00003</v>
      </c>
      <c r="Z137" s="98" t="str">
        <f>IF(I137=""," ",VLOOKUP(I137,LISTAS!$B$3:$C$105,2))</f>
        <v xml:space="preserve"> </v>
      </c>
      <c r="AA137" s="98" t="str">
        <f t="shared" si="45"/>
        <v xml:space="preserve">   </v>
      </c>
      <c r="AB137" s="99" t="str">
        <f>IF(L137="","  ",VLOOKUP(L137,LISTAS!$H$3:$I$14,2,0)&amp;REPT(" ",1-LEN(M137))&amp;M137)</f>
        <v xml:space="preserve">  </v>
      </c>
      <c r="AC137" s="98" t="str">
        <f t="shared" si="46"/>
        <v xml:space="preserve"> </v>
      </c>
      <c r="AD137" s="98" t="str">
        <f>IF(O137=""," ",VLOOKUP(O137,LISTAS!$M$3:$N$39,2,0))&amp;IF(P137=""," ",VLOOKUP(P137,LISTAS!$M$3:$N$39,2,0))</f>
        <v xml:space="preserve">1 </v>
      </c>
      <c r="AE137" s="98" t="str">
        <f>IF(Q137="","   ",VLOOKUP(Q137,LISTAS!$P$3:$Q$147,2,0))</f>
        <v>001</v>
      </c>
      <c r="AF137" s="98" t="str">
        <f>IF(ISERROR(IF(R137="texto libre",S137,VLOOKUP(R137,LISTAS!$S$3:$T$103,2,0))&amp;REPT(" ",4-LEN(IF(R137="texto libre",S137,VLOOKUP(R137,LISTAS!$S$3:$T$103,2,0))))),"    ",IF(R137="texto libre",S137,VLOOKUP(R137,LISTAS!$S$3:$T$103,2,0))&amp;REPT(" ",4-LEN(IF(R137="texto libre",S137,VLOOKUP(R137,LISTAS!$S$3:$T$103,2,0)))))</f>
        <v>DCHA</v>
      </c>
      <c r="AG137" s="98" t="str">
        <f>IF(ISERROR(IF(T137="texto libre",U137,VLOOKUP(T137,LISTAS!$S$3:$T$103,2,0))&amp;REPT(" ",4-LEN(IF(T137="texto libre",U137,VLOOKUP(T137,LISTAS!$S$3:$T$103,2,0))))),"    ",IF(T137="texto libre",U137,VLOOKUP(T137,LISTAS!$S$3:$T$103,2,0))&amp;REPT(" ",4-LEN(IF(T137="texto libre",U137,VLOOKUP(T137,LISTAS!$S$3:$T$103,2,0)))))</f>
        <v xml:space="preserve">    </v>
      </c>
      <c r="AH137" s="98">
        <f t="shared" si="47"/>
        <v>37</v>
      </c>
      <c r="AI137" s="98">
        <f t="shared" si="48"/>
        <v>1</v>
      </c>
      <c r="AJ137" s="100"/>
      <c r="AK137" s="31">
        <v>8</v>
      </c>
      <c r="AL137" s="91" t="s">
        <v>2713</v>
      </c>
      <c r="AM137" s="91" t="s">
        <v>2699</v>
      </c>
      <c r="AN137" s="31">
        <v>2</v>
      </c>
      <c r="AO137" s="101" t="str">
        <f>Tabla1[[#This Row],[GESCAL_37]]</f>
        <v xml:space="preserve">41000040241500003       1 001DCHA    </v>
      </c>
      <c r="AP137" s="101" t="str">
        <f>IF(Tabla1[[#This Row],[Calle]]&lt;&gt;"",Tabla1[[#This Row],[Calle]],"")</f>
        <v>San Francisco, Calle</v>
      </c>
      <c r="AQ137" s="101" t="str">
        <f>Tabla1[[#This Row],[Número]]&amp;Tabla1[[#This Row],[Bis]]</f>
        <v>3</v>
      </c>
      <c r="AR137" s="101" t="str">
        <f>Tabla1[[#This Row],[PORTAL(O)]]&amp;Tabla1[[#This Row],[PUERTA(Y)]]</f>
        <v/>
      </c>
      <c r="AS137" s="101" t="str">
        <f>Tabla1[[#This Row],[BLOQUE(T)]]&amp;Tabla1[[#This Row],[BLOQUE(XX)]]</f>
        <v/>
      </c>
      <c r="AT137" s="101" t="str">
        <f>IF(Tabla1[[#This Row],[LETRA ]]&lt;&gt;"",Tabla1[[#This Row],[LETRA ]],"")</f>
        <v/>
      </c>
      <c r="AU137" s="101" t="str">
        <f>Tabla1[[#This Row],[S1]]&amp;Tabla1[[#This Row],[S2]]</f>
        <v>1</v>
      </c>
      <c r="AV137" s="43" t="s">
        <v>27</v>
      </c>
      <c r="AW137" s="101">
        <f>Tabla1[[#This Row],[Planta]]</f>
        <v>1</v>
      </c>
      <c r="AX137" s="101" t="str">
        <f>Tabla1[[#This Row],[MMMM]]&amp;" "&amp;Tabla1[[#This Row],[NNNN]]</f>
        <v xml:space="preserve">DCHA     </v>
      </c>
      <c r="AY137" s="31" t="s">
        <v>2702</v>
      </c>
      <c r="AZ137" s="31" t="s">
        <v>2715</v>
      </c>
      <c r="BA137" s="92"/>
      <c r="BB137" s="31" t="s">
        <v>2726</v>
      </c>
      <c r="BC137" s="31" t="s">
        <v>355</v>
      </c>
      <c r="BD137" s="91" t="s">
        <v>2713</v>
      </c>
      <c r="BE137" s="31" t="s">
        <v>2722</v>
      </c>
      <c r="BF137" s="31" t="s">
        <v>359</v>
      </c>
      <c r="BG137" s="31">
        <v>3</v>
      </c>
      <c r="BH137" s="31" t="s">
        <v>2718</v>
      </c>
      <c r="BI137" s="31" t="s">
        <v>2719</v>
      </c>
      <c r="BJ137" s="31">
        <v>77</v>
      </c>
      <c r="BK137" s="92"/>
    </row>
    <row r="138" spans="1:63" ht="11.25" hidden="1" customHeight="1" thickBot="1" x14ac:dyDescent="0.25">
      <c r="A138" s="95">
        <f t="shared" si="40"/>
        <v>131</v>
      </c>
      <c r="B138" s="96" t="str">
        <f t="shared" si="41"/>
        <v>NO</v>
      </c>
      <c r="C138" s="96" t="str">
        <f t="shared" si="42"/>
        <v>NO</v>
      </c>
      <c r="D138" s="96" t="str">
        <f t="shared" si="43"/>
        <v xml:space="preserve">41000040241500003       1 002IZDA    </v>
      </c>
      <c r="E138" s="95" t="str">
        <f>VLOOKUP($G138,LISTAS!$V:$AA,3,0)</f>
        <v>SEVILLA</v>
      </c>
      <c r="F138" s="95" t="str">
        <f>VLOOKUP($G138,LISTAS!$V:$AA,2,0)</f>
        <v>ALCALA DE GUADAIRA</v>
      </c>
      <c r="G138" s="41" t="s">
        <v>2299</v>
      </c>
      <c r="H138" s="97">
        <v>3</v>
      </c>
      <c r="I138" s="97"/>
      <c r="J138" s="97"/>
      <c r="K138" s="97"/>
      <c r="L138" s="97"/>
      <c r="M138" s="97"/>
      <c r="N138" s="97"/>
      <c r="O138" s="97">
        <v>1</v>
      </c>
      <c r="P138" s="97"/>
      <c r="Q138" s="97">
        <v>2</v>
      </c>
      <c r="R138" s="41" t="s">
        <v>98</v>
      </c>
      <c r="S138" s="97"/>
      <c r="T138" s="97"/>
      <c r="U138" s="97"/>
      <c r="V138" s="98" t="str">
        <f>VLOOKUP($G138,LISTAS!$V$3:$AD$20218,7,0)</f>
        <v>41</v>
      </c>
      <c r="W138" s="98" t="str">
        <f>VLOOKUP($G138,LISTAS!$V$3:$AD$20218,8,0)</f>
        <v>00004</v>
      </c>
      <c r="X138" s="98" t="str">
        <f>VLOOKUP($G138,LISTAS!$V$3:$AD$20218,9,0)</f>
        <v>02415</v>
      </c>
      <c r="Y138" s="98" t="str">
        <f t="shared" si="44"/>
        <v>00003</v>
      </c>
      <c r="Z138" s="98" t="str">
        <f>IF(I138=""," ",VLOOKUP(I138,LISTAS!$B$3:$C$105,2))</f>
        <v xml:space="preserve"> </v>
      </c>
      <c r="AA138" s="98" t="str">
        <f t="shared" si="45"/>
        <v xml:space="preserve">   </v>
      </c>
      <c r="AB138" s="99" t="str">
        <f>IF(L138="","  ",VLOOKUP(L138,LISTAS!$H$3:$I$14,2,0)&amp;REPT(" ",1-LEN(M138))&amp;M138)</f>
        <v xml:space="preserve">  </v>
      </c>
      <c r="AC138" s="98" t="str">
        <f t="shared" si="46"/>
        <v xml:space="preserve"> </v>
      </c>
      <c r="AD138" s="98" t="str">
        <f>IF(O138=""," ",VLOOKUP(O138,LISTAS!$M$3:$N$39,2,0))&amp;IF(P138=""," ",VLOOKUP(P138,LISTAS!$M$3:$N$39,2,0))</f>
        <v xml:space="preserve">1 </v>
      </c>
      <c r="AE138" s="98" t="str">
        <f>IF(Q138="","   ",VLOOKUP(Q138,LISTAS!$P$3:$Q$147,2,0))</f>
        <v>002</v>
      </c>
      <c r="AF138" s="98" t="str">
        <f>IF(ISERROR(IF(R138="texto libre",S138,VLOOKUP(R138,LISTAS!$S$3:$T$103,2,0))&amp;REPT(" ",4-LEN(IF(R138="texto libre",S138,VLOOKUP(R138,LISTAS!$S$3:$T$103,2,0))))),"    ",IF(R138="texto libre",S138,VLOOKUP(R138,LISTAS!$S$3:$T$103,2,0))&amp;REPT(" ",4-LEN(IF(R138="texto libre",S138,VLOOKUP(R138,LISTAS!$S$3:$T$103,2,0)))))</f>
        <v>IZDA</v>
      </c>
      <c r="AG138" s="98" t="str">
        <f>IF(ISERROR(IF(T138="texto libre",U138,VLOOKUP(T138,LISTAS!$S$3:$T$103,2,0))&amp;REPT(" ",4-LEN(IF(T138="texto libre",U138,VLOOKUP(T138,LISTAS!$S$3:$T$103,2,0))))),"    ",IF(T138="texto libre",U138,VLOOKUP(T138,LISTAS!$S$3:$T$103,2,0))&amp;REPT(" ",4-LEN(IF(T138="texto libre",U138,VLOOKUP(T138,LISTAS!$S$3:$T$103,2,0)))))</f>
        <v xml:space="preserve">    </v>
      </c>
      <c r="AH138" s="98">
        <f t="shared" si="47"/>
        <v>37</v>
      </c>
      <c r="AI138" s="98">
        <f t="shared" si="48"/>
        <v>1</v>
      </c>
      <c r="AJ138" s="100"/>
      <c r="AK138" s="31">
        <v>8</v>
      </c>
      <c r="AL138" s="91" t="s">
        <v>2713</v>
      </c>
      <c r="AM138" s="91" t="s">
        <v>2699</v>
      </c>
      <c r="AN138" s="31">
        <v>2</v>
      </c>
      <c r="AO138" s="101" t="str">
        <f>Tabla1[[#This Row],[GESCAL_37]]</f>
        <v xml:space="preserve">41000040241500003       1 002IZDA    </v>
      </c>
      <c r="AP138" s="101" t="str">
        <f>IF(Tabla1[[#This Row],[Calle]]&lt;&gt;"",Tabla1[[#This Row],[Calle]],"")</f>
        <v>San Francisco, Calle</v>
      </c>
      <c r="AQ138" s="101" t="str">
        <f>Tabla1[[#This Row],[Número]]&amp;Tabla1[[#This Row],[Bis]]</f>
        <v>3</v>
      </c>
      <c r="AR138" s="101" t="str">
        <f>Tabla1[[#This Row],[PORTAL(O)]]&amp;Tabla1[[#This Row],[PUERTA(Y)]]</f>
        <v/>
      </c>
      <c r="AS138" s="101" t="str">
        <f>Tabla1[[#This Row],[BLOQUE(T)]]&amp;Tabla1[[#This Row],[BLOQUE(XX)]]</f>
        <v/>
      </c>
      <c r="AT138" s="101" t="str">
        <f>IF(Tabla1[[#This Row],[LETRA ]]&lt;&gt;"",Tabla1[[#This Row],[LETRA ]],"")</f>
        <v/>
      </c>
      <c r="AU138" s="101" t="str">
        <f>Tabla1[[#This Row],[S1]]&amp;Tabla1[[#This Row],[S2]]</f>
        <v>1</v>
      </c>
      <c r="AV138" s="43" t="s">
        <v>27</v>
      </c>
      <c r="AW138" s="101">
        <f>Tabla1[[#This Row],[Planta]]</f>
        <v>2</v>
      </c>
      <c r="AX138" s="101" t="str">
        <f>Tabla1[[#This Row],[MMMM]]&amp;" "&amp;Tabla1[[#This Row],[NNNN]]</f>
        <v xml:space="preserve">IZDA     </v>
      </c>
      <c r="AY138" s="31" t="s">
        <v>2702</v>
      </c>
      <c r="AZ138" s="31" t="s">
        <v>2715</v>
      </c>
      <c r="BA138" s="92"/>
      <c r="BB138" s="31" t="s">
        <v>2726</v>
      </c>
      <c r="BC138" s="31" t="s">
        <v>355</v>
      </c>
      <c r="BD138" s="91" t="s">
        <v>2713</v>
      </c>
      <c r="BE138" s="31" t="s">
        <v>2722</v>
      </c>
      <c r="BF138" s="31" t="s">
        <v>359</v>
      </c>
      <c r="BG138" s="31">
        <v>3</v>
      </c>
      <c r="BH138" s="31" t="s">
        <v>2718</v>
      </c>
      <c r="BI138" s="31" t="s">
        <v>2719</v>
      </c>
      <c r="BJ138" s="31">
        <v>77</v>
      </c>
      <c r="BK138" s="92"/>
    </row>
    <row r="139" spans="1:63" ht="11.25" hidden="1" customHeight="1" thickBot="1" x14ac:dyDescent="0.25">
      <c r="A139" s="95">
        <f t="shared" si="40"/>
        <v>132</v>
      </c>
      <c r="B139" s="96" t="str">
        <f t="shared" si="41"/>
        <v>NO</v>
      </c>
      <c r="C139" s="96" t="str">
        <f t="shared" si="42"/>
        <v>NO</v>
      </c>
      <c r="D139" s="96" t="str">
        <f t="shared" si="43"/>
        <v xml:space="preserve">41000040241500003       1 002DCHA    </v>
      </c>
      <c r="E139" s="95" t="str">
        <f>VLOOKUP($G139,LISTAS!$V:$AA,3,0)</f>
        <v>SEVILLA</v>
      </c>
      <c r="F139" s="95" t="str">
        <f>VLOOKUP($G139,LISTAS!$V:$AA,2,0)</f>
        <v>ALCALA DE GUADAIRA</v>
      </c>
      <c r="G139" s="41" t="s">
        <v>2299</v>
      </c>
      <c r="H139" s="97">
        <v>3</v>
      </c>
      <c r="I139" s="97"/>
      <c r="J139" s="97"/>
      <c r="K139" s="97"/>
      <c r="L139" s="97"/>
      <c r="M139" s="97"/>
      <c r="N139" s="97"/>
      <c r="O139" s="97">
        <v>1</v>
      </c>
      <c r="P139" s="97"/>
      <c r="Q139" s="97">
        <v>2</v>
      </c>
      <c r="R139" s="41" t="s">
        <v>99</v>
      </c>
      <c r="S139" s="97"/>
      <c r="T139" s="97"/>
      <c r="U139" s="97"/>
      <c r="V139" s="98" t="str">
        <f>VLOOKUP($G139,LISTAS!$V$3:$AD$20218,7,0)</f>
        <v>41</v>
      </c>
      <c r="W139" s="98" t="str">
        <f>VLOOKUP($G139,LISTAS!$V$3:$AD$20218,8,0)</f>
        <v>00004</v>
      </c>
      <c r="X139" s="98" t="str">
        <f>VLOOKUP($G139,LISTAS!$V$3:$AD$20218,9,0)</f>
        <v>02415</v>
      </c>
      <c r="Y139" s="98" t="str">
        <f t="shared" si="44"/>
        <v>00003</v>
      </c>
      <c r="Z139" s="98" t="str">
        <f>IF(I139=""," ",VLOOKUP(I139,LISTAS!$B$3:$C$105,2))</f>
        <v xml:space="preserve"> </v>
      </c>
      <c r="AA139" s="98" t="str">
        <f t="shared" si="45"/>
        <v xml:space="preserve">   </v>
      </c>
      <c r="AB139" s="99" t="str">
        <f>IF(L139="","  ",VLOOKUP(L139,LISTAS!$H$3:$I$14,2,0)&amp;REPT(" ",1-LEN(M139))&amp;M139)</f>
        <v xml:space="preserve">  </v>
      </c>
      <c r="AC139" s="98" t="str">
        <f t="shared" si="46"/>
        <v xml:space="preserve"> </v>
      </c>
      <c r="AD139" s="98" t="str">
        <f>IF(O139=""," ",VLOOKUP(O139,LISTAS!$M$3:$N$39,2,0))&amp;IF(P139=""," ",VLOOKUP(P139,LISTAS!$M$3:$N$39,2,0))</f>
        <v xml:space="preserve">1 </v>
      </c>
      <c r="AE139" s="98" t="str">
        <f>IF(Q139="","   ",VLOOKUP(Q139,LISTAS!$P$3:$Q$147,2,0))</f>
        <v>002</v>
      </c>
      <c r="AF139" s="98" t="str">
        <f>IF(ISERROR(IF(R139="texto libre",S139,VLOOKUP(R139,LISTAS!$S$3:$T$103,2,0))&amp;REPT(" ",4-LEN(IF(R139="texto libre",S139,VLOOKUP(R139,LISTAS!$S$3:$T$103,2,0))))),"    ",IF(R139="texto libre",S139,VLOOKUP(R139,LISTAS!$S$3:$T$103,2,0))&amp;REPT(" ",4-LEN(IF(R139="texto libre",S139,VLOOKUP(R139,LISTAS!$S$3:$T$103,2,0)))))</f>
        <v>DCHA</v>
      </c>
      <c r="AG139" s="98" t="str">
        <f>IF(ISERROR(IF(T139="texto libre",U139,VLOOKUP(T139,LISTAS!$S$3:$T$103,2,0))&amp;REPT(" ",4-LEN(IF(T139="texto libre",U139,VLOOKUP(T139,LISTAS!$S$3:$T$103,2,0))))),"    ",IF(T139="texto libre",U139,VLOOKUP(T139,LISTAS!$S$3:$T$103,2,0))&amp;REPT(" ",4-LEN(IF(T139="texto libre",U139,VLOOKUP(T139,LISTAS!$S$3:$T$103,2,0)))))</f>
        <v xml:space="preserve">    </v>
      </c>
      <c r="AH139" s="98">
        <f t="shared" si="47"/>
        <v>37</v>
      </c>
      <c r="AI139" s="98">
        <f t="shared" si="48"/>
        <v>1</v>
      </c>
      <c r="AJ139" s="100"/>
      <c r="AK139" s="31">
        <v>8</v>
      </c>
      <c r="AL139" s="91" t="s">
        <v>2713</v>
      </c>
      <c r="AM139" s="91" t="s">
        <v>2699</v>
      </c>
      <c r="AN139" s="31">
        <v>2</v>
      </c>
      <c r="AO139" s="101" t="str">
        <f>Tabla1[[#This Row],[GESCAL_37]]</f>
        <v xml:space="preserve">41000040241500003       1 002DCHA    </v>
      </c>
      <c r="AP139" s="101" t="str">
        <f>IF(Tabla1[[#This Row],[Calle]]&lt;&gt;"",Tabla1[[#This Row],[Calle]],"")</f>
        <v>San Francisco, Calle</v>
      </c>
      <c r="AQ139" s="101" t="str">
        <f>Tabla1[[#This Row],[Número]]&amp;Tabla1[[#This Row],[Bis]]</f>
        <v>3</v>
      </c>
      <c r="AR139" s="101" t="str">
        <f>Tabla1[[#This Row],[PORTAL(O)]]&amp;Tabla1[[#This Row],[PUERTA(Y)]]</f>
        <v/>
      </c>
      <c r="AS139" s="101" t="str">
        <f>Tabla1[[#This Row],[BLOQUE(T)]]&amp;Tabla1[[#This Row],[BLOQUE(XX)]]</f>
        <v/>
      </c>
      <c r="AT139" s="101" t="str">
        <f>IF(Tabla1[[#This Row],[LETRA ]]&lt;&gt;"",Tabla1[[#This Row],[LETRA ]],"")</f>
        <v/>
      </c>
      <c r="AU139" s="101" t="str">
        <f>Tabla1[[#This Row],[S1]]&amp;Tabla1[[#This Row],[S2]]</f>
        <v>1</v>
      </c>
      <c r="AV139" s="43" t="s">
        <v>27</v>
      </c>
      <c r="AW139" s="101">
        <f>Tabla1[[#This Row],[Planta]]</f>
        <v>2</v>
      </c>
      <c r="AX139" s="101" t="str">
        <f>Tabla1[[#This Row],[MMMM]]&amp;" "&amp;Tabla1[[#This Row],[NNNN]]</f>
        <v xml:space="preserve">DCHA     </v>
      </c>
      <c r="AY139" s="31" t="s">
        <v>2702</v>
      </c>
      <c r="AZ139" s="31" t="s">
        <v>2715</v>
      </c>
      <c r="BA139" s="92"/>
      <c r="BB139" s="31" t="s">
        <v>2726</v>
      </c>
      <c r="BC139" s="31" t="s">
        <v>355</v>
      </c>
      <c r="BD139" s="91" t="s">
        <v>2713</v>
      </c>
      <c r="BE139" s="31" t="s">
        <v>2722</v>
      </c>
      <c r="BF139" s="31" t="s">
        <v>359</v>
      </c>
      <c r="BG139" s="31">
        <v>3</v>
      </c>
      <c r="BH139" s="31" t="s">
        <v>2718</v>
      </c>
      <c r="BI139" s="31" t="s">
        <v>2719</v>
      </c>
      <c r="BJ139" s="31">
        <v>77</v>
      </c>
      <c r="BK139" s="92"/>
    </row>
    <row r="140" spans="1:63" ht="11.25" hidden="1" customHeight="1" thickBot="1" x14ac:dyDescent="0.25">
      <c r="A140" s="95">
        <f t="shared" si="40"/>
        <v>133</v>
      </c>
      <c r="B140" s="96" t="str">
        <f t="shared" si="41"/>
        <v>NO</v>
      </c>
      <c r="C140" s="96" t="str">
        <f t="shared" si="42"/>
        <v>NO</v>
      </c>
      <c r="D140" s="96" t="str">
        <f t="shared" si="43"/>
        <v xml:space="preserve">41000040241500003       2 001IZDA    </v>
      </c>
      <c r="E140" s="95" t="str">
        <f>VLOOKUP($G140,LISTAS!$V:$AA,3,0)</f>
        <v>SEVILLA</v>
      </c>
      <c r="F140" s="95" t="str">
        <f>VLOOKUP($G140,LISTAS!$V:$AA,2,0)</f>
        <v>ALCALA DE GUADAIRA</v>
      </c>
      <c r="G140" s="41" t="s">
        <v>2299</v>
      </c>
      <c r="H140" s="97">
        <v>3</v>
      </c>
      <c r="I140" s="97"/>
      <c r="J140" s="97"/>
      <c r="K140" s="97"/>
      <c r="L140" s="97"/>
      <c r="M140" s="97"/>
      <c r="N140" s="97"/>
      <c r="O140" s="97">
        <v>2</v>
      </c>
      <c r="P140" s="97"/>
      <c r="Q140" s="97">
        <v>1</v>
      </c>
      <c r="R140" s="41" t="s">
        <v>98</v>
      </c>
      <c r="S140" s="97"/>
      <c r="T140" s="97"/>
      <c r="U140" s="97"/>
      <c r="V140" s="98" t="str">
        <f>VLOOKUP($G140,LISTAS!$V$3:$AD$20218,7,0)</f>
        <v>41</v>
      </c>
      <c r="W140" s="98" t="str">
        <f>VLOOKUP($G140,LISTAS!$V$3:$AD$20218,8,0)</f>
        <v>00004</v>
      </c>
      <c r="X140" s="98" t="str">
        <f>VLOOKUP($G140,LISTAS!$V$3:$AD$20218,9,0)</f>
        <v>02415</v>
      </c>
      <c r="Y140" s="98" t="str">
        <f t="shared" si="44"/>
        <v>00003</v>
      </c>
      <c r="Z140" s="98" t="str">
        <f>IF(I140=""," ",VLOOKUP(I140,LISTAS!$B$3:$C$105,2))</f>
        <v xml:space="preserve"> </v>
      </c>
      <c r="AA140" s="98" t="str">
        <f t="shared" si="45"/>
        <v xml:space="preserve">   </v>
      </c>
      <c r="AB140" s="99" t="str">
        <f>IF(L140="","  ",VLOOKUP(L140,LISTAS!$H$3:$I$14,2,0)&amp;REPT(" ",1-LEN(M140))&amp;M140)</f>
        <v xml:space="preserve">  </v>
      </c>
      <c r="AC140" s="98" t="str">
        <f t="shared" si="46"/>
        <v xml:space="preserve"> </v>
      </c>
      <c r="AD140" s="98" t="str">
        <f>IF(O140=""," ",VLOOKUP(O140,LISTAS!$M$3:$N$39,2,0))&amp;IF(P140=""," ",VLOOKUP(P140,LISTAS!$M$3:$N$39,2,0))</f>
        <v xml:space="preserve">2 </v>
      </c>
      <c r="AE140" s="98" t="str">
        <f>IF(Q140="","   ",VLOOKUP(Q140,LISTAS!$P$3:$Q$147,2,0))</f>
        <v>001</v>
      </c>
      <c r="AF140" s="98" t="str">
        <f>IF(ISERROR(IF(R140="texto libre",S140,VLOOKUP(R140,LISTAS!$S$3:$T$103,2,0))&amp;REPT(" ",4-LEN(IF(R140="texto libre",S140,VLOOKUP(R140,LISTAS!$S$3:$T$103,2,0))))),"    ",IF(R140="texto libre",S140,VLOOKUP(R140,LISTAS!$S$3:$T$103,2,0))&amp;REPT(" ",4-LEN(IF(R140="texto libre",S140,VLOOKUP(R140,LISTAS!$S$3:$T$103,2,0)))))</f>
        <v>IZDA</v>
      </c>
      <c r="AG140" s="98" t="str">
        <f>IF(ISERROR(IF(T140="texto libre",U140,VLOOKUP(T140,LISTAS!$S$3:$T$103,2,0))&amp;REPT(" ",4-LEN(IF(T140="texto libre",U140,VLOOKUP(T140,LISTAS!$S$3:$T$103,2,0))))),"    ",IF(T140="texto libre",U140,VLOOKUP(T140,LISTAS!$S$3:$T$103,2,0))&amp;REPT(" ",4-LEN(IF(T140="texto libre",U140,VLOOKUP(T140,LISTAS!$S$3:$T$103,2,0)))))</f>
        <v xml:space="preserve">    </v>
      </c>
      <c r="AH140" s="98">
        <f t="shared" si="47"/>
        <v>37</v>
      </c>
      <c r="AI140" s="98">
        <f t="shared" si="48"/>
        <v>1</v>
      </c>
      <c r="AJ140" s="100"/>
      <c r="AK140" s="31">
        <v>8</v>
      </c>
      <c r="AL140" s="91" t="s">
        <v>2713</v>
      </c>
      <c r="AM140" s="91" t="s">
        <v>2699</v>
      </c>
      <c r="AN140" s="31">
        <v>3</v>
      </c>
      <c r="AO140" s="101" t="str">
        <f>Tabla1[[#This Row],[GESCAL_37]]</f>
        <v xml:space="preserve">41000040241500003       2 001IZDA    </v>
      </c>
      <c r="AP140" s="101" t="str">
        <f>IF(Tabla1[[#This Row],[Calle]]&lt;&gt;"",Tabla1[[#This Row],[Calle]],"")</f>
        <v>San Francisco, Calle</v>
      </c>
      <c r="AQ140" s="101" t="str">
        <f>Tabla1[[#This Row],[Número]]&amp;Tabla1[[#This Row],[Bis]]</f>
        <v>3</v>
      </c>
      <c r="AR140" s="101" t="str">
        <f>Tabla1[[#This Row],[PORTAL(O)]]&amp;Tabla1[[#This Row],[PUERTA(Y)]]</f>
        <v/>
      </c>
      <c r="AS140" s="101" t="str">
        <f>Tabla1[[#This Row],[BLOQUE(T)]]&amp;Tabla1[[#This Row],[BLOQUE(XX)]]</f>
        <v/>
      </c>
      <c r="AT140" s="101" t="str">
        <f>IF(Tabla1[[#This Row],[LETRA ]]&lt;&gt;"",Tabla1[[#This Row],[LETRA ]],"")</f>
        <v/>
      </c>
      <c r="AU140" s="101" t="str">
        <f>Tabla1[[#This Row],[S1]]&amp;Tabla1[[#This Row],[S2]]</f>
        <v>2</v>
      </c>
      <c r="AV140" s="43" t="s">
        <v>27</v>
      </c>
      <c r="AW140" s="101">
        <f>Tabla1[[#This Row],[Planta]]</f>
        <v>1</v>
      </c>
      <c r="AX140" s="101" t="str">
        <f>Tabla1[[#This Row],[MMMM]]&amp;" "&amp;Tabla1[[#This Row],[NNNN]]</f>
        <v xml:space="preserve">IZDA     </v>
      </c>
      <c r="AY140" s="31" t="s">
        <v>2702</v>
      </c>
      <c r="AZ140" s="31" t="s">
        <v>2715</v>
      </c>
      <c r="BA140" s="92"/>
      <c r="BB140" s="31" t="s">
        <v>2726</v>
      </c>
      <c r="BC140" s="31" t="s">
        <v>355</v>
      </c>
      <c r="BD140" s="91" t="s">
        <v>2713</v>
      </c>
      <c r="BE140" s="31" t="s">
        <v>2722</v>
      </c>
      <c r="BF140" s="31" t="s">
        <v>359</v>
      </c>
      <c r="BG140" s="31">
        <v>3</v>
      </c>
      <c r="BH140" s="31" t="s">
        <v>2718</v>
      </c>
      <c r="BI140" s="31" t="s">
        <v>2719</v>
      </c>
      <c r="BJ140" s="31">
        <v>77</v>
      </c>
      <c r="BK140" s="92"/>
    </row>
    <row r="141" spans="1:63" ht="11.25" hidden="1" customHeight="1" thickBot="1" x14ac:dyDescent="0.25">
      <c r="A141" s="95">
        <f t="shared" si="40"/>
        <v>134</v>
      </c>
      <c r="B141" s="96" t="str">
        <f t="shared" si="41"/>
        <v>NO</v>
      </c>
      <c r="C141" s="96" t="str">
        <f t="shared" si="42"/>
        <v>NO</v>
      </c>
      <c r="D141" s="96" t="str">
        <f t="shared" si="43"/>
        <v xml:space="preserve">41000040241500003       2 001DCHA    </v>
      </c>
      <c r="E141" s="95" t="str">
        <f>VLOOKUP($G141,LISTAS!$V:$AA,3,0)</f>
        <v>SEVILLA</v>
      </c>
      <c r="F141" s="95" t="str">
        <f>VLOOKUP($G141,LISTAS!$V:$AA,2,0)</f>
        <v>ALCALA DE GUADAIRA</v>
      </c>
      <c r="G141" s="41" t="s">
        <v>2299</v>
      </c>
      <c r="H141" s="97">
        <v>3</v>
      </c>
      <c r="I141" s="97"/>
      <c r="J141" s="97"/>
      <c r="K141" s="97"/>
      <c r="L141" s="97"/>
      <c r="M141" s="97"/>
      <c r="N141" s="97"/>
      <c r="O141" s="97">
        <v>2</v>
      </c>
      <c r="P141" s="97"/>
      <c r="Q141" s="97">
        <v>1</v>
      </c>
      <c r="R141" s="41" t="s">
        <v>99</v>
      </c>
      <c r="S141" s="97"/>
      <c r="T141" s="97"/>
      <c r="U141" s="97"/>
      <c r="V141" s="98" t="str">
        <f>VLOOKUP($G141,LISTAS!$V$3:$AD$20218,7,0)</f>
        <v>41</v>
      </c>
      <c r="W141" s="98" t="str">
        <f>VLOOKUP($G141,LISTAS!$V$3:$AD$20218,8,0)</f>
        <v>00004</v>
      </c>
      <c r="X141" s="98" t="str">
        <f>VLOOKUP($G141,LISTAS!$V$3:$AD$20218,9,0)</f>
        <v>02415</v>
      </c>
      <c r="Y141" s="98" t="str">
        <f t="shared" si="44"/>
        <v>00003</v>
      </c>
      <c r="Z141" s="98" t="str">
        <f>IF(I141=""," ",VLOOKUP(I141,LISTAS!$B$3:$C$105,2))</f>
        <v xml:space="preserve"> </v>
      </c>
      <c r="AA141" s="98" t="str">
        <f t="shared" si="45"/>
        <v xml:space="preserve">   </v>
      </c>
      <c r="AB141" s="99" t="str">
        <f>IF(L141="","  ",VLOOKUP(L141,LISTAS!$H$3:$I$14,2,0)&amp;REPT(" ",1-LEN(M141))&amp;M141)</f>
        <v xml:space="preserve">  </v>
      </c>
      <c r="AC141" s="98" t="str">
        <f t="shared" si="46"/>
        <v xml:space="preserve"> </v>
      </c>
      <c r="AD141" s="98" t="str">
        <f>IF(O141=""," ",VLOOKUP(O141,LISTAS!$M$3:$N$39,2,0))&amp;IF(P141=""," ",VLOOKUP(P141,LISTAS!$M$3:$N$39,2,0))</f>
        <v xml:space="preserve">2 </v>
      </c>
      <c r="AE141" s="98" t="str">
        <f>IF(Q141="","   ",VLOOKUP(Q141,LISTAS!$P$3:$Q$147,2,0))</f>
        <v>001</v>
      </c>
      <c r="AF141" s="98" t="str">
        <f>IF(ISERROR(IF(R141="texto libre",S141,VLOOKUP(R141,LISTAS!$S$3:$T$103,2,0))&amp;REPT(" ",4-LEN(IF(R141="texto libre",S141,VLOOKUP(R141,LISTAS!$S$3:$T$103,2,0))))),"    ",IF(R141="texto libre",S141,VLOOKUP(R141,LISTAS!$S$3:$T$103,2,0))&amp;REPT(" ",4-LEN(IF(R141="texto libre",S141,VLOOKUP(R141,LISTAS!$S$3:$T$103,2,0)))))</f>
        <v>DCHA</v>
      </c>
      <c r="AG141" s="98" t="str">
        <f>IF(ISERROR(IF(T141="texto libre",U141,VLOOKUP(T141,LISTAS!$S$3:$T$103,2,0))&amp;REPT(" ",4-LEN(IF(T141="texto libre",U141,VLOOKUP(T141,LISTAS!$S$3:$T$103,2,0))))),"    ",IF(T141="texto libre",U141,VLOOKUP(T141,LISTAS!$S$3:$T$103,2,0))&amp;REPT(" ",4-LEN(IF(T141="texto libre",U141,VLOOKUP(T141,LISTAS!$S$3:$T$103,2,0)))))</f>
        <v xml:space="preserve">    </v>
      </c>
      <c r="AH141" s="98">
        <f t="shared" si="47"/>
        <v>37</v>
      </c>
      <c r="AI141" s="98">
        <f t="shared" si="48"/>
        <v>1</v>
      </c>
      <c r="AJ141" s="100"/>
      <c r="AK141" s="31">
        <v>8</v>
      </c>
      <c r="AL141" s="91" t="s">
        <v>2713</v>
      </c>
      <c r="AM141" s="91" t="s">
        <v>2699</v>
      </c>
      <c r="AN141" s="31">
        <v>3</v>
      </c>
      <c r="AO141" s="101" t="str">
        <f>Tabla1[[#This Row],[GESCAL_37]]</f>
        <v xml:space="preserve">41000040241500003       2 001DCHA    </v>
      </c>
      <c r="AP141" s="101" t="str">
        <f>IF(Tabla1[[#This Row],[Calle]]&lt;&gt;"",Tabla1[[#This Row],[Calle]],"")</f>
        <v>San Francisco, Calle</v>
      </c>
      <c r="AQ141" s="101" t="str">
        <f>Tabla1[[#This Row],[Número]]&amp;Tabla1[[#This Row],[Bis]]</f>
        <v>3</v>
      </c>
      <c r="AR141" s="101" t="str">
        <f>Tabla1[[#This Row],[PORTAL(O)]]&amp;Tabla1[[#This Row],[PUERTA(Y)]]</f>
        <v/>
      </c>
      <c r="AS141" s="101" t="str">
        <f>Tabla1[[#This Row],[BLOQUE(T)]]&amp;Tabla1[[#This Row],[BLOQUE(XX)]]</f>
        <v/>
      </c>
      <c r="AT141" s="101" t="str">
        <f>IF(Tabla1[[#This Row],[LETRA ]]&lt;&gt;"",Tabla1[[#This Row],[LETRA ]],"")</f>
        <v/>
      </c>
      <c r="AU141" s="101" t="str">
        <f>Tabla1[[#This Row],[S1]]&amp;Tabla1[[#This Row],[S2]]</f>
        <v>2</v>
      </c>
      <c r="AV141" s="43" t="s">
        <v>27</v>
      </c>
      <c r="AW141" s="101">
        <f>Tabla1[[#This Row],[Planta]]</f>
        <v>1</v>
      </c>
      <c r="AX141" s="101" t="str">
        <f>Tabla1[[#This Row],[MMMM]]&amp;" "&amp;Tabla1[[#This Row],[NNNN]]</f>
        <v xml:space="preserve">DCHA     </v>
      </c>
      <c r="AY141" s="31" t="s">
        <v>2702</v>
      </c>
      <c r="AZ141" s="31" t="s">
        <v>2715</v>
      </c>
      <c r="BA141" s="92"/>
      <c r="BB141" s="31" t="s">
        <v>2726</v>
      </c>
      <c r="BC141" s="31" t="s">
        <v>355</v>
      </c>
      <c r="BD141" s="91" t="s">
        <v>2713</v>
      </c>
      <c r="BE141" s="31" t="s">
        <v>2722</v>
      </c>
      <c r="BF141" s="31" t="s">
        <v>359</v>
      </c>
      <c r="BG141" s="31">
        <v>3</v>
      </c>
      <c r="BH141" s="31" t="s">
        <v>2718</v>
      </c>
      <c r="BI141" s="31" t="s">
        <v>2719</v>
      </c>
      <c r="BJ141" s="31">
        <v>77</v>
      </c>
      <c r="BK141" s="92"/>
    </row>
    <row r="142" spans="1:63" ht="11.25" hidden="1" customHeight="1" thickBot="1" x14ac:dyDescent="0.25">
      <c r="A142" s="95">
        <f t="shared" si="40"/>
        <v>135</v>
      </c>
      <c r="B142" s="96" t="str">
        <f t="shared" si="41"/>
        <v>NO</v>
      </c>
      <c r="C142" s="96" t="str">
        <f t="shared" si="42"/>
        <v>NO</v>
      </c>
      <c r="D142" s="96" t="str">
        <f t="shared" si="43"/>
        <v xml:space="preserve">41000040241500003       2 002IZDA    </v>
      </c>
      <c r="E142" s="95" t="str">
        <f>VLOOKUP($G142,LISTAS!$V:$AA,3,0)</f>
        <v>SEVILLA</v>
      </c>
      <c r="F142" s="95" t="str">
        <f>VLOOKUP($G142,LISTAS!$V:$AA,2,0)</f>
        <v>ALCALA DE GUADAIRA</v>
      </c>
      <c r="G142" s="41" t="s">
        <v>2299</v>
      </c>
      <c r="H142" s="97">
        <v>3</v>
      </c>
      <c r="I142" s="97"/>
      <c r="J142" s="97"/>
      <c r="K142" s="97"/>
      <c r="L142" s="97"/>
      <c r="M142" s="97"/>
      <c r="N142" s="97"/>
      <c r="O142" s="97">
        <v>2</v>
      </c>
      <c r="P142" s="97"/>
      <c r="Q142" s="97">
        <v>2</v>
      </c>
      <c r="R142" s="41" t="s">
        <v>98</v>
      </c>
      <c r="S142" s="97"/>
      <c r="T142" s="97"/>
      <c r="U142" s="97"/>
      <c r="V142" s="98" t="str">
        <f>VLOOKUP($G142,LISTAS!$V$3:$AD$20218,7,0)</f>
        <v>41</v>
      </c>
      <c r="W142" s="98" t="str">
        <f>VLOOKUP($G142,LISTAS!$V$3:$AD$20218,8,0)</f>
        <v>00004</v>
      </c>
      <c r="X142" s="98" t="str">
        <f>VLOOKUP($G142,LISTAS!$V$3:$AD$20218,9,0)</f>
        <v>02415</v>
      </c>
      <c r="Y142" s="98" t="str">
        <f t="shared" si="44"/>
        <v>00003</v>
      </c>
      <c r="Z142" s="98" t="str">
        <f>IF(I142=""," ",VLOOKUP(I142,LISTAS!$B$3:$C$105,2))</f>
        <v xml:space="preserve"> </v>
      </c>
      <c r="AA142" s="98" t="str">
        <f t="shared" si="45"/>
        <v xml:space="preserve">   </v>
      </c>
      <c r="AB142" s="99" t="str">
        <f>IF(L142="","  ",VLOOKUP(L142,LISTAS!$H$3:$I$14,2,0)&amp;REPT(" ",1-LEN(M142))&amp;M142)</f>
        <v xml:space="preserve">  </v>
      </c>
      <c r="AC142" s="98" t="str">
        <f t="shared" si="46"/>
        <v xml:space="preserve"> </v>
      </c>
      <c r="AD142" s="98" t="str">
        <f>IF(O142=""," ",VLOOKUP(O142,LISTAS!$M$3:$N$39,2,0))&amp;IF(P142=""," ",VLOOKUP(P142,LISTAS!$M$3:$N$39,2,0))</f>
        <v xml:space="preserve">2 </v>
      </c>
      <c r="AE142" s="98" t="str">
        <f>IF(Q142="","   ",VLOOKUP(Q142,LISTAS!$P$3:$Q$147,2,0))</f>
        <v>002</v>
      </c>
      <c r="AF142" s="98" t="str">
        <f>IF(ISERROR(IF(R142="texto libre",S142,VLOOKUP(R142,LISTAS!$S$3:$T$103,2,0))&amp;REPT(" ",4-LEN(IF(R142="texto libre",S142,VLOOKUP(R142,LISTAS!$S$3:$T$103,2,0))))),"    ",IF(R142="texto libre",S142,VLOOKUP(R142,LISTAS!$S$3:$T$103,2,0))&amp;REPT(" ",4-LEN(IF(R142="texto libre",S142,VLOOKUP(R142,LISTAS!$S$3:$T$103,2,0)))))</f>
        <v>IZDA</v>
      </c>
      <c r="AG142" s="98" t="str">
        <f>IF(ISERROR(IF(T142="texto libre",U142,VLOOKUP(T142,LISTAS!$S$3:$T$103,2,0))&amp;REPT(" ",4-LEN(IF(T142="texto libre",U142,VLOOKUP(T142,LISTAS!$S$3:$T$103,2,0))))),"    ",IF(T142="texto libre",U142,VLOOKUP(T142,LISTAS!$S$3:$T$103,2,0))&amp;REPT(" ",4-LEN(IF(T142="texto libre",U142,VLOOKUP(T142,LISTAS!$S$3:$T$103,2,0)))))</f>
        <v xml:space="preserve">    </v>
      </c>
      <c r="AH142" s="98">
        <f t="shared" si="47"/>
        <v>37</v>
      </c>
      <c r="AI142" s="98">
        <f t="shared" si="48"/>
        <v>1</v>
      </c>
      <c r="AJ142" s="100"/>
      <c r="AK142" s="31">
        <v>8</v>
      </c>
      <c r="AL142" s="91" t="s">
        <v>2713</v>
      </c>
      <c r="AM142" s="91" t="s">
        <v>2699</v>
      </c>
      <c r="AN142" s="31">
        <v>3</v>
      </c>
      <c r="AO142" s="101" t="str">
        <f>Tabla1[[#This Row],[GESCAL_37]]</f>
        <v xml:space="preserve">41000040241500003       2 002IZDA    </v>
      </c>
      <c r="AP142" s="101" t="str">
        <f>IF(Tabla1[[#This Row],[Calle]]&lt;&gt;"",Tabla1[[#This Row],[Calle]],"")</f>
        <v>San Francisco, Calle</v>
      </c>
      <c r="AQ142" s="101" t="str">
        <f>Tabla1[[#This Row],[Número]]&amp;Tabla1[[#This Row],[Bis]]</f>
        <v>3</v>
      </c>
      <c r="AR142" s="101" t="str">
        <f>Tabla1[[#This Row],[PORTAL(O)]]&amp;Tabla1[[#This Row],[PUERTA(Y)]]</f>
        <v/>
      </c>
      <c r="AS142" s="101" t="str">
        <f>Tabla1[[#This Row],[BLOQUE(T)]]&amp;Tabla1[[#This Row],[BLOQUE(XX)]]</f>
        <v/>
      </c>
      <c r="AT142" s="101" t="str">
        <f>IF(Tabla1[[#This Row],[LETRA ]]&lt;&gt;"",Tabla1[[#This Row],[LETRA ]],"")</f>
        <v/>
      </c>
      <c r="AU142" s="101" t="str">
        <f>Tabla1[[#This Row],[S1]]&amp;Tabla1[[#This Row],[S2]]</f>
        <v>2</v>
      </c>
      <c r="AV142" s="43" t="s">
        <v>27</v>
      </c>
      <c r="AW142" s="101">
        <f>Tabla1[[#This Row],[Planta]]</f>
        <v>2</v>
      </c>
      <c r="AX142" s="101" t="str">
        <f>Tabla1[[#This Row],[MMMM]]&amp;" "&amp;Tabla1[[#This Row],[NNNN]]</f>
        <v xml:space="preserve">IZDA     </v>
      </c>
      <c r="AY142" s="31" t="s">
        <v>2702</v>
      </c>
      <c r="AZ142" s="31" t="s">
        <v>2715</v>
      </c>
      <c r="BA142" s="92"/>
      <c r="BB142" s="31" t="s">
        <v>2726</v>
      </c>
      <c r="BC142" s="31" t="s">
        <v>355</v>
      </c>
      <c r="BD142" s="91" t="s">
        <v>2713</v>
      </c>
      <c r="BE142" s="31" t="s">
        <v>2722</v>
      </c>
      <c r="BF142" s="31" t="s">
        <v>359</v>
      </c>
      <c r="BG142" s="31">
        <v>3</v>
      </c>
      <c r="BH142" s="31" t="s">
        <v>2718</v>
      </c>
      <c r="BI142" s="31" t="s">
        <v>2719</v>
      </c>
      <c r="BJ142" s="31">
        <v>77</v>
      </c>
      <c r="BK142" s="92"/>
    </row>
    <row r="143" spans="1:63" ht="11.25" hidden="1" customHeight="1" thickBot="1" x14ac:dyDescent="0.25">
      <c r="A143" s="95">
        <f t="shared" si="40"/>
        <v>136</v>
      </c>
      <c r="B143" s="96" t="str">
        <f t="shared" si="41"/>
        <v>NO</v>
      </c>
      <c r="C143" s="96" t="str">
        <f t="shared" si="42"/>
        <v>NO</v>
      </c>
      <c r="D143" s="96" t="str">
        <f t="shared" si="43"/>
        <v xml:space="preserve">41000040241500003       2 002DCHA    </v>
      </c>
      <c r="E143" s="95" t="str">
        <f>VLOOKUP($G143,LISTAS!$V:$AA,3,0)</f>
        <v>SEVILLA</v>
      </c>
      <c r="F143" s="95" t="str">
        <f>VLOOKUP($G143,LISTAS!$V:$AA,2,0)</f>
        <v>ALCALA DE GUADAIRA</v>
      </c>
      <c r="G143" s="41" t="s">
        <v>2299</v>
      </c>
      <c r="H143" s="97">
        <v>3</v>
      </c>
      <c r="I143" s="97"/>
      <c r="J143" s="97"/>
      <c r="K143" s="97"/>
      <c r="L143" s="97"/>
      <c r="M143" s="97"/>
      <c r="N143" s="97"/>
      <c r="O143" s="97">
        <v>2</v>
      </c>
      <c r="P143" s="97"/>
      <c r="Q143" s="97">
        <v>2</v>
      </c>
      <c r="R143" s="41" t="s">
        <v>99</v>
      </c>
      <c r="S143" s="97"/>
      <c r="T143" s="97"/>
      <c r="U143" s="97"/>
      <c r="V143" s="98" t="str">
        <f>VLOOKUP($G143,LISTAS!$V$3:$AD$20218,7,0)</f>
        <v>41</v>
      </c>
      <c r="W143" s="98" t="str">
        <f>VLOOKUP($G143,LISTAS!$V$3:$AD$20218,8,0)</f>
        <v>00004</v>
      </c>
      <c r="X143" s="98" t="str">
        <f>VLOOKUP($G143,LISTAS!$V$3:$AD$20218,9,0)</f>
        <v>02415</v>
      </c>
      <c r="Y143" s="98" t="str">
        <f t="shared" si="44"/>
        <v>00003</v>
      </c>
      <c r="Z143" s="98" t="str">
        <f>IF(I143=""," ",VLOOKUP(I143,LISTAS!$B$3:$C$105,2))</f>
        <v xml:space="preserve"> </v>
      </c>
      <c r="AA143" s="98" t="str">
        <f t="shared" si="45"/>
        <v xml:space="preserve">   </v>
      </c>
      <c r="AB143" s="99" t="str">
        <f>IF(L143="","  ",VLOOKUP(L143,LISTAS!$H$3:$I$14,2,0)&amp;REPT(" ",1-LEN(M143))&amp;M143)</f>
        <v xml:space="preserve">  </v>
      </c>
      <c r="AC143" s="98" t="str">
        <f t="shared" si="46"/>
        <v xml:space="preserve"> </v>
      </c>
      <c r="AD143" s="98" t="str">
        <f>IF(O143=""," ",VLOOKUP(O143,LISTAS!$M$3:$N$39,2,0))&amp;IF(P143=""," ",VLOOKUP(P143,LISTAS!$M$3:$N$39,2,0))</f>
        <v xml:space="preserve">2 </v>
      </c>
      <c r="AE143" s="98" t="str">
        <f>IF(Q143="","   ",VLOOKUP(Q143,LISTAS!$P$3:$Q$147,2,0))</f>
        <v>002</v>
      </c>
      <c r="AF143" s="98" t="str">
        <f>IF(ISERROR(IF(R143="texto libre",S143,VLOOKUP(R143,LISTAS!$S$3:$T$103,2,0))&amp;REPT(" ",4-LEN(IF(R143="texto libre",S143,VLOOKUP(R143,LISTAS!$S$3:$T$103,2,0))))),"    ",IF(R143="texto libre",S143,VLOOKUP(R143,LISTAS!$S$3:$T$103,2,0))&amp;REPT(" ",4-LEN(IF(R143="texto libre",S143,VLOOKUP(R143,LISTAS!$S$3:$T$103,2,0)))))</f>
        <v>DCHA</v>
      </c>
      <c r="AG143" s="98" t="str">
        <f>IF(ISERROR(IF(T143="texto libre",U143,VLOOKUP(T143,LISTAS!$S$3:$T$103,2,0))&amp;REPT(" ",4-LEN(IF(T143="texto libre",U143,VLOOKUP(T143,LISTAS!$S$3:$T$103,2,0))))),"    ",IF(T143="texto libre",U143,VLOOKUP(T143,LISTAS!$S$3:$T$103,2,0))&amp;REPT(" ",4-LEN(IF(T143="texto libre",U143,VLOOKUP(T143,LISTAS!$S$3:$T$103,2,0)))))</f>
        <v xml:space="preserve">    </v>
      </c>
      <c r="AH143" s="98">
        <f t="shared" si="47"/>
        <v>37</v>
      </c>
      <c r="AI143" s="98">
        <f t="shared" si="48"/>
        <v>1</v>
      </c>
      <c r="AJ143" s="100"/>
      <c r="AK143" s="93">
        <v>8</v>
      </c>
      <c r="AL143" s="94" t="s">
        <v>2713</v>
      </c>
      <c r="AM143" s="91" t="s">
        <v>2699</v>
      </c>
      <c r="AN143" s="93">
        <v>3</v>
      </c>
      <c r="AO143" s="101" t="str">
        <f>Tabla1[[#This Row],[GESCAL_37]]</f>
        <v xml:space="preserve">41000040241500003       2 002DCHA    </v>
      </c>
      <c r="AP143" s="101" t="str">
        <f>IF(Tabla1[[#This Row],[Calle]]&lt;&gt;"",Tabla1[[#This Row],[Calle]],"")</f>
        <v>San Francisco, Calle</v>
      </c>
      <c r="AQ143" s="101" t="str">
        <f>Tabla1[[#This Row],[Número]]&amp;Tabla1[[#This Row],[Bis]]</f>
        <v>3</v>
      </c>
      <c r="AR143" s="101" t="str">
        <f>Tabla1[[#This Row],[PORTAL(O)]]&amp;Tabla1[[#This Row],[PUERTA(Y)]]</f>
        <v/>
      </c>
      <c r="AS143" s="101" t="str">
        <f>Tabla1[[#This Row],[BLOQUE(T)]]&amp;Tabla1[[#This Row],[BLOQUE(XX)]]</f>
        <v/>
      </c>
      <c r="AT143" s="101" t="str">
        <f>IF(Tabla1[[#This Row],[LETRA ]]&lt;&gt;"",Tabla1[[#This Row],[LETRA ]],"")</f>
        <v/>
      </c>
      <c r="AU143" s="101" t="str">
        <f>Tabla1[[#This Row],[S1]]&amp;Tabla1[[#This Row],[S2]]</f>
        <v>2</v>
      </c>
      <c r="AV143" s="43" t="s">
        <v>27</v>
      </c>
      <c r="AW143" s="101">
        <f>Tabla1[[#This Row],[Planta]]</f>
        <v>2</v>
      </c>
      <c r="AX143" s="101" t="str">
        <f>Tabla1[[#This Row],[MMMM]]&amp;" "&amp;Tabla1[[#This Row],[NNNN]]</f>
        <v xml:space="preserve">DCHA     </v>
      </c>
      <c r="AY143" s="93" t="s">
        <v>2702</v>
      </c>
      <c r="AZ143" s="93" t="s">
        <v>2715</v>
      </c>
      <c r="BA143" s="92"/>
      <c r="BB143" s="93" t="s">
        <v>2726</v>
      </c>
      <c r="BC143" s="93" t="s">
        <v>355</v>
      </c>
      <c r="BD143" s="94" t="s">
        <v>2713</v>
      </c>
      <c r="BE143" s="93" t="s">
        <v>2722</v>
      </c>
      <c r="BF143" s="93" t="s">
        <v>359</v>
      </c>
      <c r="BG143" s="93">
        <v>3</v>
      </c>
      <c r="BH143" s="93" t="s">
        <v>2718</v>
      </c>
      <c r="BI143" s="93" t="s">
        <v>2719</v>
      </c>
      <c r="BJ143" s="93">
        <v>77</v>
      </c>
      <c r="BK143" s="92"/>
    </row>
    <row r="144" spans="1:63" ht="11.25" hidden="1" customHeight="1" x14ac:dyDescent="0.2"/>
  </sheetData>
  <sheetProtection password="CD40" sheet="1" objects="1" scenarios="1" formatCells="0" formatColumns="0" formatRows="0" sort="0" autoFilter="0" pivotTables="0"/>
  <mergeCells count="20">
    <mergeCell ref="AV6:AX6"/>
    <mergeCell ref="AO5:AU5"/>
    <mergeCell ref="AW5:AX5"/>
    <mergeCell ref="BB6:BD6"/>
    <mergeCell ref="AJ3:BK3"/>
    <mergeCell ref="BH6:BJ6"/>
    <mergeCell ref="BE6:BG6"/>
    <mergeCell ref="AP6:AU6"/>
    <mergeCell ref="O6:P6"/>
    <mergeCell ref="Q6:U6"/>
    <mergeCell ref="V6:X6"/>
    <mergeCell ref="Y6:AC6"/>
    <mergeCell ref="A3:AI3"/>
    <mergeCell ref="V4:AI4"/>
    <mergeCell ref="A4:F4"/>
    <mergeCell ref="AE6:AG6"/>
    <mergeCell ref="V5:AG5"/>
    <mergeCell ref="H6:N6"/>
    <mergeCell ref="E5:U5"/>
    <mergeCell ref="E6:G6"/>
  </mergeCells>
  <conditionalFormatting sqref="B8:C143">
    <cfRule type="containsText" dxfId="81" priority="5" operator="containsText" text="SI">
      <formula>NOT(ISERROR(SEARCH("SI",B8)))</formula>
    </cfRule>
  </conditionalFormatting>
  <conditionalFormatting sqref="Q8:Q9 Q11:Q107 H8:H143">
    <cfRule type="expression" dxfId="80" priority="4">
      <formula>AND($B8="SI",H8="")</formula>
    </cfRule>
  </conditionalFormatting>
  <conditionalFormatting sqref="L8:M9 L11:M107">
    <cfRule type="expression" dxfId="79" priority="3">
      <formula>AND($L8="",$M8&lt;&gt;"")</formula>
    </cfRule>
  </conditionalFormatting>
  <conditionalFormatting sqref="Q10">
    <cfRule type="expression" dxfId="78" priority="2">
      <formula>AND($B10="SI",Q10="")</formula>
    </cfRule>
  </conditionalFormatting>
  <conditionalFormatting sqref="L10:M10">
    <cfRule type="expression" dxfId="77" priority="1">
      <formula>AND($L10="",$M10&lt;&gt;"")</formula>
    </cfRule>
  </conditionalFormatting>
  <dataValidations count="14">
    <dataValidation type="list" allowBlank="1" showInputMessage="1" showErrorMessage="1" sqref="M8:M143">
      <formula1>IF(ISNUMBER(L8),OFFSET(lista_portal_2,0,0),OFFSET(lista_portal_1,0,0))</formula1>
    </dataValidation>
    <dataValidation type="list" allowBlank="1" showInputMessage="1" showErrorMessage="1" sqref="G8:G143">
      <formula1>lista_calles</formula1>
    </dataValidation>
    <dataValidation type="whole" allowBlank="1" showInputMessage="1" showErrorMessage="1" sqref="H8:H143">
      <formula1>1</formula1>
      <formula2>99999</formula2>
    </dataValidation>
    <dataValidation type="list" allowBlank="1" showInputMessage="1" showErrorMessage="1" sqref="I8:I143">
      <formula1>Bis</formula1>
    </dataValidation>
    <dataValidation type="list" allowBlank="1" showInputMessage="1" showErrorMessage="1" sqref="J8:J143">
      <formula1>lista_bloque</formula1>
    </dataValidation>
    <dataValidation type="textLength" allowBlank="1" showInputMessage="1" showErrorMessage="1" sqref="K8:K143">
      <formula1>0</formula1>
      <formula2>2</formula2>
    </dataValidation>
    <dataValidation type="list" allowBlank="1" showInputMessage="1" showErrorMessage="1" sqref="L8:L143">
      <formula1>lista_portalO</formula1>
    </dataValidation>
    <dataValidation type="list" allowBlank="1" showInputMessage="1" showErrorMessage="1" sqref="N8:N143">
      <formula1>lista_portal_1</formula1>
    </dataValidation>
    <dataValidation type="list" allowBlank="1" showInputMessage="1" showErrorMessage="1" sqref="O8:P143">
      <formula1>lista_escalera</formula1>
    </dataValidation>
    <dataValidation type="list" allowBlank="1" showInputMessage="1" showErrorMessage="1" sqref="Q8:Q143">
      <formula1>lista_planta</formula1>
    </dataValidation>
    <dataValidation type="list" allowBlank="1" showInputMessage="1" showErrorMessage="1" sqref="T8:T143 R8:R143">
      <formula1>lista_mano</formula1>
    </dataValidation>
    <dataValidation type="list" allowBlank="1" showInputMessage="1" showErrorMessage="1" sqref="BC8:BC143">
      <formula1>lista_spliter2</formula1>
    </dataValidation>
    <dataValidation type="list" allowBlank="1" showInputMessage="1" showErrorMessage="1" sqref="BF8:BF143">
      <formula1>lista_spliter1</formula1>
    </dataValidation>
    <dataValidation type="list" allowBlank="1" showInputMessage="1" showErrorMessage="1" sqref="AK8:AK143">
      <formula1>lista_situacion_cto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AM759"/>
  <sheetViews>
    <sheetView topLeftCell="X203" zoomScale="115" zoomScaleNormal="115" workbookViewId="0">
      <selection activeCell="Y223" sqref="Y223"/>
    </sheetView>
  </sheetViews>
  <sheetFormatPr baseColWidth="10" defaultRowHeight="11.25" x14ac:dyDescent="0.2"/>
  <cols>
    <col min="1" max="1" width="2.6640625" customWidth="1"/>
    <col min="2" max="2" width="23.1640625" bestFit="1" customWidth="1"/>
    <col min="4" max="4" width="2" customWidth="1"/>
    <col min="6" max="6" width="18" bestFit="1" customWidth="1"/>
    <col min="7" max="7" width="2.33203125" customWidth="1"/>
    <col min="8" max="8" width="15.1640625" bestFit="1" customWidth="1"/>
    <col min="9" max="9" width="10.5" bestFit="1" customWidth="1"/>
    <col min="10" max="10" width="19.6640625" bestFit="1" customWidth="1"/>
    <col min="12" max="12" width="3" customWidth="1"/>
    <col min="13" max="13" width="10.33203125" bestFit="1" customWidth="1"/>
    <col min="14" max="14" width="12.1640625" bestFit="1" customWidth="1"/>
    <col min="15" max="15" width="3" customWidth="1"/>
    <col min="16" max="17" width="12.1640625" customWidth="1"/>
    <col min="18" max="18" width="2" customWidth="1"/>
    <col min="19" max="19" width="14.1640625" bestFit="1" customWidth="1"/>
    <col min="20" max="20" width="11" bestFit="1" customWidth="1"/>
    <col min="21" max="21" width="3.1640625" customWidth="1"/>
    <col min="22" max="22" width="46" style="35" bestFit="1" customWidth="1"/>
    <col min="23" max="23" width="15.83203125" style="35" bestFit="1" customWidth="1"/>
    <col min="24" max="24" width="13.1640625" style="35" customWidth="1"/>
    <col min="25" max="25" width="14.6640625" style="35" bestFit="1" customWidth="1"/>
    <col min="26" max="26" width="18" style="35" bestFit="1" customWidth="1"/>
    <col min="27" max="27" width="46.6640625" style="35" bestFit="1" customWidth="1"/>
    <col min="28" max="30" width="12" style="35"/>
    <col min="31" max="31" width="2.33203125" customWidth="1"/>
    <col min="33" max="33" width="2.1640625" customWidth="1"/>
    <col min="35" max="35" width="2.5" customWidth="1"/>
    <col min="36" max="36" width="14.6640625" bestFit="1" customWidth="1"/>
    <col min="37" max="37" width="12.33203125" bestFit="1" customWidth="1"/>
    <col min="41" max="41" width="28" bestFit="1" customWidth="1"/>
  </cols>
  <sheetData>
    <row r="1" spans="2:39" x14ac:dyDescent="0.2">
      <c r="B1" t="s">
        <v>0</v>
      </c>
      <c r="E1" t="s">
        <v>10</v>
      </c>
      <c r="H1" t="s">
        <v>83</v>
      </c>
      <c r="P1" t="s">
        <v>139</v>
      </c>
      <c r="S1" t="s">
        <v>156</v>
      </c>
      <c r="V1" s="35" t="s">
        <v>82</v>
      </c>
    </row>
    <row r="2" spans="2:39" x14ac:dyDescent="0.2">
      <c r="B2" s="3" t="s">
        <v>16</v>
      </c>
      <c r="C2" s="3" t="s">
        <v>17</v>
      </c>
      <c r="E2" s="3" t="s">
        <v>16</v>
      </c>
      <c r="F2" s="3" t="s">
        <v>43</v>
      </c>
      <c r="H2" s="7" t="s">
        <v>88</v>
      </c>
      <c r="I2" s="8" t="s">
        <v>89</v>
      </c>
      <c r="J2" s="3" t="s">
        <v>90</v>
      </c>
      <c r="K2" s="3" t="s">
        <v>96</v>
      </c>
      <c r="M2" s="3" t="s">
        <v>51</v>
      </c>
      <c r="N2" s="3" t="s">
        <v>103</v>
      </c>
      <c r="P2" s="3" t="s">
        <v>139</v>
      </c>
      <c r="Q2" s="3" t="s">
        <v>140</v>
      </c>
      <c r="S2" s="3" t="s">
        <v>157</v>
      </c>
      <c r="T2" s="3" t="s">
        <v>158</v>
      </c>
      <c r="V2" s="36" t="s">
        <v>74</v>
      </c>
      <c r="W2" s="36" t="s">
        <v>75</v>
      </c>
      <c r="X2" s="36" t="s">
        <v>76</v>
      </c>
      <c r="Y2" s="36" t="s">
        <v>77</v>
      </c>
      <c r="Z2" s="36" t="s">
        <v>78</v>
      </c>
      <c r="AA2" s="36" t="s">
        <v>79</v>
      </c>
      <c r="AB2" s="34" t="s">
        <v>59</v>
      </c>
      <c r="AC2" s="34" t="s">
        <v>60</v>
      </c>
      <c r="AD2" s="34" t="s">
        <v>61</v>
      </c>
      <c r="AF2" s="1" t="s">
        <v>354</v>
      </c>
      <c r="AH2" s="1" t="s">
        <v>358</v>
      </c>
      <c r="AJ2" t="s">
        <v>371</v>
      </c>
      <c r="AL2" s="54" t="s">
        <v>392</v>
      </c>
      <c r="AM2" t="s">
        <v>394</v>
      </c>
    </row>
    <row r="3" spans="2:39" x14ac:dyDescent="0.2">
      <c r="B3" s="1" t="s">
        <v>1</v>
      </c>
      <c r="C3" s="1" t="s">
        <v>0</v>
      </c>
      <c r="E3" s="1" t="s">
        <v>19</v>
      </c>
      <c r="F3" s="1" t="s">
        <v>18</v>
      </c>
      <c r="H3" s="5" t="s">
        <v>86</v>
      </c>
      <c r="I3" s="6" t="s">
        <v>84</v>
      </c>
      <c r="J3" s="1">
        <v>0</v>
      </c>
      <c r="K3" s="1">
        <v>0</v>
      </c>
      <c r="M3" s="1" t="s">
        <v>98</v>
      </c>
      <c r="N3" s="1" t="s">
        <v>94</v>
      </c>
      <c r="P3" s="1">
        <v>1</v>
      </c>
      <c r="Q3" s="1" t="s">
        <v>162</v>
      </c>
      <c r="S3" s="1" t="s">
        <v>142</v>
      </c>
      <c r="T3" s="1" t="s">
        <v>141</v>
      </c>
      <c r="V3" s="64" t="s">
        <v>397</v>
      </c>
      <c r="W3" s="64" t="s">
        <v>398</v>
      </c>
      <c r="X3" s="64" t="s">
        <v>399</v>
      </c>
      <c r="Y3" s="64" t="s">
        <v>400</v>
      </c>
      <c r="Z3" s="64" t="s">
        <v>46</v>
      </c>
      <c r="AA3" s="64" t="s">
        <v>401</v>
      </c>
      <c r="AB3" s="35" t="str">
        <f t="shared" ref="AB3:AB70" si="0">LEFT(Y3,2)</f>
        <v>41</v>
      </c>
      <c r="AC3" s="35" t="str">
        <f t="shared" ref="AC3:AC70" si="1">MID(Y3,3,5)</f>
        <v>00004</v>
      </c>
      <c r="AD3" s="35" t="str">
        <f t="shared" ref="AD3:AD70" si="2">RIGHT(Y3,5)</f>
        <v>11705</v>
      </c>
      <c r="AF3" s="9" t="s">
        <v>359</v>
      </c>
      <c r="AH3" s="9" t="s">
        <v>355</v>
      </c>
      <c r="AJ3">
        <v>1</v>
      </c>
      <c r="AK3" t="s">
        <v>362</v>
      </c>
      <c r="AL3" s="54" t="s">
        <v>2665</v>
      </c>
      <c r="AM3">
        <v>1</v>
      </c>
    </row>
    <row r="4" spans="2:39" x14ac:dyDescent="0.2">
      <c r="B4" s="1" t="s">
        <v>3</v>
      </c>
      <c r="C4" s="1" t="s">
        <v>2</v>
      </c>
      <c r="E4" s="1" t="s">
        <v>20</v>
      </c>
      <c r="F4" s="1" t="s">
        <v>0</v>
      </c>
      <c r="H4" s="5" t="s">
        <v>87</v>
      </c>
      <c r="I4" s="6" t="s">
        <v>85</v>
      </c>
      <c r="J4" s="1">
        <v>1</v>
      </c>
      <c r="K4" s="1">
        <v>1</v>
      </c>
      <c r="M4" s="1" t="s">
        <v>99</v>
      </c>
      <c r="N4" s="1" t="s">
        <v>95</v>
      </c>
      <c r="P4" s="1">
        <v>2</v>
      </c>
      <c r="Q4" s="1" t="s">
        <v>163</v>
      </c>
      <c r="S4" s="1" t="s">
        <v>100</v>
      </c>
      <c r="T4" s="1" t="s">
        <v>143</v>
      </c>
      <c r="V4" s="64" t="s">
        <v>402</v>
      </c>
      <c r="W4" s="64" t="s">
        <v>398</v>
      </c>
      <c r="X4" s="64" t="s">
        <v>399</v>
      </c>
      <c r="Y4" s="64" t="s">
        <v>403</v>
      </c>
      <c r="Z4" s="64" t="s">
        <v>46</v>
      </c>
      <c r="AA4" s="64" t="s">
        <v>404</v>
      </c>
      <c r="AB4" s="35" t="str">
        <f t="shared" si="0"/>
        <v>41</v>
      </c>
      <c r="AC4" s="35" t="str">
        <f t="shared" si="1"/>
        <v>00004</v>
      </c>
      <c r="AD4" s="35" t="str">
        <f t="shared" si="2"/>
        <v>00263</v>
      </c>
      <c r="AF4" s="9" t="s">
        <v>356</v>
      </c>
      <c r="AH4" s="9" t="s">
        <v>356</v>
      </c>
      <c r="AJ4">
        <v>2</v>
      </c>
      <c r="AK4" t="s">
        <v>363</v>
      </c>
      <c r="AL4" s="54" t="s">
        <v>393</v>
      </c>
      <c r="AM4">
        <v>2</v>
      </c>
    </row>
    <row r="5" spans="2:39" x14ac:dyDescent="0.2">
      <c r="B5" s="1" t="s">
        <v>5</v>
      </c>
      <c r="C5" s="1" t="s">
        <v>4</v>
      </c>
      <c r="E5" s="1" t="s">
        <v>21</v>
      </c>
      <c r="F5" s="1" t="s">
        <v>2</v>
      </c>
      <c r="H5" s="1">
        <v>0</v>
      </c>
      <c r="I5" s="4">
        <v>0</v>
      </c>
      <c r="J5" s="1">
        <v>2</v>
      </c>
      <c r="K5" s="1">
        <v>2</v>
      </c>
      <c r="M5" s="1" t="s">
        <v>100</v>
      </c>
      <c r="N5" s="1" t="s">
        <v>12</v>
      </c>
      <c r="P5" s="1">
        <v>3</v>
      </c>
      <c r="Q5" s="1" t="s">
        <v>164</v>
      </c>
      <c r="S5" s="1" t="s">
        <v>99</v>
      </c>
      <c r="T5" s="1" t="s">
        <v>144</v>
      </c>
      <c r="V5" s="64" t="s">
        <v>405</v>
      </c>
      <c r="W5" s="64" t="s">
        <v>398</v>
      </c>
      <c r="X5" s="64" t="s">
        <v>399</v>
      </c>
      <c r="Y5" s="64" t="s">
        <v>406</v>
      </c>
      <c r="Z5" s="64" t="s">
        <v>46</v>
      </c>
      <c r="AA5" s="64" t="s">
        <v>407</v>
      </c>
      <c r="AB5" s="35" t="str">
        <f t="shared" si="0"/>
        <v>41</v>
      </c>
      <c r="AC5" s="35" t="str">
        <f t="shared" si="1"/>
        <v>00004</v>
      </c>
      <c r="AD5" s="35" t="str">
        <f t="shared" si="2"/>
        <v>00093</v>
      </c>
      <c r="AF5" s="9" t="s">
        <v>355</v>
      </c>
      <c r="AH5" s="9" t="s">
        <v>359</v>
      </c>
      <c r="AJ5">
        <v>3</v>
      </c>
      <c r="AK5" t="s">
        <v>364</v>
      </c>
      <c r="AL5" s="54" t="s">
        <v>2637</v>
      </c>
      <c r="AM5">
        <v>3</v>
      </c>
    </row>
    <row r="6" spans="2:39" x14ac:dyDescent="0.2">
      <c r="B6" s="1" t="s">
        <v>7</v>
      </c>
      <c r="C6" s="1" t="s">
        <v>6</v>
      </c>
      <c r="E6" s="1" t="s">
        <v>23</v>
      </c>
      <c r="F6" s="1" t="s">
        <v>22</v>
      </c>
      <c r="H6" s="1">
        <v>1</v>
      </c>
      <c r="I6" s="4">
        <v>1</v>
      </c>
      <c r="J6" s="1">
        <v>3</v>
      </c>
      <c r="K6" s="1">
        <v>3</v>
      </c>
      <c r="M6" s="1" t="s">
        <v>101</v>
      </c>
      <c r="N6" s="1" t="s">
        <v>14</v>
      </c>
      <c r="P6" s="1">
        <v>4</v>
      </c>
      <c r="Q6" s="1" t="s">
        <v>165</v>
      </c>
      <c r="S6" s="1" t="s">
        <v>146</v>
      </c>
      <c r="T6" s="1" t="s">
        <v>145</v>
      </c>
      <c r="V6" s="64" t="s">
        <v>408</v>
      </c>
      <c r="W6" s="64" t="s">
        <v>398</v>
      </c>
      <c r="X6" s="64" t="s">
        <v>399</v>
      </c>
      <c r="Y6" s="64" t="s">
        <v>409</v>
      </c>
      <c r="Z6" s="64" t="s">
        <v>46</v>
      </c>
      <c r="AA6" s="64" t="s">
        <v>410</v>
      </c>
      <c r="AB6" s="35" t="str">
        <f t="shared" si="0"/>
        <v>41</v>
      </c>
      <c r="AC6" s="35" t="str">
        <f t="shared" si="1"/>
        <v>00004</v>
      </c>
      <c r="AD6" s="35" t="str">
        <f t="shared" si="2"/>
        <v>05189</v>
      </c>
      <c r="AF6" s="9" t="s">
        <v>360</v>
      </c>
      <c r="AH6" s="9" t="s">
        <v>357</v>
      </c>
      <c r="AJ6">
        <v>4</v>
      </c>
      <c r="AK6" t="s">
        <v>365</v>
      </c>
      <c r="AL6" s="54" t="s">
        <v>2666</v>
      </c>
      <c r="AM6">
        <v>4</v>
      </c>
    </row>
    <row r="7" spans="2:39" x14ac:dyDescent="0.2">
      <c r="B7" s="1" t="s">
        <v>9</v>
      </c>
      <c r="C7" s="1" t="s">
        <v>8</v>
      </c>
      <c r="E7" s="1" t="s">
        <v>25</v>
      </c>
      <c r="F7" s="1" t="s">
        <v>24</v>
      </c>
      <c r="H7" s="1">
        <v>2</v>
      </c>
      <c r="I7" s="4">
        <v>2</v>
      </c>
      <c r="J7" s="1">
        <v>4</v>
      </c>
      <c r="K7" s="1">
        <v>4</v>
      </c>
      <c r="M7" s="1" t="s">
        <v>102</v>
      </c>
      <c r="N7" s="1" t="s">
        <v>41</v>
      </c>
      <c r="P7" s="1">
        <v>5</v>
      </c>
      <c r="Q7" s="1" t="s">
        <v>166</v>
      </c>
      <c r="S7" s="1" t="s">
        <v>102</v>
      </c>
      <c r="T7" s="1" t="s">
        <v>147</v>
      </c>
      <c r="V7" s="64" t="s">
        <v>411</v>
      </c>
      <c r="W7" s="64" t="s">
        <v>398</v>
      </c>
      <c r="X7" s="64" t="s">
        <v>399</v>
      </c>
      <c r="Y7" s="64" t="s">
        <v>412</v>
      </c>
      <c r="Z7" s="64" t="s">
        <v>46</v>
      </c>
      <c r="AA7" s="64" t="s">
        <v>413</v>
      </c>
      <c r="AB7" s="35" t="str">
        <f t="shared" si="0"/>
        <v>41</v>
      </c>
      <c r="AC7" s="35" t="str">
        <f t="shared" si="1"/>
        <v>00004</v>
      </c>
      <c r="AD7" s="35" t="str">
        <f t="shared" si="2"/>
        <v>00401</v>
      </c>
      <c r="AJ7">
        <v>5</v>
      </c>
      <c r="AK7" t="s">
        <v>366</v>
      </c>
      <c r="AL7" s="54" t="s">
        <v>2667</v>
      </c>
      <c r="AM7">
        <v>5</v>
      </c>
    </row>
    <row r="8" spans="2:39" x14ac:dyDescent="0.2">
      <c r="B8" s="1" t="s">
        <v>11</v>
      </c>
      <c r="C8" s="1" t="s">
        <v>10</v>
      </c>
      <c r="E8" s="1" t="s">
        <v>27</v>
      </c>
      <c r="F8" s="1" t="s">
        <v>26</v>
      </c>
      <c r="H8" s="1">
        <v>3</v>
      </c>
      <c r="I8" s="4">
        <v>3</v>
      </c>
      <c r="J8" s="1">
        <v>5</v>
      </c>
      <c r="K8" s="1">
        <v>5</v>
      </c>
      <c r="M8" s="1">
        <v>0</v>
      </c>
      <c r="N8" s="1">
        <f>M8</f>
        <v>0</v>
      </c>
      <c r="P8" s="1">
        <v>6</v>
      </c>
      <c r="Q8" s="1" t="s">
        <v>167</v>
      </c>
      <c r="S8" s="1" t="s">
        <v>149</v>
      </c>
      <c r="T8" s="1" t="s">
        <v>148</v>
      </c>
      <c r="V8" s="64" t="s">
        <v>414</v>
      </c>
      <c r="W8" s="64" t="s">
        <v>398</v>
      </c>
      <c r="X8" s="64" t="s">
        <v>399</v>
      </c>
      <c r="Y8" s="64" t="s">
        <v>415</v>
      </c>
      <c r="Z8" s="64" t="s">
        <v>416</v>
      </c>
      <c r="AA8" s="64" t="s">
        <v>417</v>
      </c>
      <c r="AB8" s="35" t="str">
        <f t="shared" si="0"/>
        <v>41</v>
      </c>
      <c r="AC8" s="35" t="str">
        <f t="shared" si="1"/>
        <v>00004</v>
      </c>
      <c r="AD8" s="35" t="str">
        <f t="shared" si="2"/>
        <v>00096</v>
      </c>
      <c r="AJ8">
        <v>6</v>
      </c>
      <c r="AK8" t="s">
        <v>367</v>
      </c>
      <c r="AL8" s="54" t="s">
        <v>388</v>
      </c>
      <c r="AM8">
        <v>6</v>
      </c>
    </row>
    <row r="9" spans="2:39" x14ac:dyDescent="0.2">
      <c r="B9" s="1" t="s">
        <v>13</v>
      </c>
      <c r="C9" s="1" t="s">
        <v>12</v>
      </c>
      <c r="E9" s="1" t="s">
        <v>29</v>
      </c>
      <c r="F9" s="1" t="s">
        <v>28</v>
      </c>
      <c r="H9" s="1">
        <v>4</v>
      </c>
      <c r="I9" s="4">
        <v>4</v>
      </c>
      <c r="J9" s="1">
        <v>6</v>
      </c>
      <c r="K9" s="1">
        <v>6</v>
      </c>
      <c r="M9" s="1">
        <v>1</v>
      </c>
      <c r="N9" s="1">
        <f t="shared" ref="N9:N17" si="3">M9</f>
        <v>1</v>
      </c>
      <c r="P9" s="1">
        <v>7</v>
      </c>
      <c r="Q9" s="1" t="s">
        <v>168</v>
      </c>
      <c r="S9" s="1" t="s">
        <v>101</v>
      </c>
      <c r="T9" s="1" t="s">
        <v>150</v>
      </c>
      <c r="V9" s="64" t="s">
        <v>418</v>
      </c>
      <c r="W9" s="64" t="s">
        <v>398</v>
      </c>
      <c r="X9" s="64" t="s">
        <v>399</v>
      </c>
      <c r="Y9" s="64" t="s">
        <v>419</v>
      </c>
      <c r="Z9" s="64" t="s">
        <v>46</v>
      </c>
      <c r="AA9" s="64" t="s">
        <v>420</v>
      </c>
      <c r="AB9" s="35" t="str">
        <f t="shared" si="0"/>
        <v>41</v>
      </c>
      <c r="AC9" s="35" t="str">
        <f t="shared" si="1"/>
        <v>00004</v>
      </c>
      <c r="AD9" s="35" t="str">
        <f t="shared" si="2"/>
        <v>04325</v>
      </c>
      <c r="AJ9">
        <v>7</v>
      </c>
      <c r="AK9" t="s">
        <v>368</v>
      </c>
      <c r="AL9" s="54" t="s">
        <v>2684</v>
      </c>
      <c r="AM9">
        <v>7</v>
      </c>
    </row>
    <row r="10" spans="2:39" x14ac:dyDescent="0.2">
      <c r="B10" s="1" t="s">
        <v>15</v>
      </c>
      <c r="C10" s="1" t="s">
        <v>14</v>
      </c>
      <c r="E10" s="1" t="s">
        <v>31</v>
      </c>
      <c r="F10" s="1" t="s">
        <v>30</v>
      </c>
      <c r="H10" s="1">
        <v>5</v>
      </c>
      <c r="I10" s="4">
        <v>5</v>
      </c>
      <c r="J10" s="1">
        <v>7</v>
      </c>
      <c r="K10" s="1">
        <v>7</v>
      </c>
      <c r="M10" s="1">
        <v>2</v>
      </c>
      <c r="N10" s="1">
        <f t="shared" si="3"/>
        <v>2</v>
      </c>
      <c r="P10" s="1">
        <v>8</v>
      </c>
      <c r="Q10" s="1" t="s">
        <v>169</v>
      </c>
      <c r="S10" s="1" t="s">
        <v>98</v>
      </c>
      <c r="T10" s="1" t="s">
        <v>151</v>
      </c>
      <c r="V10" s="64" t="s">
        <v>421</v>
      </c>
      <c r="W10" s="64" t="s">
        <v>398</v>
      </c>
      <c r="X10" s="64" t="s">
        <v>399</v>
      </c>
      <c r="Y10" s="64" t="s">
        <v>422</v>
      </c>
      <c r="Z10" s="64" t="s">
        <v>46</v>
      </c>
      <c r="AA10" s="64" t="s">
        <v>423</v>
      </c>
      <c r="AB10" s="35" t="str">
        <f t="shared" si="0"/>
        <v>41</v>
      </c>
      <c r="AC10" s="35" t="str">
        <f t="shared" si="1"/>
        <v>00004</v>
      </c>
      <c r="AD10" s="35" t="str">
        <f t="shared" si="2"/>
        <v>11769</v>
      </c>
      <c r="AJ10">
        <v>8</v>
      </c>
      <c r="AK10" t="s">
        <v>369</v>
      </c>
      <c r="AL10" s="54" t="s">
        <v>386</v>
      </c>
      <c r="AM10">
        <v>8</v>
      </c>
    </row>
    <row r="11" spans="2:39" x14ac:dyDescent="0.2">
      <c r="E11" s="1" t="s">
        <v>33</v>
      </c>
      <c r="F11" s="1" t="s">
        <v>32</v>
      </c>
      <c r="H11" s="1">
        <v>6</v>
      </c>
      <c r="I11" s="4">
        <v>6</v>
      </c>
      <c r="J11" s="1">
        <v>8</v>
      </c>
      <c r="K11" s="1">
        <v>8</v>
      </c>
      <c r="M11" s="1">
        <v>3</v>
      </c>
      <c r="N11" s="1">
        <f t="shared" si="3"/>
        <v>3</v>
      </c>
      <c r="P11" s="1">
        <v>9</v>
      </c>
      <c r="Q11" s="1" t="s">
        <v>170</v>
      </c>
      <c r="S11" s="1" t="s">
        <v>113</v>
      </c>
      <c r="T11" s="1" t="s">
        <v>152</v>
      </c>
      <c r="V11" s="64" t="s">
        <v>424</v>
      </c>
      <c r="W11" s="64" t="s">
        <v>398</v>
      </c>
      <c r="X11" s="64" t="s">
        <v>399</v>
      </c>
      <c r="Y11" s="64" t="s">
        <v>425</v>
      </c>
      <c r="Z11" s="64" t="s">
        <v>46</v>
      </c>
      <c r="AA11" s="64" t="s">
        <v>426</v>
      </c>
      <c r="AB11" s="35" t="str">
        <f t="shared" si="0"/>
        <v>41</v>
      </c>
      <c r="AC11" s="35" t="str">
        <f t="shared" si="1"/>
        <v>00004</v>
      </c>
      <c r="AD11" s="35" t="str">
        <f t="shared" si="2"/>
        <v>00387</v>
      </c>
      <c r="AJ11">
        <v>9</v>
      </c>
      <c r="AK11" t="s">
        <v>370</v>
      </c>
      <c r="AL11" s="54" t="s">
        <v>2668</v>
      </c>
      <c r="AM11">
        <v>9</v>
      </c>
    </row>
    <row r="12" spans="2:39" x14ac:dyDescent="0.2">
      <c r="E12" s="1" t="s">
        <v>35</v>
      </c>
      <c r="F12" s="1" t="s">
        <v>34</v>
      </c>
      <c r="H12" s="1">
        <v>7</v>
      </c>
      <c r="I12" s="4">
        <v>7</v>
      </c>
      <c r="J12" s="1">
        <v>9</v>
      </c>
      <c r="K12" s="1">
        <v>9</v>
      </c>
      <c r="M12" s="1">
        <v>4</v>
      </c>
      <c r="N12" s="1">
        <f t="shared" si="3"/>
        <v>4</v>
      </c>
      <c r="P12" s="1">
        <v>10</v>
      </c>
      <c r="Q12" s="9" t="s">
        <v>171</v>
      </c>
      <c r="S12" s="1" t="s">
        <v>114</v>
      </c>
      <c r="T12" s="1" t="s">
        <v>153</v>
      </c>
      <c r="V12" s="64" t="s">
        <v>427</v>
      </c>
      <c r="W12" s="64" t="s">
        <v>398</v>
      </c>
      <c r="X12" s="64" t="s">
        <v>399</v>
      </c>
      <c r="Y12" s="64" t="s">
        <v>428</v>
      </c>
      <c r="Z12" s="64" t="s">
        <v>46</v>
      </c>
      <c r="AA12" s="64" t="s">
        <v>429</v>
      </c>
      <c r="AB12" s="35" t="str">
        <f t="shared" si="0"/>
        <v>41</v>
      </c>
      <c r="AC12" s="35" t="str">
        <f t="shared" si="1"/>
        <v>00004</v>
      </c>
      <c r="AD12" s="35" t="str">
        <f t="shared" si="2"/>
        <v>03809</v>
      </c>
      <c r="AL12" s="54" t="s">
        <v>2669</v>
      </c>
      <c r="AM12">
        <v>10</v>
      </c>
    </row>
    <row r="13" spans="2:39" x14ac:dyDescent="0.2">
      <c r="E13" s="1" t="s">
        <v>37</v>
      </c>
      <c r="F13" s="1" t="s">
        <v>36</v>
      </c>
      <c r="H13" s="1">
        <v>8</v>
      </c>
      <c r="I13" s="4">
        <v>8</v>
      </c>
      <c r="J13" s="1" t="s">
        <v>18</v>
      </c>
      <c r="M13" s="1">
        <v>5</v>
      </c>
      <c r="N13" s="1">
        <f t="shared" si="3"/>
        <v>5</v>
      </c>
      <c r="P13" s="1" t="s">
        <v>80</v>
      </c>
      <c r="Q13" s="1" t="s">
        <v>172</v>
      </c>
      <c r="S13" s="1" t="s">
        <v>115</v>
      </c>
      <c r="T13" s="1" t="s">
        <v>154</v>
      </c>
      <c r="V13" s="64" t="s">
        <v>430</v>
      </c>
      <c r="W13" s="64" t="s">
        <v>398</v>
      </c>
      <c r="X13" s="64" t="s">
        <v>399</v>
      </c>
      <c r="Y13" s="64" t="s">
        <v>431</v>
      </c>
      <c r="Z13" s="64" t="s">
        <v>46</v>
      </c>
      <c r="AA13" s="64" t="s">
        <v>432</v>
      </c>
      <c r="AB13" s="35" t="str">
        <f t="shared" si="0"/>
        <v>41</v>
      </c>
      <c r="AC13" s="35" t="str">
        <f t="shared" si="1"/>
        <v>00004</v>
      </c>
      <c r="AD13" s="35" t="str">
        <f t="shared" si="2"/>
        <v>00041</v>
      </c>
      <c r="AL13" s="54" t="s">
        <v>391</v>
      </c>
      <c r="AM13">
        <v>11</v>
      </c>
    </row>
    <row r="14" spans="2:39" x14ac:dyDescent="0.2">
      <c r="E14" s="1" t="s">
        <v>39</v>
      </c>
      <c r="F14" s="1" t="s">
        <v>38</v>
      </c>
      <c r="H14" s="1">
        <v>9</v>
      </c>
      <c r="I14" s="4">
        <v>9</v>
      </c>
      <c r="J14" s="1" t="s">
        <v>0</v>
      </c>
      <c r="M14" s="1">
        <v>6</v>
      </c>
      <c r="N14" s="1">
        <f t="shared" si="3"/>
        <v>6</v>
      </c>
      <c r="P14" s="1" t="s">
        <v>19</v>
      </c>
      <c r="Q14" s="1" t="s">
        <v>173</v>
      </c>
      <c r="S14" s="1" t="s">
        <v>129</v>
      </c>
      <c r="T14" s="1" t="s">
        <v>155</v>
      </c>
      <c r="V14" s="64" t="s">
        <v>433</v>
      </c>
      <c r="W14" s="64" t="s">
        <v>398</v>
      </c>
      <c r="X14" s="64" t="s">
        <v>399</v>
      </c>
      <c r="Y14" s="64" t="s">
        <v>434</v>
      </c>
      <c r="Z14" s="64" t="s">
        <v>46</v>
      </c>
      <c r="AA14" s="64" t="s">
        <v>435</v>
      </c>
      <c r="AB14" s="35" t="str">
        <f t="shared" si="0"/>
        <v>41</v>
      </c>
      <c r="AC14" s="35" t="str">
        <f t="shared" si="1"/>
        <v>00004</v>
      </c>
      <c r="AD14" s="35" t="str">
        <f t="shared" si="2"/>
        <v>00160</v>
      </c>
      <c r="AL14" s="54" t="s">
        <v>389</v>
      </c>
      <c r="AM14">
        <v>12</v>
      </c>
    </row>
    <row r="15" spans="2:39" x14ac:dyDescent="0.2">
      <c r="E15" s="1" t="s">
        <v>40</v>
      </c>
      <c r="F15" s="1" t="s">
        <v>10</v>
      </c>
      <c r="J15" s="1" t="s">
        <v>2</v>
      </c>
      <c r="M15" s="1">
        <v>7</v>
      </c>
      <c r="N15" s="1">
        <f t="shared" si="3"/>
        <v>7</v>
      </c>
      <c r="P15" s="1" t="s">
        <v>104</v>
      </c>
      <c r="Q15" s="1" t="s">
        <v>174</v>
      </c>
      <c r="S15" s="1" t="s">
        <v>159</v>
      </c>
      <c r="T15" s="1"/>
      <c r="V15" s="64" t="s">
        <v>436</v>
      </c>
      <c r="W15" s="64" t="s">
        <v>398</v>
      </c>
      <c r="X15" s="64" t="s">
        <v>399</v>
      </c>
      <c r="Y15" s="64" t="s">
        <v>437</v>
      </c>
      <c r="Z15" s="64" t="s">
        <v>46</v>
      </c>
      <c r="AA15" s="64" t="s">
        <v>438</v>
      </c>
      <c r="AB15" s="35" t="str">
        <f t="shared" si="0"/>
        <v>41</v>
      </c>
      <c r="AC15" s="35" t="str">
        <f t="shared" si="1"/>
        <v>00004</v>
      </c>
      <c r="AD15" s="35" t="str">
        <f t="shared" si="2"/>
        <v>00350</v>
      </c>
      <c r="AL15" s="54" t="s">
        <v>2670</v>
      </c>
      <c r="AM15">
        <v>13</v>
      </c>
    </row>
    <row r="16" spans="2:39" x14ac:dyDescent="0.2">
      <c r="E16" s="1" t="s">
        <v>42</v>
      </c>
      <c r="F16" s="1" t="s">
        <v>41</v>
      </c>
      <c r="J16" s="1" t="s">
        <v>4</v>
      </c>
      <c r="M16" s="1">
        <v>8</v>
      </c>
      <c r="N16" s="1">
        <f t="shared" si="3"/>
        <v>8</v>
      </c>
      <c r="P16" s="1" t="s">
        <v>105</v>
      </c>
      <c r="Q16" s="1" t="s">
        <v>175</v>
      </c>
      <c r="V16" s="64" t="s">
        <v>2674</v>
      </c>
      <c r="W16" s="64" t="s">
        <v>398</v>
      </c>
      <c r="X16" s="64" t="s">
        <v>399</v>
      </c>
      <c r="Y16" s="64" t="s">
        <v>2675</v>
      </c>
      <c r="Z16" s="64" t="s">
        <v>46</v>
      </c>
      <c r="AA16" s="64" t="s">
        <v>2676</v>
      </c>
      <c r="AB16" s="63" t="str">
        <f>LEFT(Y16,2)</f>
        <v>41</v>
      </c>
      <c r="AC16" s="63" t="str">
        <f>MID(Y16,3,5)</f>
        <v>00004</v>
      </c>
      <c r="AD16" s="63" t="str">
        <f>RIGHT(Y16,5)</f>
        <v>00390</v>
      </c>
      <c r="AL16" s="54" t="s">
        <v>390</v>
      </c>
      <c r="AM16">
        <v>14</v>
      </c>
    </row>
    <row r="17" spans="10:39" x14ac:dyDescent="0.2">
      <c r="J17" s="1" t="s">
        <v>22</v>
      </c>
      <c r="M17" s="1">
        <v>9</v>
      </c>
      <c r="N17" s="1">
        <f t="shared" si="3"/>
        <v>9</v>
      </c>
      <c r="P17" s="1" t="s">
        <v>106</v>
      </c>
      <c r="Q17" s="1" t="s">
        <v>176</v>
      </c>
      <c r="V17" s="64" t="s">
        <v>439</v>
      </c>
      <c r="W17" s="64" t="s">
        <v>398</v>
      </c>
      <c r="X17" s="64" t="s">
        <v>399</v>
      </c>
      <c r="Y17" s="64" t="s">
        <v>440</v>
      </c>
      <c r="Z17" s="64" t="s">
        <v>46</v>
      </c>
      <c r="AA17" s="64" t="s">
        <v>441</v>
      </c>
      <c r="AB17" s="35" t="str">
        <f t="shared" si="0"/>
        <v>41</v>
      </c>
      <c r="AC17" s="35" t="str">
        <f t="shared" si="1"/>
        <v>00004</v>
      </c>
      <c r="AD17" s="35" t="str">
        <f t="shared" si="2"/>
        <v>00068</v>
      </c>
      <c r="AL17" s="54" t="s">
        <v>387</v>
      </c>
      <c r="AM17">
        <v>15</v>
      </c>
    </row>
    <row r="18" spans="10:39" x14ac:dyDescent="0.2">
      <c r="J18" s="1" t="s">
        <v>24</v>
      </c>
      <c r="M18" s="1" t="s">
        <v>18</v>
      </c>
      <c r="N18" s="1" t="str">
        <f>M18</f>
        <v>A</v>
      </c>
      <c r="P18" s="1" t="s">
        <v>107</v>
      </c>
      <c r="Q18" s="1" t="s">
        <v>177</v>
      </c>
      <c r="V18" s="64" t="s">
        <v>442</v>
      </c>
      <c r="W18" s="64" t="s">
        <v>398</v>
      </c>
      <c r="X18" s="64" t="s">
        <v>399</v>
      </c>
      <c r="Y18" s="64" t="s">
        <v>443</v>
      </c>
      <c r="Z18" s="64" t="s">
        <v>46</v>
      </c>
      <c r="AA18" s="64" t="s">
        <v>444</v>
      </c>
      <c r="AB18" s="35" t="str">
        <f t="shared" si="0"/>
        <v>41</v>
      </c>
      <c r="AC18" s="35" t="str">
        <f t="shared" si="1"/>
        <v>00004</v>
      </c>
      <c r="AD18" s="35" t="str">
        <f t="shared" si="2"/>
        <v>12283</v>
      </c>
      <c r="AL18" s="54" t="s">
        <v>2680</v>
      </c>
      <c r="AM18">
        <v>16</v>
      </c>
    </row>
    <row r="19" spans="10:39" x14ac:dyDescent="0.2">
      <c r="J19" s="1" t="s">
        <v>26</v>
      </c>
      <c r="M19" s="1" t="s">
        <v>0</v>
      </c>
      <c r="N19" s="1" t="str">
        <f t="shared" ref="N19:N39" si="4">M19</f>
        <v>B</v>
      </c>
      <c r="P19" s="1" t="s">
        <v>29</v>
      </c>
      <c r="Q19" s="1" t="s">
        <v>178</v>
      </c>
      <c r="V19" s="64" t="s">
        <v>2678</v>
      </c>
      <c r="W19" s="64" t="s">
        <v>398</v>
      </c>
      <c r="X19" s="64" t="s">
        <v>399</v>
      </c>
      <c r="Y19" s="64" t="s">
        <v>2677</v>
      </c>
      <c r="Z19" s="64" t="s">
        <v>46</v>
      </c>
      <c r="AA19" s="64" t="s">
        <v>2679</v>
      </c>
      <c r="AB19" s="63" t="str">
        <f>LEFT(Y19,2)</f>
        <v>41</v>
      </c>
      <c r="AC19" s="63" t="str">
        <f>MID(Y19,3,5)</f>
        <v>00004</v>
      </c>
      <c r="AD19" s="63" t="str">
        <f>RIGHT(Y19,5)</f>
        <v>00379</v>
      </c>
      <c r="AM19">
        <v>17</v>
      </c>
    </row>
    <row r="20" spans="10:39" x14ac:dyDescent="0.2">
      <c r="J20" s="1" t="s">
        <v>28</v>
      </c>
      <c r="M20" s="1" t="s">
        <v>2</v>
      </c>
      <c r="N20" s="1" t="str">
        <f t="shared" si="4"/>
        <v>C</v>
      </c>
      <c r="P20" s="1" t="s">
        <v>108</v>
      </c>
      <c r="Q20" s="1" t="s">
        <v>179</v>
      </c>
      <c r="V20" s="64" t="s">
        <v>445</v>
      </c>
      <c r="W20" s="64" t="s">
        <v>398</v>
      </c>
      <c r="X20" s="64" t="s">
        <v>399</v>
      </c>
      <c r="Y20" s="64" t="s">
        <v>446</v>
      </c>
      <c r="Z20" s="64" t="s">
        <v>46</v>
      </c>
      <c r="AA20" s="64" t="s">
        <v>447</v>
      </c>
      <c r="AB20" s="35" t="str">
        <f t="shared" si="0"/>
        <v>41</v>
      </c>
      <c r="AC20" s="35" t="str">
        <f t="shared" si="1"/>
        <v>00004</v>
      </c>
      <c r="AD20" s="35" t="str">
        <f t="shared" si="2"/>
        <v>00377</v>
      </c>
      <c r="AM20">
        <v>18</v>
      </c>
    </row>
    <row r="21" spans="10:39" x14ac:dyDescent="0.2">
      <c r="J21" s="1" t="s">
        <v>91</v>
      </c>
      <c r="M21" s="1" t="s">
        <v>4</v>
      </c>
      <c r="N21" s="1" t="str">
        <f t="shared" si="4"/>
        <v>D</v>
      </c>
      <c r="P21" s="1" t="s">
        <v>109</v>
      </c>
      <c r="Q21" s="1" t="s">
        <v>180</v>
      </c>
      <c r="V21" s="64" t="s">
        <v>448</v>
      </c>
      <c r="W21" s="64" t="s">
        <v>398</v>
      </c>
      <c r="X21" s="64" t="s">
        <v>399</v>
      </c>
      <c r="Y21" s="64" t="s">
        <v>449</v>
      </c>
      <c r="Z21" s="64" t="s">
        <v>46</v>
      </c>
      <c r="AA21" s="64" t="s">
        <v>450</v>
      </c>
      <c r="AB21" s="35" t="str">
        <f t="shared" si="0"/>
        <v>41</v>
      </c>
      <c r="AC21" s="35" t="str">
        <f t="shared" si="1"/>
        <v>00004</v>
      </c>
      <c r="AD21" s="35" t="str">
        <f t="shared" si="2"/>
        <v>11681</v>
      </c>
      <c r="AM21">
        <v>19</v>
      </c>
    </row>
    <row r="22" spans="10:39" x14ac:dyDescent="0.2">
      <c r="J22" s="1" t="s">
        <v>92</v>
      </c>
      <c r="M22" s="1" t="s">
        <v>22</v>
      </c>
      <c r="N22" s="1" t="str">
        <f t="shared" si="4"/>
        <v>E</v>
      </c>
      <c r="P22" s="1" t="s">
        <v>110</v>
      </c>
      <c r="Q22" s="1" t="s">
        <v>181</v>
      </c>
      <c r="V22" s="64" t="s">
        <v>451</v>
      </c>
      <c r="W22" s="64" t="s">
        <v>398</v>
      </c>
      <c r="X22" s="64" t="s">
        <v>399</v>
      </c>
      <c r="Y22" s="64" t="s">
        <v>452</v>
      </c>
      <c r="Z22" s="64" t="s">
        <v>46</v>
      </c>
      <c r="AA22" s="64" t="s">
        <v>453</v>
      </c>
      <c r="AB22" s="35" t="str">
        <f t="shared" si="0"/>
        <v>41</v>
      </c>
      <c r="AC22" s="35" t="str">
        <f t="shared" si="1"/>
        <v>00004</v>
      </c>
      <c r="AD22" s="35" t="str">
        <f t="shared" si="2"/>
        <v>00378</v>
      </c>
      <c r="AM22">
        <v>20</v>
      </c>
    </row>
    <row r="23" spans="10:39" x14ac:dyDescent="0.2">
      <c r="J23" s="1" t="s">
        <v>6</v>
      </c>
      <c r="M23" s="1" t="s">
        <v>24</v>
      </c>
      <c r="N23" s="1" t="str">
        <f t="shared" si="4"/>
        <v>F</v>
      </c>
      <c r="P23" s="1" t="s">
        <v>27</v>
      </c>
      <c r="Q23" s="1" t="s">
        <v>182</v>
      </c>
      <c r="V23" s="64" t="s">
        <v>454</v>
      </c>
      <c r="W23" s="64" t="s">
        <v>398</v>
      </c>
      <c r="X23" s="64" t="s">
        <v>399</v>
      </c>
      <c r="Y23" s="64" t="s">
        <v>455</v>
      </c>
      <c r="Z23" s="64" t="s">
        <v>46</v>
      </c>
      <c r="AA23" s="64" t="s">
        <v>456</v>
      </c>
      <c r="AB23" s="35" t="str">
        <f t="shared" si="0"/>
        <v>41</v>
      </c>
      <c r="AC23" s="35" t="str">
        <f t="shared" si="1"/>
        <v>00004</v>
      </c>
      <c r="AD23" s="35" t="str">
        <f t="shared" si="2"/>
        <v>12282</v>
      </c>
      <c r="AM23">
        <v>21</v>
      </c>
    </row>
    <row r="24" spans="10:39" x14ac:dyDescent="0.2">
      <c r="J24" s="1" t="s">
        <v>30</v>
      </c>
      <c r="M24" s="1" t="s">
        <v>26</v>
      </c>
      <c r="N24" s="1" t="str">
        <f t="shared" si="4"/>
        <v>G</v>
      </c>
      <c r="P24" s="1" t="s">
        <v>111</v>
      </c>
      <c r="Q24" s="1" t="s">
        <v>183</v>
      </c>
      <c r="V24" s="64" t="s">
        <v>457</v>
      </c>
      <c r="W24" s="64" t="s">
        <v>398</v>
      </c>
      <c r="X24" s="64" t="s">
        <v>399</v>
      </c>
      <c r="Y24" s="64" t="s">
        <v>458</v>
      </c>
      <c r="Z24" s="64" t="s">
        <v>46</v>
      </c>
      <c r="AA24" s="64" t="s">
        <v>459</v>
      </c>
      <c r="AB24" s="35" t="str">
        <f t="shared" si="0"/>
        <v>41</v>
      </c>
      <c r="AC24" s="35" t="str">
        <f t="shared" si="1"/>
        <v>00004</v>
      </c>
      <c r="AD24" s="35" t="str">
        <f t="shared" si="2"/>
        <v>12284</v>
      </c>
      <c r="AM24">
        <v>22</v>
      </c>
    </row>
    <row r="25" spans="10:39" x14ac:dyDescent="0.2">
      <c r="J25" s="1" t="s">
        <v>93</v>
      </c>
      <c r="M25" s="1" t="s">
        <v>28</v>
      </c>
      <c r="N25" s="1" t="str">
        <f t="shared" si="4"/>
        <v>H</v>
      </c>
      <c r="P25" s="1" t="s">
        <v>112</v>
      </c>
      <c r="Q25" s="1" t="s">
        <v>184</v>
      </c>
      <c r="V25" s="64" t="s">
        <v>460</v>
      </c>
      <c r="W25" s="64" t="s">
        <v>398</v>
      </c>
      <c r="X25" s="64" t="s">
        <v>399</v>
      </c>
      <c r="Y25" s="64" t="s">
        <v>461</v>
      </c>
      <c r="Z25" s="64" t="s">
        <v>46</v>
      </c>
      <c r="AA25" s="64" t="s">
        <v>462</v>
      </c>
      <c r="AB25" s="35" t="str">
        <f t="shared" si="0"/>
        <v>41</v>
      </c>
      <c r="AC25" s="35" t="str">
        <f t="shared" si="1"/>
        <v>00004</v>
      </c>
      <c r="AD25" s="35" t="str">
        <f t="shared" si="2"/>
        <v>00414</v>
      </c>
      <c r="AM25">
        <v>23</v>
      </c>
    </row>
    <row r="26" spans="10:39" x14ac:dyDescent="0.2">
      <c r="J26" s="1"/>
      <c r="M26" s="1"/>
      <c r="N26" s="1"/>
      <c r="P26" s="1"/>
      <c r="Q26" s="1"/>
      <c r="V26" s="64" t="s">
        <v>463</v>
      </c>
      <c r="W26" s="64" t="s">
        <v>398</v>
      </c>
      <c r="X26" s="64" t="s">
        <v>399</v>
      </c>
      <c r="Y26" s="64" t="s">
        <v>464</v>
      </c>
      <c r="Z26" s="64" t="s">
        <v>46</v>
      </c>
      <c r="AA26" s="64" t="s">
        <v>465</v>
      </c>
      <c r="AB26" s="35" t="str">
        <f t="shared" si="0"/>
        <v>41</v>
      </c>
      <c r="AC26" s="35" t="str">
        <f t="shared" si="1"/>
        <v>00004</v>
      </c>
      <c r="AD26" s="35" t="str">
        <f t="shared" si="2"/>
        <v>00062</v>
      </c>
      <c r="AM26">
        <v>24</v>
      </c>
    </row>
    <row r="27" spans="10:39" x14ac:dyDescent="0.2">
      <c r="J27" s="1" t="s">
        <v>32</v>
      </c>
      <c r="M27" s="1" t="s">
        <v>91</v>
      </c>
      <c r="N27" s="1" t="str">
        <f t="shared" si="4"/>
        <v>I</v>
      </c>
      <c r="P27" s="1" t="s">
        <v>113</v>
      </c>
      <c r="Q27" s="1" t="s">
        <v>185</v>
      </c>
      <c r="V27" s="64" t="s">
        <v>466</v>
      </c>
      <c r="W27" s="64" t="s">
        <v>398</v>
      </c>
      <c r="X27" s="64" t="s">
        <v>399</v>
      </c>
      <c r="Y27" s="64" t="s">
        <v>467</v>
      </c>
      <c r="Z27" s="64" t="s">
        <v>46</v>
      </c>
      <c r="AA27" s="64" t="s">
        <v>468</v>
      </c>
      <c r="AB27" s="35" t="str">
        <f t="shared" si="0"/>
        <v>41</v>
      </c>
      <c r="AC27" s="35" t="str">
        <f t="shared" si="1"/>
        <v>00004</v>
      </c>
      <c r="AD27" s="35" t="str">
        <f t="shared" si="2"/>
        <v>12285</v>
      </c>
      <c r="AM27">
        <v>25</v>
      </c>
    </row>
    <row r="28" spans="10:39" x14ac:dyDescent="0.2">
      <c r="J28" s="1" t="s">
        <v>84</v>
      </c>
      <c r="M28" s="1" t="s">
        <v>92</v>
      </c>
      <c r="N28" s="1" t="str">
        <f t="shared" si="4"/>
        <v>J</v>
      </c>
      <c r="P28" s="1" t="s">
        <v>33</v>
      </c>
      <c r="Q28" s="1" t="s">
        <v>186</v>
      </c>
      <c r="V28" s="64" t="s">
        <v>2645</v>
      </c>
      <c r="W28" s="64" t="s">
        <v>398</v>
      </c>
      <c r="X28" s="64" t="s">
        <v>399</v>
      </c>
      <c r="Y28" s="69" t="s">
        <v>2646</v>
      </c>
      <c r="Z28" s="64" t="s">
        <v>46</v>
      </c>
      <c r="AA28" s="64" t="s">
        <v>2647</v>
      </c>
      <c r="AB28" s="35" t="str">
        <f>LEFT(Y28,2)</f>
        <v>41</v>
      </c>
      <c r="AC28" s="35" t="str">
        <f>MID(Y28,3,5)</f>
        <v>00004</v>
      </c>
      <c r="AD28" s="35" t="str">
        <f>RIGHT(Y28,5)</f>
        <v>00042</v>
      </c>
      <c r="AM28">
        <v>26</v>
      </c>
    </row>
    <row r="29" spans="10:39" x14ac:dyDescent="0.2">
      <c r="J29" s="1" t="s">
        <v>34</v>
      </c>
      <c r="M29" s="1" t="s">
        <v>6</v>
      </c>
      <c r="N29" s="1" t="str">
        <f t="shared" si="4"/>
        <v>K</v>
      </c>
      <c r="P29" s="1" t="s">
        <v>114</v>
      </c>
      <c r="Q29" s="1" t="s">
        <v>187</v>
      </c>
      <c r="V29" s="64" t="s">
        <v>469</v>
      </c>
      <c r="W29" s="64" t="s">
        <v>398</v>
      </c>
      <c r="X29" s="64" t="s">
        <v>399</v>
      </c>
      <c r="Y29" s="64" t="s">
        <v>470</v>
      </c>
      <c r="Z29" s="64" t="s">
        <v>46</v>
      </c>
      <c r="AA29" s="64" t="s">
        <v>471</v>
      </c>
      <c r="AB29" s="35" t="str">
        <f t="shared" si="0"/>
        <v>41</v>
      </c>
      <c r="AC29" s="35" t="str">
        <f t="shared" si="1"/>
        <v>00004</v>
      </c>
      <c r="AD29" s="35" t="str">
        <f t="shared" si="2"/>
        <v>12274</v>
      </c>
      <c r="AM29">
        <v>27</v>
      </c>
    </row>
    <row r="30" spans="10:39" x14ac:dyDescent="0.2">
      <c r="J30" s="1" t="s">
        <v>8</v>
      </c>
      <c r="M30" s="1" t="s">
        <v>30</v>
      </c>
      <c r="N30" s="1" t="str">
        <f t="shared" si="4"/>
        <v>L</v>
      </c>
      <c r="P30" s="1" t="s">
        <v>81</v>
      </c>
      <c r="Q30" s="1" t="s">
        <v>188</v>
      </c>
      <c r="V30" s="64" t="s">
        <v>472</v>
      </c>
      <c r="W30" s="64" t="s">
        <v>398</v>
      </c>
      <c r="X30" s="64" t="s">
        <v>399</v>
      </c>
      <c r="Y30" s="64" t="s">
        <v>473</v>
      </c>
      <c r="Z30" s="64" t="s">
        <v>46</v>
      </c>
      <c r="AA30" s="64" t="s">
        <v>474</v>
      </c>
      <c r="AB30" s="35" t="str">
        <f t="shared" si="0"/>
        <v>41</v>
      </c>
      <c r="AC30" s="35" t="str">
        <f t="shared" si="1"/>
        <v>00004</v>
      </c>
      <c r="AD30" s="35" t="str">
        <f t="shared" si="2"/>
        <v>04363</v>
      </c>
      <c r="AM30">
        <v>28</v>
      </c>
    </row>
    <row r="31" spans="10:39" x14ac:dyDescent="0.2">
      <c r="J31" s="1" t="s">
        <v>36</v>
      </c>
      <c r="M31" s="1" t="s">
        <v>93</v>
      </c>
      <c r="N31" s="1" t="str">
        <f t="shared" si="4"/>
        <v>M</v>
      </c>
      <c r="P31" s="1" t="s">
        <v>115</v>
      </c>
      <c r="Q31" s="1" t="s">
        <v>189</v>
      </c>
      <c r="V31" s="64" t="s">
        <v>475</v>
      </c>
      <c r="W31" s="64" t="s">
        <v>398</v>
      </c>
      <c r="X31" s="64" t="s">
        <v>399</v>
      </c>
      <c r="Y31" s="64" t="s">
        <v>476</v>
      </c>
      <c r="Z31" s="64" t="s">
        <v>46</v>
      </c>
      <c r="AA31" s="64" t="s">
        <v>477</v>
      </c>
      <c r="AB31" s="35" t="str">
        <f t="shared" si="0"/>
        <v>41</v>
      </c>
      <c r="AC31" s="35" t="str">
        <f t="shared" si="1"/>
        <v>00004</v>
      </c>
      <c r="AD31" s="35" t="str">
        <f t="shared" si="2"/>
        <v>03763</v>
      </c>
      <c r="AM31">
        <v>29</v>
      </c>
    </row>
    <row r="32" spans="10:39" x14ac:dyDescent="0.2">
      <c r="J32" s="1" t="s">
        <v>38</v>
      </c>
      <c r="M32" s="1" t="s">
        <v>32</v>
      </c>
      <c r="N32" s="1" t="str">
        <f t="shared" si="4"/>
        <v>N</v>
      </c>
      <c r="P32" s="1" t="s">
        <v>116</v>
      </c>
      <c r="Q32" s="1" t="s">
        <v>190</v>
      </c>
      <c r="V32" s="64" t="s">
        <v>478</v>
      </c>
      <c r="W32" s="64" t="s">
        <v>398</v>
      </c>
      <c r="X32" s="64" t="s">
        <v>399</v>
      </c>
      <c r="Y32" s="64" t="s">
        <v>479</v>
      </c>
      <c r="Z32" s="64" t="s">
        <v>46</v>
      </c>
      <c r="AA32" s="64" t="s">
        <v>480</v>
      </c>
      <c r="AB32" s="35" t="str">
        <f t="shared" si="0"/>
        <v>41</v>
      </c>
      <c r="AC32" s="35" t="str">
        <f t="shared" si="1"/>
        <v>00004</v>
      </c>
      <c r="AD32" s="35" t="str">
        <f t="shared" si="2"/>
        <v>00200</v>
      </c>
      <c r="AM32">
        <v>30</v>
      </c>
    </row>
    <row r="33" spans="10:39" x14ac:dyDescent="0.2">
      <c r="J33" s="1" t="s">
        <v>10</v>
      </c>
      <c r="M33" s="1" t="s">
        <v>84</v>
      </c>
      <c r="N33" s="1" t="str">
        <f t="shared" si="4"/>
        <v>O</v>
      </c>
      <c r="P33" s="1" t="s">
        <v>117</v>
      </c>
      <c r="Q33" s="1" t="s">
        <v>191</v>
      </c>
      <c r="V33" s="64" t="s">
        <v>481</v>
      </c>
      <c r="W33" s="64" t="s">
        <v>398</v>
      </c>
      <c r="X33" s="64" t="s">
        <v>399</v>
      </c>
      <c r="Y33" s="64" t="s">
        <v>482</v>
      </c>
      <c r="Z33" s="64" t="s">
        <v>483</v>
      </c>
      <c r="AA33" s="64" t="s">
        <v>484</v>
      </c>
      <c r="AB33" s="35" t="str">
        <f t="shared" si="0"/>
        <v>41</v>
      </c>
      <c r="AC33" s="35" t="str">
        <f t="shared" si="1"/>
        <v>00004</v>
      </c>
      <c r="AD33" s="35" t="str">
        <f t="shared" si="2"/>
        <v>04163</v>
      </c>
      <c r="AM33">
        <v>31</v>
      </c>
    </row>
    <row r="34" spans="10:39" x14ac:dyDescent="0.2">
      <c r="J34" s="1" t="s">
        <v>85</v>
      </c>
      <c r="M34" s="1" t="s">
        <v>34</v>
      </c>
      <c r="N34" s="1" t="str">
        <f t="shared" si="4"/>
        <v>P</v>
      </c>
      <c r="P34" s="1" t="s">
        <v>118</v>
      </c>
      <c r="Q34" s="1" t="s">
        <v>192</v>
      </c>
      <c r="V34" s="64" t="s">
        <v>2662</v>
      </c>
      <c r="W34" s="64" t="s">
        <v>398</v>
      </c>
      <c r="X34" s="64" t="s">
        <v>399</v>
      </c>
      <c r="Y34" s="64" t="s">
        <v>2663</v>
      </c>
      <c r="Z34" s="64" t="s">
        <v>46</v>
      </c>
      <c r="AA34" s="64" t="s">
        <v>2664</v>
      </c>
      <c r="AB34" s="63" t="str">
        <f>LEFT(Y34,2)</f>
        <v>41</v>
      </c>
      <c r="AC34" s="63" t="str">
        <f>MID(Y34,3,5)</f>
        <v>00004</v>
      </c>
      <c r="AD34" s="63" t="str">
        <f>RIGHT(Y34,5)</f>
        <v>00176</v>
      </c>
      <c r="AM34">
        <v>32</v>
      </c>
    </row>
    <row r="35" spans="10:39" x14ac:dyDescent="0.2">
      <c r="J35" s="1" t="s">
        <v>94</v>
      </c>
      <c r="M35" s="1" t="s">
        <v>8</v>
      </c>
      <c r="N35" s="1" t="str">
        <f t="shared" si="4"/>
        <v>Q</v>
      </c>
      <c r="P35" s="1" t="s">
        <v>117</v>
      </c>
      <c r="Q35" s="1" t="s">
        <v>193</v>
      </c>
      <c r="V35" s="64" t="s">
        <v>485</v>
      </c>
      <c r="W35" s="64" t="s">
        <v>398</v>
      </c>
      <c r="X35" s="64" t="s">
        <v>399</v>
      </c>
      <c r="Y35" s="64" t="s">
        <v>486</v>
      </c>
      <c r="Z35" s="64" t="s">
        <v>46</v>
      </c>
      <c r="AA35" s="64" t="s">
        <v>487</v>
      </c>
      <c r="AB35" s="35" t="str">
        <f t="shared" si="0"/>
        <v>41</v>
      </c>
      <c r="AC35" s="35" t="str">
        <f t="shared" si="1"/>
        <v>00004</v>
      </c>
      <c r="AD35" s="35" t="str">
        <f t="shared" si="2"/>
        <v>00475</v>
      </c>
    </row>
    <row r="36" spans="10:39" x14ac:dyDescent="0.2">
      <c r="J36" s="1" t="s">
        <v>95</v>
      </c>
      <c r="M36" s="1" t="s">
        <v>36</v>
      </c>
      <c r="N36" s="1" t="str">
        <f t="shared" si="4"/>
        <v>R</v>
      </c>
      <c r="P36" s="1" t="s">
        <v>119</v>
      </c>
      <c r="Q36" s="1" t="s">
        <v>194</v>
      </c>
      <c r="V36" s="64" t="s">
        <v>488</v>
      </c>
      <c r="W36" s="64" t="s">
        <v>398</v>
      </c>
      <c r="X36" s="64" t="s">
        <v>399</v>
      </c>
      <c r="Y36" s="64" t="s">
        <v>489</v>
      </c>
      <c r="Z36" s="64" t="s">
        <v>46</v>
      </c>
      <c r="AA36" s="64" t="s">
        <v>490</v>
      </c>
      <c r="AB36" s="35" t="str">
        <f t="shared" si="0"/>
        <v>41</v>
      </c>
      <c r="AC36" s="35" t="str">
        <f t="shared" si="1"/>
        <v>00004</v>
      </c>
      <c r="AD36" s="35" t="str">
        <f t="shared" si="2"/>
        <v>05063</v>
      </c>
    </row>
    <row r="37" spans="10:39" x14ac:dyDescent="0.2">
      <c r="J37" s="1" t="s">
        <v>12</v>
      </c>
      <c r="M37" s="1" t="s">
        <v>38</v>
      </c>
      <c r="N37" s="1" t="str">
        <f t="shared" si="4"/>
        <v>S</v>
      </c>
      <c r="P37" s="1" t="s">
        <v>120</v>
      </c>
      <c r="Q37" s="1" t="s">
        <v>195</v>
      </c>
      <c r="V37" s="64" t="s">
        <v>491</v>
      </c>
      <c r="W37" s="64" t="s">
        <v>398</v>
      </c>
      <c r="X37" s="64" t="s">
        <v>399</v>
      </c>
      <c r="Y37" s="64" t="s">
        <v>492</v>
      </c>
      <c r="Z37" s="64" t="s">
        <v>46</v>
      </c>
      <c r="AA37" s="64" t="s">
        <v>493</v>
      </c>
      <c r="AB37" s="35" t="str">
        <f t="shared" si="0"/>
        <v>41</v>
      </c>
      <c r="AC37" s="35" t="str">
        <f t="shared" si="1"/>
        <v>00004</v>
      </c>
      <c r="AD37" s="35" t="str">
        <f t="shared" si="2"/>
        <v>00043</v>
      </c>
    </row>
    <row r="38" spans="10:39" x14ac:dyDescent="0.2">
      <c r="J38" s="1" t="s">
        <v>14</v>
      </c>
      <c r="M38" s="1" t="s">
        <v>10</v>
      </c>
      <c r="N38" s="1" t="str">
        <f t="shared" si="4"/>
        <v>T</v>
      </c>
      <c r="P38" s="1" t="s">
        <v>121</v>
      </c>
      <c r="Q38" s="1" t="s">
        <v>196</v>
      </c>
      <c r="V38" s="64" t="s">
        <v>494</v>
      </c>
      <c r="W38" s="64" t="s">
        <v>398</v>
      </c>
      <c r="X38" s="64" t="s">
        <v>399</v>
      </c>
      <c r="Y38" s="64" t="s">
        <v>495</v>
      </c>
      <c r="Z38" s="64" t="s">
        <v>46</v>
      </c>
      <c r="AA38" s="64" t="s">
        <v>496</v>
      </c>
      <c r="AB38" s="35" t="str">
        <f t="shared" si="0"/>
        <v>41</v>
      </c>
      <c r="AC38" s="35" t="str">
        <f t="shared" si="1"/>
        <v>00004</v>
      </c>
      <c r="AD38" s="35" t="str">
        <f t="shared" si="2"/>
        <v>00266</v>
      </c>
    </row>
    <row r="39" spans="10:39" x14ac:dyDescent="0.2">
      <c r="J39" s="1" t="s">
        <v>41</v>
      </c>
      <c r="M39" s="1" t="s">
        <v>85</v>
      </c>
      <c r="N39" s="1" t="str">
        <f t="shared" si="4"/>
        <v>U</v>
      </c>
      <c r="P39" s="1" t="s">
        <v>122</v>
      </c>
      <c r="Q39" s="1" t="s">
        <v>197</v>
      </c>
      <c r="V39" s="64" t="s">
        <v>497</v>
      </c>
      <c r="W39" s="64" t="s">
        <v>398</v>
      </c>
      <c r="X39" s="64" t="s">
        <v>399</v>
      </c>
      <c r="Y39" s="64" t="s">
        <v>498</v>
      </c>
      <c r="Z39" s="64" t="s">
        <v>46</v>
      </c>
      <c r="AA39" s="64" t="s">
        <v>499</v>
      </c>
      <c r="AB39" s="35" t="str">
        <f t="shared" si="0"/>
        <v>41</v>
      </c>
      <c r="AC39" s="35" t="str">
        <f t="shared" si="1"/>
        <v>00004</v>
      </c>
      <c r="AD39" s="35" t="str">
        <f t="shared" si="2"/>
        <v>00073</v>
      </c>
    </row>
    <row r="40" spans="10:39" x14ac:dyDescent="0.2">
      <c r="P40" s="1" t="s">
        <v>123</v>
      </c>
      <c r="Q40" s="1" t="s">
        <v>198</v>
      </c>
      <c r="V40" s="64" t="s">
        <v>500</v>
      </c>
      <c r="W40" s="64" t="s">
        <v>398</v>
      </c>
      <c r="X40" s="64" t="s">
        <v>399</v>
      </c>
      <c r="Y40" s="64" t="s">
        <v>501</v>
      </c>
      <c r="Z40" s="64" t="s">
        <v>46</v>
      </c>
      <c r="AA40" s="64" t="s">
        <v>502</v>
      </c>
      <c r="AB40" s="35" t="str">
        <f t="shared" si="0"/>
        <v>41</v>
      </c>
      <c r="AC40" s="35" t="str">
        <f t="shared" si="1"/>
        <v>00004</v>
      </c>
      <c r="AD40" s="35" t="str">
        <f t="shared" si="2"/>
        <v>00101</v>
      </c>
    </row>
    <row r="41" spans="10:39" x14ac:dyDescent="0.2">
      <c r="P41" s="1" t="s">
        <v>124</v>
      </c>
      <c r="Q41" s="1" t="s">
        <v>199</v>
      </c>
      <c r="V41" s="64" t="s">
        <v>503</v>
      </c>
      <c r="W41" s="64" t="s">
        <v>398</v>
      </c>
      <c r="X41" s="64" t="s">
        <v>399</v>
      </c>
      <c r="Y41" s="64" t="s">
        <v>504</v>
      </c>
      <c r="Z41" s="64" t="s">
        <v>505</v>
      </c>
      <c r="AA41" s="64" t="s">
        <v>506</v>
      </c>
      <c r="AB41" s="35" t="str">
        <f t="shared" si="0"/>
        <v>41</v>
      </c>
      <c r="AC41" s="35" t="str">
        <f t="shared" si="1"/>
        <v>00004</v>
      </c>
      <c r="AD41" s="35" t="str">
        <f t="shared" si="2"/>
        <v>12599</v>
      </c>
    </row>
    <row r="42" spans="10:39" x14ac:dyDescent="0.2">
      <c r="P42" s="1" t="s">
        <v>125</v>
      </c>
      <c r="Q42" s="1" t="s">
        <v>200</v>
      </c>
      <c r="V42" s="64" t="s">
        <v>507</v>
      </c>
      <c r="W42" s="64" t="s">
        <v>398</v>
      </c>
      <c r="X42" s="64" t="s">
        <v>399</v>
      </c>
      <c r="Y42" s="64" t="s">
        <v>508</v>
      </c>
      <c r="Z42" s="64" t="s">
        <v>46</v>
      </c>
      <c r="AA42" s="64" t="s">
        <v>509</v>
      </c>
      <c r="AB42" s="35" t="str">
        <f t="shared" si="0"/>
        <v>41</v>
      </c>
      <c r="AC42" s="35" t="str">
        <f t="shared" si="1"/>
        <v>00004</v>
      </c>
      <c r="AD42" s="35" t="str">
        <f t="shared" si="2"/>
        <v>07795</v>
      </c>
    </row>
    <row r="43" spans="10:39" x14ac:dyDescent="0.2">
      <c r="P43" s="1" t="s">
        <v>126</v>
      </c>
      <c r="Q43" s="1" t="s">
        <v>201</v>
      </c>
      <c r="V43" s="64" t="s">
        <v>510</v>
      </c>
      <c r="W43" s="64" t="s">
        <v>398</v>
      </c>
      <c r="X43" s="64" t="s">
        <v>399</v>
      </c>
      <c r="Y43" s="64" t="s">
        <v>511</v>
      </c>
      <c r="Z43" s="64" t="s">
        <v>46</v>
      </c>
      <c r="AA43" s="64" t="s">
        <v>512</v>
      </c>
      <c r="AB43" s="35" t="str">
        <f t="shared" si="0"/>
        <v>41</v>
      </c>
      <c r="AC43" s="35" t="str">
        <f t="shared" si="1"/>
        <v>00004</v>
      </c>
      <c r="AD43" s="35" t="str">
        <f t="shared" si="2"/>
        <v>00114</v>
      </c>
    </row>
    <row r="44" spans="10:39" x14ac:dyDescent="0.2">
      <c r="P44" s="1" t="s">
        <v>127</v>
      </c>
      <c r="Q44" s="1" t="s">
        <v>202</v>
      </c>
      <c r="V44" s="64" t="s">
        <v>513</v>
      </c>
      <c r="W44" s="64" t="s">
        <v>398</v>
      </c>
      <c r="X44" s="64" t="s">
        <v>399</v>
      </c>
      <c r="Y44" s="64" t="s">
        <v>514</v>
      </c>
      <c r="Z44" s="64" t="s">
        <v>505</v>
      </c>
      <c r="AA44" s="64" t="s">
        <v>515</v>
      </c>
      <c r="AB44" s="35" t="str">
        <f t="shared" si="0"/>
        <v>41</v>
      </c>
      <c r="AC44" s="35" t="str">
        <f t="shared" si="1"/>
        <v>00004</v>
      </c>
      <c r="AD44" s="35" t="str">
        <f t="shared" si="2"/>
        <v>12586</v>
      </c>
    </row>
    <row r="45" spans="10:39" x14ac:dyDescent="0.2">
      <c r="P45" s="1" t="s">
        <v>128</v>
      </c>
      <c r="Q45" s="1" t="s">
        <v>203</v>
      </c>
      <c r="V45" s="64" t="s">
        <v>516</v>
      </c>
      <c r="W45" s="64" t="s">
        <v>398</v>
      </c>
      <c r="X45" s="64" t="s">
        <v>399</v>
      </c>
      <c r="Y45" s="64" t="s">
        <v>517</v>
      </c>
      <c r="Z45" s="64" t="s">
        <v>46</v>
      </c>
      <c r="AA45" s="64" t="s">
        <v>518</v>
      </c>
      <c r="AB45" s="35" t="str">
        <f t="shared" si="0"/>
        <v>41</v>
      </c>
      <c r="AC45" s="35" t="str">
        <f t="shared" si="1"/>
        <v>00004</v>
      </c>
      <c r="AD45" s="35" t="str">
        <f t="shared" si="2"/>
        <v>04088</v>
      </c>
    </row>
    <row r="46" spans="10:39" x14ac:dyDescent="0.2">
      <c r="P46" s="1" t="s">
        <v>129</v>
      </c>
      <c r="Q46" s="1" t="s">
        <v>204</v>
      </c>
      <c r="V46" s="64" t="s">
        <v>519</v>
      </c>
      <c r="W46" s="64" t="s">
        <v>398</v>
      </c>
      <c r="X46" s="64" t="s">
        <v>399</v>
      </c>
      <c r="Y46" s="64" t="s">
        <v>520</v>
      </c>
      <c r="Z46" s="64" t="s">
        <v>46</v>
      </c>
      <c r="AA46" s="64" t="s">
        <v>521</v>
      </c>
      <c r="AB46" s="35" t="str">
        <f t="shared" si="0"/>
        <v>41</v>
      </c>
      <c r="AC46" s="35" t="str">
        <f t="shared" si="1"/>
        <v>00004</v>
      </c>
      <c r="AD46" s="35" t="str">
        <f t="shared" si="2"/>
        <v>03792</v>
      </c>
    </row>
    <row r="47" spans="10:39" x14ac:dyDescent="0.2">
      <c r="P47" s="1" t="s">
        <v>130</v>
      </c>
      <c r="Q47" s="1" t="s">
        <v>205</v>
      </c>
      <c r="V47" s="64" t="s">
        <v>522</v>
      </c>
      <c r="W47" s="64" t="s">
        <v>398</v>
      </c>
      <c r="X47" s="64" t="s">
        <v>399</v>
      </c>
      <c r="Y47" s="64" t="s">
        <v>523</v>
      </c>
      <c r="Z47" s="64" t="s">
        <v>46</v>
      </c>
      <c r="AA47" s="64" t="s">
        <v>524</v>
      </c>
      <c r="AB47" s="35" t="str">
        <f t="shared" si="0"/>
        <v>41</v>
      </c>
      <c r="AC47" s="35" t="str">
        <f t="shared" si="1"/>
        <v>00004</v>
      </c>
      <c r="AD47" s="35" t="str">
        <f t="shared" si="2"/>
        <v>04186</v>
      </c>
    </row>
    <row r="48" spans="10:39" x14ac:dyDescent="0.2">
      <c r="P48" s="1" t="s">
        <v>131</v>
      </c>
      <c r="Q48" s="1" t="s">
        <v>206</v>
      </c>
      <c r="V48" s="64" t="s">
        <v>525</v>
      </c>
      <c r="W48" s="64" t="s">
        <v>398</v>
      </c>
      <c r="X48" s="64" t="s">
        <v>399</v>
      </c>
      <c r="Y48" s="64" t="s">
        <v>526</v>
      </c>
      <c r="Z48" s="64" t="s">
        <v>46</v>
      </c>
      <c r="AA48" s="64" t="s">
        <v>527</v>
      </c>
      <c r="AB48" s="35" t="str">
        <f t="shared" si="0"/>
        <v>41</v>
      </c>
      <c r="AC48" s="35" t="str">
        <f t="shared" si="1"/>
        <v>00004</v>
      </c>
      <c r="AD48" s="35" t="str">
        <f t="shared" si="2"/>
        <v>04914</v>
      </c>
    </row>
    <row r="49" spans="16:30" x14ac:dyDescent="0.2">
      <c r="P49" s="1" t="s">
        <v>132</v>
      </c>
      <c r="Q49" s="1" t="s">
        <v>207</v>
      </c>
      <c r="V49" s="64" t="s">
        <v>528</v>
      </c>
      <c r="W49" s="64" t="s">
        <v>398</v>
      </c>
      <c r="X49" s="64" t="s">
        <v>399</v>
      </c>
      <c r="Y49" s="64" t="s">
        <v>529</v>
      </c>
      <c r="Z49" s="64" t="s">
        <v>46</v>
      </c>
      <c r="AA49" s="64" t="s">
        <v>530</v>
      </c>
      <c r="AB49" s="35" t="str">
        <f t="shared" si="0"/>
        <v>41</v>
      </c>
      <c r="AC49" s="35" t="str">
        <f t="shared" si="1"/>
        <v>00004</v>
      </c>
      <c r="AD49" s="35" t="str">
        <f t="shared" si="2"/>
        <v>00439</v>
      </c>
    </row>
    <row r="50" spans="16:30" x14ac:dyDescent="0.2">
      <c r="P50" s="1" t="s">
        <v>133</v>
      </c>
      <c r="Q50" s="1" t="s">
        <v>208</v>
      </c>
      <c r="V50" s="64" t="s">
        <v>531</v>
      </c>
      <c r="W50" s="64" t="s">
        <v>398</v>
      </c>
      <c r="X50" s="64" t="s">
        <v>399</v>
      </c>
      <c r="Y50" s="64" t="s">
        <v>532</v>
      </c>
      <c r="Z50" s="64" t="s">
        <v>46</v>
      </c>
      <c r="AA50" s="64" t="s">
        <v>533</v>
      </c>
      <c r="AB50" s="35" t="str">
        <f t="shared" si="0"/>
        <v>41</v>
      </c>
      <c r="AC50" s="35" t="str">
        <f t="shared" si="1"/>
        <v>00004</v>
      </c>
      <c r="AD50" s="35" t="str">
        <f t="shared" si="2"/>
        <v>00117</v>
      </c>
    </row>
    <row r="51" spans="16:30" x14ac:dyDescent="0.2">
      <c r="P51" s="1" t="s">
        <v>134</v>
      </c>
      <c r="Q51" s="1" t="s">
        <v>209</v>
      </c>
      <c r="V51" s="64" t="s">
        <v>534</v>
      </c>
      <c r="W51" s="64" t="s">
        <v>398</v>
      </c>
      <c r="X51" s="64" t="s">
        <v>399</v>
      </c>
      <c r="Y51" s="64" t="s">
        <v>535</v>
      </c>
      <c r="Z51" s="64" t="s">
        <v>46</v>
      </c>
      <c r="AA51" s="64" t="s">
        <v>536</v>
      </c>
      <c r="AB51" s="35" t="str">
        <f t="shared" si="0"/>
        <v>41</v>
      </c>
      <c r="AC51" s="35" t="str">
        <f t="shared" si="1"/>
        <v>00004</v>
      </c>
      <c r="AD51" s="35" t="str">
        <f t="shared" si="2"/>
        <v>00148</v>
      </c>
    </row>
    <row r="52" spans="16:30" x14ac:dyDescent="0.2">
      <c r="P52" s="1" t="s">
        <v>135</v>
      </c>
      <c r="Q52" s="1" t="s">
        <v>210</v>
      </c>
      <c r="V52" s="64" t="s">
        <v>537</v>
      </c>
      <c r="W52" s="64" t="s">
        <v>398</v>
      </c>
      <c r="X52" s="64" t="s">
        <v>399</v>
      </c>
      <c r="Y52" s="64" t="s">
        <v>538</v>
      </c>
      <c r="Z52" s="64" t="s">
        <v>46</v>
      </c>
      <c r="AA52" s="64" t="s">
        <v>539</v>
      </c>
      <c r="AB52" s="35" t="str">
        <f t="shared" si="0"/>
        <v>41</v>
      </c>
      <c r="AC52" s="35" t="str">
        <f t="shared" si="1"/>
        <v>00004</v>
      </c>
      <c r="AD52" s="35" t="str">
        <f t="shared" si="2"/>
        <v>04232</v>
      </c>
    </row>
    <row r="53" spans="16:30" x14ac:dyDescent="0.2">
      <c r="P53" s="1" t="s">
        <v>136</v>
      </c>
      <c r="Q53" s="1" t="s">
        <v>211</v>
      </c>
      <c r="V53" s="64" t="s">
        <v>540</v>
      </c>
      <c r="W53" s="64" t="s">
        <v>398</v>
      </c>
      <c r="X53" s="64" t="s">
        <v>399</v>
      </c>
      <c r="Y53" s="64" t="s">
        <v>541</v>
      </c>
      <c r="Z53" s="64" t="s">
        <v>46</v>
      </c>
      <c r="AA53" s="64" t="s">
        <v>542</v>
      </c>
      <c r="AB53" s="35" t="str">
        <f t="shared" si="0"/>
        <v>41</v>
      </c>
      <c r="AC53" s="35" t="str">
        <f t="shared" si="1"/>
        <v>00004</v>
      </c>
      <c r="AD53" s="35" t="str">
        <f t="shared" si="2"/>
        <v>04099</v>
      </c>
    </row>
    <row r="54" spans="16:30" x14ac:dyDescent="0.2">
      <c r="P54" s="1" t="s">
        <v>137</v>
      </c>
      <c r="Q54" s="1" t="s">
        <v>212</v>
      </c>
      <c r="V54" s="64" t="s">
        <v>543</v>
      </c>
      <c r="W54" s="64" t="s">
        <v>398</v>
      </c>
      <c r="X54" s="64" t="s">
        <v>399</v>
      </c>
      <c r="Y54" s="64" t="s">
        <v>544</v>
      </c>
      <c r="Z54" s="64" t="s">
        <v>46</v>
      </c>
      <c r="AA54" s="64" t="s">
        <v>545</v>
      </c>
      <c r="AB54" s="35" t="str">
        <f t="shared" si="0"/>
        <v>41</v>
      </c>
      <c r="AC54" s="35" t="str">
        <f t="shared" si="1"/>
        <v>00004</v>
      </c>
      <c r="AD54" s="35" t="str">
        <f t="shared" si="2"/>
        <v>00207</v>
      </c>
    </row>
    <row r="55" spans="16:30" x14ac:dyDescent="0.2">
      <c r="P55" s="1" t="s">
        <v>138</v>
      </c>
      <c r="Q55" s="1" t="s">
        <v>213</v>
      </c>
      <c r="V55" s="64" t="s">
        <v>546</v>
      </c>
      <c r="W55" s="64" t="s">
        <v>398</v>
      </c>
      <c r="X55" s="64" t="s">
        <v>399</v>
      </c>
      <c r="Y55" s="64" t="s">
        <v>547</v>
      </c>
      <c r="Z55" s="64" t="s">
        <v>46</v>
      </c>
      <c r="AA55" s="64" t="s">
        <v>548</v>
      </c>
      <c r="AB55" s="35" t="str">
        <f t="shared" si="0"/>
        <v>41</v>
      </c>
      <c r="AC55" s="35" t="str">
        <f t="shared" si="1"/>
        <v>00004</v>
      </c>
      <c r="AD55" s="35" t="str">
        <f t="shared" si="2"/>
        <v>00321</v>
      </c>
    </row>
    <row r="56" spans="16:30" x14ac:dyDescent="0.2">
      <c r="P56" s="1">
        <v>11</v>
      </c>
      <c r="Q56" s="1" t="s">
        <v>214</v>
      </c>
      <c r="V56" s="64" t="s">
        <v>549</v>
      </c>
      <c r="W56" s="64" t="s">
        <v>398</v>
      </c>
      <c r="X56" s="64" t="s">
        <v>399</v>
      </c>
      <c r="Y56" s="64" t="s">
        <v>550</v>
      </c>
      <c r="Z56" s="64" t="s">
        <v>46</v>
      </c>
      <c r="AA56" s="64" t="s">
        <v>551</v>
      </c>
      <c r="AB56" s="35" t="str">
        <f t="shared" si="0"/>
        <v>41</v>
      </c>
      <c r="AC56" s="35" t="str">
        <f t="shared" si="1"/>
        <v>00004</v>
      </c>
      <c r="AD56" s="35" t="str">
        <f t="shared" si="2"/>
        <v>04149</v>
      </c>
    </row>
    <row r="57" spans="16:30" x14ac:dyDescent="0.2">
      <c r="P57" s="1">
        <v>12</v>
      </c>
      <c r="Q57" s="1" t="s">
        <v>215</v>
      </c>
      <c r="V57" s="64" t="s">
        <v>552</v>
      </c>
      <c r="W57" s="64" t="s">
        <v>398</v>
      </c>
      <c r="X57" s="64" t="s">
        <v>399</v>
      </c>
      <c r="Y57" s="64" t="s">
        <v>553</v>
      </c>
      <c r="Z57" s="64" t="s">
        <v>46</v>
      </c>
      <c r="AA57" s="64" t="s">
        <v>554</v>
      </c>
      <c r="AB57" s="35" t="str">
        <f t="shared" si="0"/>
        <v>41</v>
      </c>
      <c r="AC57" s="35" t="str">
        <f t="shared" si="1"/>
        <v>00004</v>
      </c>
      <c r="AD57" s="35" t="str">
        <f t="shared" si="2"/>
        <v>00648</v>
      </c>
    </row>
    <row r="58" spans="16:30" x14ac:dyDescent="0.2">
      <c r="P58" s="1">
        <v>13</v>
      </c>
      <c r="Q58" s="1" t="s">
        <v>216</v>
      </c>
      <c r="V58" s="64" t="s">
        <v>555</v>
      </c>
      <c r="W58" s="64" t="s">
        <v>398</v>
      </c>
      <c r="X58" s="64" t="s">
        <v>399</v>
      </c>
      <c r="Y58" s="64" t="s">
        <v>556</v>
      </c>
      <c r="Z58" s="64" t="s">
        <v>46</v>
      </c>
      <c r="AA58" s="64" t="s">
        <v>557</v>
      </c>
      <c r="AB58" s="35" t="str">
        <f t="shared" si="0"/>
        <v>41</v>
      </c>
      <c r="AC58" s="35" t="str">
        <f t="shared" si="1"/>
        <v>00004</v>
      </c>
      <c r="AD58" s="35" t="str">
        <f t="shared" si="2"/>
        <v>03923</v>
      </c>
    </row>
    <row r="59" spans="16:30" x14ac:dyDescent="0.2">
      <c r="P59" s="1">
        <v>14</v>
      </c>
      <c r="Q59" s="1" t="s">
        <v>217</v>
      </c>
      <c r="V59" s="64" t="s">
        <v>558</v>
      </c>
      <c r="W59" s="64" t="s">
        <v>398</v>
      </c>
      <c r="X59" s="64" t="s">
        <v>399</v>
      </c>
      <c r="Y59" s="64" t="s">
        <v>559</v>
      </c>
      <c r="Z59" s="64" t="s">
        <v>46</v>
      </c>
      <c r="AA59" s="64" t="s">
        <v>560</v>
      </c>
      <c r="AB59" s="35" t="str">
        <f t="shared" si="0"/>
        <v>41</v>
      </c>
      <c r="AC59" s="35" t="str">
        <f t="shared" si="1"/>
        <v>00004</v>
      </c>
      <c r="AD59" s="35" t="str">
        <f t="shared" si="2"/>
        <v>03873</v>
      </c>
    </row>
    <row r="60" spans="16:30" x14ac:dyDescent="0.2">
      <c r="P60" s="1">
        <v>15</v>
      </c>
      <c r="Q60" s="1" t="s">
        <v>218</v>
      </c>
      <c r="V60" s="64" t="s">
        <v>561</v>
      </c>
      <c r="W60" s="64" t="s">
        <v>398</v>
      </c>
      <c r="X60" s="64" t="s">
        <v>399</v>
      </c>
      <c r="Y60" s="64" t="s">
        <v>562</v>
      </c>
      <c r="Z60" s="64" t="s">
        <v>46</v>
      </c>
      <c r="AA60" s="64" t="s">
        <v>563</v>
      </c>
      <c r="AB60" s="35" t="str">
        <f t="shared" si="0"/>
        <v>41</v>
      </c>
      <c r="AC60" s="35" t="str">
        <f t="shared" si="1"/>
        <v>00004</v>
      </c>
      <c r="AD60" s="35" t="str">
        <f t="shared" si="2"/>
        <v>11706</v>
      </c>
    </row>
    <row r="61" spans="16:30" x14ac:dyDescent="0.2">
      <c r="P61" s="1">
        <v>16</v>
      </c>
      <c r="Q61" s="1" t="s">
        <v>219</v>
      </c>
      <c r="V61" s="64" t="s">
        <v>564</v>
      </c>
      <c r="W61" s="64" t="s">
        <v>398</v>
      </c>
      <c r="X61" s="64" t="s">
        <v>399</v>
      </c>
      <c r="Y61" s="64" t="s">
        <v>565</v>
      </c>
      <c r="Z61" s="64" t="s">
        <v>46</v>
      </c>
      <c r="AA61" s="64" t="s">
        <v>566</v>
      </c>
      <c r="AB61" s="35" t="str">
        <f t="shared" si="0"/>
        <v>41</v>
      </c>
      <c r="AC61" s="35" t="str">
        <f t="shared" si="1"/>
        <v>00004</v>
      </c>
      <c r="AD61" s="35" t="str">
        <f t="shared" si="2"/>
        <v>04268</v>
      </c>
    </row>
    <row r="62" spans="16:30" x14ac:dyDescent="0.2">
      <c r="P62" s="1">
        <v>17</v>
      </c>
      <c r="Q62" s="1" t="s">
        <v>220</v>
      </c>
      <c r="V62" s="64" t="s">
        <v>567</v>
      </c>
      <c r="W62" s="64" t="s">
        <v>398</v>
      </c>
      <c r="X62" s="64" t="s">
        <v>399</v>
      </c>
      <c r="Y62" s="64" t="s">
        <v>568</v>
      </c>
      <c r="Z62" s="64" t="s">
        <v>46</v>
      </c>
      <c r="AA62" s="64" t="s">
        <v>569</v>
      </c>
      <c r="AB62" s="35" t="str">
        <f t="shared" si="0"/>
        <v>41</v>
      </c>
      <c r="AC62" s="35" t="str">
        <f t="shared" si="1"/>
        <v>00004</v>
      </c>
      <c r="AD62" s="35" t="str">
        <f t="shared" si="2"/>
        <v>12607</v>
      </c>
    </row>
    <row r="63" spans="16:30" x14ac:dyDescent="0.2">
      <c r="P63" s="1">
        <v>18</v>
      </c>
      <c r="Q63" s="1" t="s">
        <v>221</v>
      </c>
      <c r="V63" s="64" t="s">
        <v>570</v>
      </c>
      <c r="W63" s="64" t="s">
        <v>398</v>
      </c>
      <c r="X63" s="64" t="s">
        <v>399</v>
      </c>
      <c r="Y63" s="64" t="s">
        <v>571</v>
      </c>
      <c r="Z63" s="64" t="s">
        <v>46</v>
      </c>
      <c r="AA63" s="64" t="s">
        <v>572</v>
      </c>
      <c r="AB63" s="35" t="str">
        <f t="shared" si="0"/>
        <v>41</v>
      </c>
      <c r="AC63" s="35" t="str">
        <f t="shared" si="1"/>
        <v>00004</v>
      </c>
      <c r="AD63" s="35" t="str">
        <f t="shared" si="2"/>
        <v>00213</v>
      </c>
    </row>
    <row r="64" spans="16:30" x14ac:dyDescent="0.2">
      <c r="P64" s="1">
        <v>19</v>
      </c>
      <c r="Q64" s="1" t="s">
        <v>222</v>
      </c>
      <c r="V64" s="64" t="s">
        <v>573</v>
      </c>
      <c r="W64" s="64" t="s">
        <v>398</v>
      </c>
      <c r="X64" s="64" t="s">
        <v>399</v>
      </c>
      <c r="Y64" s="64" t="s">
        <v>574</v>
      </c>
      <c r="Z64" s="64" t="s">
        <v>575</v>
      </c>
      <c r="AA64" s="64" t="s">
        <v>576</v>
      </c>
      <c r="AB64" s="35" t="str">
        <f t="shared" si="0"/>
        <v>41</v>
      </c>
      <c r="AC64" s="35" t="str">
        <f t="shared" si="1"/>
        <v>00004</v>
      </c>
      <c r="AD64" s="35" t="str">
        <f t="shared" si="2"/>
        <v>11391</v>
      </c>
    </row>
    <row r="65" spans="16:30" x14ac:dyDescent="0.2">
      <c r="P65" s="1">
        <v>20</v>
      </c>
      <c r="Q65" s="1" t="s">
        <v>223</v>
      </c>
      <c r="V65" s="64" t="s">
        <v>577</v>
      </c>
      <c r="W65" s="64" t="s">
        <v>398</v>
      </c>
      <c r="X65" s="64" t="s">
        <v>399</v>
      </c>
      <c r="Y65" s="64" t="s">
        <v>578</v>
      </c>
      <c r="Z65" s="64" t="s">
        <v>46</v>
      </c>
      <c r="AA65" s="64" t="s">
        <v>579</v>
      </c>
      <c r="AB65" s="35" t="str">
        <f t="shared" si="0"/>
        <v>41</v>
      </c>
      <c r="AC65" s="35" t="str">
        <f t="shared" si="1"/>
        <v>00004</v>
      </c>
      <c r="AD65" s="35" t="str">
        <f t="shared" si="2"/>
        <v>00178</v>
      </c>
    </row>
    <row r="66" spans="16:30" x14ac:dyDescent="0.2">
      <c r="P66" s="1">
        <v>21</v>
      </c>
      <c r="Q66" s="1" t="s">
        <v>224</v>
      </c>
      <c r="V66" s="64" t="s">
        <v>580</v>
      </c>
      <c r="W66" s="64" t="s">
        <v>398</v>
      </c>
      <c r="X66" s="64" t="s">
        <v>399</v>
      </c>
      <c r="Y66" s="64" t="s">
        <v>581</v>
      </c>
      <c r="Z66" s="64" t="s">
        <v>46</v>
      </c>
      <c r="AA66" s="64" t="s">
        <v>582</v>
      </c>
      <c r="AB66" s="35" t="str">
        <f t="shared" si="0"/>
        <v>41</v>
      </c>
      <c r="AC66" s="35" t="str">
        <f t="shared" si="1"/>
        <v>00004</v>
      </c>
      <c r="AD66" s="35" t="str">
        <f t="shared" si="2"/>
        <v>00219</v>
      </c>
    </row>
    <row r="67" spans="16:30" x14ac:dyDescent="0.2">
      <c r="P67" s="1">
        <v>22</v>
      </c>
      <c r="Q67" s="1" t="s">
        <v>225</v>
      </c>
      <c r="V67" s="64" t="s">
        <v>583</v>
      </c>
      <c r="W67" s="64" t="s">
        <v>398</v>
      </c>
      <c r="X67" s="64" t="s">
        <v>399</v>
      </c>
      <c r="Y67" s="64" t="s">
        <v>584</v>
      </c>
      <c r="Z67" s="64" t="s">
        <v>46</v>
      </c>
      <c r="AA67" s="64" t="s">
        <v>585</v>
      </c>
      <c r="AB67" s="35" t="str">
        <f t="shared" si="0"/>
        <v>41</v>
      </c>
      <c r="AC67" s="35" t="str">
        <f t="shared" si="1"/>
        <v>00004</v>
      </c>
      <c r="AD67" s="35" t="str">
        <f t="shared" si="2"/>
        <v>00225</v>
      </c>
    </row>
    <row r="68" spans="16:30" x14ac:dyDescent="0.2">
      <c r="P68" s="1"/>
      <c r="Q68" s="1"/>
      <c r="V68" s="64" t="s">
        <v>586</v>
      </c>
      <c r="W68" s="64" t="s">
        <v>398</v>
      </c>
      <c r="X68" s="64" t="s">
        <v>399</v>
      </c>
      <c r="Y68" s="64" t="s">
        <v>587</v>
      </c>
      <c r="Z68" s="64" t="s">
        <v>46</v>
      </c>
      <c r="AA68" s="64" t="s">
        <v>588</v>
      </c>
      <c r="AB68" s="35" t="str">
        <f t="shared" si="0"/>
        <v>41</v>
      </c>
      <c r="AC68" s="35" t="str">
        <f t="shared" si="1"/>
        <v>00004</v>
      </c>
      <c r="AD68" s="35" t="str">
        <f t="shared" si="2"/>
        <v>05064</v>
      </c>
    </row>
    <row r="69" spans="16:30" x14ac:dyDescent="0.2">
      <c r="P69" s="1">
        <v>23</v>
      </c>
      <c r="Q69" s="1" t="s">
        <v>226</v>
      </c>
      <c r="V69" s="64" t="s">
        <v>589</v>
      </c>
      <c r="W69" s="64" t="s">
        <v>398</v>
      </c>
      <c r="X69" s="64" t="s">
        <v>399</v>
      </c>
      <c r="Y69" s="64" t="s">
        <v>590</v>
      </c>
      <c r="Z69" s="64" t="s">
        <v>46</v>
      </c>
      <c r="AA69" s="64" t="s">
        <v>591</v>
      </c>
      <c r="AB69" s="35" t="str">
        <f t="shared" si="0"/>
        <v>41</v>
      </c>
      <c r="AC69" s="35" t="str">
        <f t="shared" si="1"/>
        <v>00004</v>
      </c>
      <c r="AD69" s="35" t="str">
        <f t="shared" si="2"/>
        <v>00231</v>
      </c>
    </row>
    <row r="70" spans="16:30" x14ac:dyDescent="0.2">
      <c r="P70" s="1">
        <v>24</v>
      </c>
      <c r="Q70" s="1" t="s">
        <v>227</v>
      </c>
      <c r="V70" s="64" t="s">
        <v>592</v>
      </c>
      <c r="W70" s="64" t="s">
        <v>398</v>
      </c>
      <c r="X70" s="64" t="s">
        <v>399</v>
      </c>
      <c r="Y70" s="64" t="s">
        <v>593</v>
      </c>
      <c r="Z70" s="64" t="s">
        <v>46</v>
      </c>
      <c r="AA70" s="64" t="s">
        <v>594</v>
      </c>
      <c r="AB70" s="35" t="str">
        <f t="shared" si="0"/>
        <v>41</v>
      </c>
      <c r="AC70" s="35" t="str">
        <f t="shared" si="1"/>
        <v>00004</v>
      </c>
      <c r="AD70" s="35" t="str">
        <f t="shared" si="2"/>
        <v>00232</v>
      </c>
    </row>
    <row r="71" spans="16:30" x14ac:dyDescent="0.2">
      <c r="P71" s="1">
        <v>25</v>
      </c>
      <c r="Q71" s="1" t="s">
        <v>228</v>
      </c>
      <c r="V71" s="64" t="s">
        <v>2642</v>
      </c>
      <c r="W71" s="64" t="s">
        <v>398</v>
      </c>
      <c r="X71" s="64" t="s">
        <v>399</v>
      </c>
      <c r="Y71" s="69" t="s">
        <v>2643</v>
      </c>
      <c r="Z71" s="64" t="s">
        <v>787</v>
      </c>
      <c r="AA71" s="64" t="s">
        <v>2644</v>
      </c>
      <c r="AB71" s="35" t="str">
        <f>LEFT(Y71,2)</f>
        <v>41</v>
      </c>
      <c r="AC71" s="35" t="str">
        <f>MID(Y71,3,5)</f>
        <v>00004</v>
      </c>
      <c r="AD71" s="35" t="str">
        <f>RIGHT(Y71,5)</f>
        <v>00264</v>
      </c>
    </row>
    <row r="72" spans="16:30" x14ac:dyDescent="0.2">
      <c r="P72" s="1">
        <v>26</v>
      </c>
      <c r="Q72" s="1" t="s">
        <v>229</v>
      </c>
      <c r="V72" s="64" t="s">
        <v>595</v>
      </c>
      <c r="W72" s="64" t="s">
        <v>398</v>
      </c>
      <c r="X72" s="64" t="s">
        <v>399</v>
      </c>
      <c r="Y72" s="64" t="s">
        <v>596</v>
      </c>
      <c r="Z72" s="64" t="s">
        <v>46</v>
      </c>
      <c r="AA72" s="64" t="s">
        <v>597</v>
      </c>
      <c r="AB72" s="35" t="str">
        <f t="shared" ref="AB72:AB136" si="5">LEFT(Y72,2)</f>
        <v>41</v>
      </c>
      <c r="AC72" s="35" t="str">
        <f t="shared" ref="AC72:AC136" si="6">MID(Y72,3,5)</f>
        <v>00004</v>
      </c>
      <c r="AD72" s="35" t="str">
        <f t="shared" ref="AD72:AD136" si="7">RIGHT(Y72,5)</f>
        <v>00355</v>
      </c>
    </row>
    <row r="73" spans="16:30" x14ac:dyDescent="0.2">
      <c r="P73" s="1">
        <v>27</v>
      </c>
      <c r="Q73" s="1" t="s">
        <v>230</v>
      </c>
      <c r="V73" s="64" t="s">
        <v>598</v>
      </c>
      <c r="W73" s="64" t="s">
        <v>398</v>
      </c>
      <c r="X73" s="64" t="s">
        <v>399</v>
      </c>
      <c r="Y73" s="64" t="s">
        <v>599</v>
      </c>
      <c r="Z73" s="64" t="s">
        <v>46</v>
      </c>
      <c r="AA73" s="64" t="s">
        <v>600</v>
      </c>
      <c r="AB73" s="35" t="str">
        <f t="shared" si="5"/>
        <v>41</v>
      </c>
      <c r="AC73" s="35" t="str">
        <f t="shared" si="6"/>
        <v>00004</v>
      </c>
      <c r="AD73" s="35" t="str">
        <f t="shared" si="7"/>
        <v>04164</v>
      </c>
    </row>
    <row r="74" spans="16:30" x14ac:dyDescent="0.2">
      <c r="P74" s="1"/>
      <c r="Q74" s="1"/>
      <c r="V74" s="64" t="s">
        <v>601</v>
      </c>
      <c r="W74" s="64" t="s">
        <v>398</v>
      </c>
      <c r="X74" s="64" t="s">
        <v>399</v>
      </c>
      <c r="Y74" s="64" t="s">
        <v>602</v>
      </c>
      <c r="Z74" s="64" t="s">
        <v>46</v>
      </c>
      <c r="AA74" s="64" t="s">
        <v>603</v>
      </c>
      <c r="AB74" s="35" t="str">
        <f t="shared" si="5"/>
        <v>41</v>
      </c>
      <c r="AC74" s="35" t="str">
        <f t="shared" si="6"/>
        <v>00004</v>
      </c>
      <c r="AD74" s="35" t="str">
        <f t="shared" si="7"/>
        <v>03889</v>
      </c>
    </row>
    <row r="75" spans="16:30" x14ac:dyDescent="0.2">
      <c r="P75" s="1">
        <v>28</v>
      </c>
      <c r="Q75" s="1" t="s">
        <v>231</v>
      </c>
      <c r="V75" s="64" t="s">
        <v>604</v>
      </c>
      <c r="W75" s="64" t="s">
        <v>398</v>
      </c>
      <c r="X75" s="64" t="s">
        <v>399</v>
      </c>
      <c r="Y75" s="64" t="s">
        <v>605</v>
      </c>
      <c r="Z75" s="64" t="s">
        <v>46</v>
      </c>
      <c r="AA75" s="64" t="s">
        <v>606</v>
      </c>
      <c r="AB75" s="35" t="str">
        <f t="shared" si="5"/>
        <v>41</v>
      </c>
      <c r="AC75" s="35" t="str">
        <f t="shared" si="6"/>
        <v>00004</v>
      </c>
      <c r="AD75" s="35" t="str">
        <f t="shared" si="7"/>
        <v>11713</v>
      </c>
    </row>
    <row r="76" spans="16:30" x14ac:dyDescent="0.2">
      <c r="P76" s="1">
        <v>29</v>
      </c>
      <c r="Q76" s="1" t="s">
        <v>232</v>
      </c>
      <c r="V76" s="64" t="s">
        <v>607</v>
      </c>
      <c r="W76" s="64" t="s">
        <v>398</v>
      </c>
      <c r="X76" s="64" t="s">
        <v>399</v>
      </c>
      <c r="Y76" s="64" t="s">
        <v>608</v>
      </c>
      <c r="Z76" s="64" t="s">
        <v>46</v>
      </c>
      <c r="AA76" s="64" t="s">
        <v>609</v>
      </c>
      <c r="AB76" s="35" t="str">
        <f t="shared" si="5"/>
        <v>41</v>
      </c>
      <c r="AC76" s="35" t="str">
        <f t="shared" si="6"/>
        <v>00004</v>
      </c>
      <c r="AD76" s="35" t="str">
        <f t="shared" si="7"/>
        <v>00124</v>
      </c>
    </row>
    <row r="77" spans="16:30" x14ac:dyDescent="0.2">
      <c r="P77" s="1">
        <v>30</v>
      </c>
      <c r="Q77" s="1" t="s">
        <v>233</v>
      </c>
      <c r="V77" s="64" t="s">
        <v>2651</v>
      </c>
      <c r="W77" s="64" t="s">
        <v>398</v>
      </c>
      <c r="X77" s="64" t="s">
        <v>399</v>
      </c>
      <c r="Y77" s="69" t="s">
        <v>2652</v>
      </c>
      <c r="Z77" s="64" t="s">
        <v>46</v>
      </c>
      <c r="AA77" s="64" t="s">
        <v>2651</v>
      </c>
      <c r="AB77" s="35" t="str">
        <f>LEFT(Y77,2)</f>
        <v>41</v>
      </c>
      <c r="AC77" s="35" t="str">
        <f>MID(Y77,3,5)</f>
        <v>00004</v>
      </c>
      <c r="AD77" s="35" t="str">
        <f>RIGHT(Y77,5)</f>
        <v>04161</v>
      </c>
    </row>
    <row r="78" spans="16:30" x14ac:dyDescent="0.2">
      <c r="P78" s="1">
        <v>31</v>
      </c>
      <c r="Q78" s="1" t="s">
        <v>234</v>
      </c>
      <c r="V78" s="64" t="s">
        <v>610</v>
      </c>
      <c r="W78" s="64" t="s">
        <v>398</v>
      </c>
      <c r="X78" s="64" t="s">
        <v>399</v>
      </c>
      <c r="Y78" s="64" t="s">
        <v>611</v>
      </c>
      <c r="Z78" s="64" t="s">
        <v>46</v>
      </c>
      <c r="AA78" s="64" t="s">
        <v>612</v>
      </c>
      <c r="AB78" s="35" t="str">
        <f t="shared" si="5"/>
        <v>41</v>
      </c>
      <c r="AC78" s="35" t="str">
        <f t="shared" si="6"/>
        <v>00004</v>
      </c>
      <c r="AD78" s="35" t="str">
        <f t="shared" si="7"/>
        <v>04104</v>
      </c>
    </row>
    <row r="79" spans="16:30" x14ac:dyDescent="0.2">
      <c r="P79" s="1">
        <v>32</v>
      </c>
      <c r="Q79" s="1" t="s">
        <v>235</v>
      </c>
      <c r="V79" s="64" t="s">
        <v>613</v>
      </c>
      <c r="W79" s="64" t="s">
        <v>398</v>
      </c>
      <c r="X79" s="64" t="s">
        <v>399</v>
      </c>
      <c r="Y79" s="64" t="s">
        <v>614</v>
      </c>
      <c r="Z79" s="64" t="s">
        <v>46</v>
      </c>
      <c r="AA79" s="64" t="s">
        <v>615</v>
      </c>
      <c r="AB79" s="35" t="str">
        <f t="shared" si="5"/>
        <v>41</v>
      </c>
      <c r="AC79" s="35" t="str">
        <f t="shared" si="6"/>
        <v>00004</v>
      </c>
      <c r="AD79" s="35" t="str">
        <f t="shared" si="7"/>
        <v>07980</v>
      </c>
    </row>
    <row r="80" spans="16:30" x14ac:dyDescent="0.2">
      <c r="P80" s="1">
        <v>33</v>
      </c>
      <c r="Q80" s="1" t="s">
        <v>236</v>
      </c>
      <c r="V80" s="64" t="s">
        <v>616</v>
      </c>
      <c r="W80" s="64" t="s">
        <v>398</v>
      </c>
      <c r="X80" s="64" t="s">
        <v>399</v>
      </c>
      <c r="Y80" s="64" t="s">
        <v>617</v>
      </c>
      <c r="Z80" s="64" t="s">
        <v>46</v>
      </c>
      <c r="AA80" s="64" t="s">
        <v>618</v>
      </c>
      <c r="AB80" s="35" t="str">
        <f t="shared" si="5"/>
        <v>41</v>
      </c>
      <c r="AC80" s="35" t="str">
        <f t="shared" si="6"/>
        <v>00004</v>
      </c>
      <c r="AD80" s="35" t="str">
        <f t="shared" si="7"/>
        <v>04008</v>
      </c>
    </row>
    <row r="81" spans="16:30" x14ac:dyDescent="0.2">
      <c r="P81" s="1">
        <v>34</v>
      </c>
      <c r="Q81" s="1" t="s">
        <v>237</v>
      </c>
      <c r="V81" s="64" t="s">
        <v>619</v>
      </c>
      <c r="W81" s="64" t="s">
        <v>398</v>
      </c>
      <c r="X81" s="64" t="s">
        <v>399</v>
      </c>
      <c r="Y81" s="64" t="s">
        <v>620</v>
      </c>
      <c r="Z81" s="64" t="s">
        <v>46</v>
      </c>
      <c r="AA81" s="64" t="s">
        <v>621</v>
      </c>
      <c r="AB81" s="35" t="str">
        <f t="shared" si="5"/>
        <v>41</v>
      </c>
      <c r="AC81" s="35" t="str">
        <f t="shared" si="6"/>
        <v>00004</v>
      </c>
      <c r="AD81" s="35" t="str">
        <f t="shared" si="7"/>
        <v>04174</v>
      </c>
    </row>
    <row r="82" spans="16:30" x14ac:dyDescent="0.2">
      <c r="P82" s="1">
        <v>35</v>
      </c>
      <c r="Q82" s="1" t="s">
        <v>238</v>
      </c>
      <c r="V82" s="64" t="s">
        <v>622</v>
      </c>
      <c r="W82" s="64" t="s">
        <v>398</v>
      </c>
      <c r="X82" s="64" t="s">
        <v>399</v>
      </c>
      <c r="Y82" s="64" t="s">
        <v>623</v>
      </c>
      <c r="Z82" s="64" t="s">
        <v>46</v>
      </c>
      <c r="AA82" s="64" t="s">
        <v>624</v>
      </c>
      <c r="AB82" s="35" t="str">
        <f t="shared" si="5"/>
        <v>41</v>
      </c>
      <c r="AC82" s="35" t="str">
        <f t="shared" si="6"/>
        <v>00004</v>
      </c>
      <c r="AD82" s="35" t="str">
        <f t="shared" si="7"/>
        <v>00010</v>
      </c>
    </row>
    <row r="83" spans="16:30" x14ac:dyDescent="0.2">
      <c r="P83" s="1">
        <v>36</v>
      </c>
      <c r="Q83" s="1" t="s">
        <v>239</v>
      </c>
      <c r="V83" s="64" t="s">
        <v>625</v>
      </c>
      <c r="W83" s="64" t="s">
        <v>398</v>
      </c>
      <c r="X83" s="64" t="s">
        <v>399</v>
      </c>
      <c r="Y83" s="64" t="s">
        <v>626</v>
      </c>
      <c r="Z83" s="64" t="s">
        <v>627</v>
      </c>
      <c r="AA83" s="64" t="s">
        <v>628</v>
      </c>
      <c r="AB83" s="35" t="str">
        <f t="shared" si="5"/>
        <v>41</v>
      </c>
      <c r="AC83" s="35" t="str">
        <f t="shared" si="6"/>
        <v>00004</v>
      </c>
      <c r="AD83" s="35" t="str">
        <f t="shared" si="7"/>
        <v>04238</v>
      </c>
    </row>
    <row r="84" spans="16:30" x14ac:dyDescent="0.2">
      <c r="P84" s="1">
        <v>37</v>
      </c>
      <c r="Q84" s="1" t="s">
        <v>240</v>
      </c>
      <c r="V84" s="64" t="s">
        <v>629</v>
      </c>
      <c r="W84" s="64" t="s">
        <v>398</v>
      </c>
      <c r="X84" s="64" t="s">
        <v>399</v>
      </c>
      <c r="Y84" s="64" t="s">
        <v>630</v>
      </c>
      <c r="Z84" s="64" t="s">
        <v>46</v>
      </c>
      <c r="AA84" s="64" t="s">
        <v>628</v>
      </c>
      <c r="AB84" s="35" t="str">
        <f t="shared" si="5"/>
        <v>41</v>
      </c>
      <c r="AC84" s="35" t="str">
        <f t="shared" si="6"/>
        <v>00004</v>
      </c>
      <c r="AD84" s="35" t="str">
        <f t="shared" si="7"/>
        <v>00608</v>
      </c>
    </row>
    <row r="85" spans="16:30" x14ac:dyDescent="0.2">
      <c r="P85" s="1">
        <v>38</v>
      </c>
      <c r="Q85" s="1" t="s">
        <v>241</v>
      </c>
      <c r="V85" s="64" t="s">
        <v>631</v>
      </c>
      <c r="W85" s="64" t="s">
        <v>398</v>
      </c>
      <c r="X85" s="64" t="s">
        <v>399</v>
      </c>
      <c r="Y85" s="64" t="s">
        <v>632</v>
      </c>
      <c r="Z85" s="64" t="s">
        <v>46</v>
      </c>
      <c r="AA85" s="64" t="s">
        <v>633</v>
      </c>
      <c r="AB85" s="35" t="str">
        <f t="shared" si="5"/>
        <v>41</v>
      </c>
      <c r="AC85" s="35" t="str">
        <f t="shared" si="6"/>
        <v>00004</v>
      </c>
      <c r="AD85" s="35" t="str">
        <f t="shared" si="7"/>
        <v>04191</v>
      </c>
    </row>
    <row r="86" spans="16:30" x14ac:dyDescent="0.2">
      <c r="P86" s="1">
        <v>39</v>
      </c>
      <c r="Q86" s="1" t="s">
        <v>242</v>
      </c>
      <c r="V86" s="64" t="s">
        <v>634</v>
      </c>
      <c r="W86" s="64" t="s">
        <v>398</v>
      </c>
      <c r="X86" s="64" t="s">
        <v>399</v>
      </c>
      <c r="Y86" s="64" t="s">
        <v>635</v>
      </c>
      <c r="Z86" s="64" t="s">
        <v>46</v>
      </c>
      <c r="AA86" s="64" t="s">
        <v>636</v>
      </c>
      <c r="AB86" s="35" t="str">
        <f t="shared" si="5"/>
        <v>41</v>
      </c>
      <c r="AC86" s="35" t="str">
        <f t="shared" si="6"/>
        <v>00004</v>
      </c>
      <c r="AD86" s="35" t="str">
        <f t="shared" si="7"/>
        <v>03880</v>
      </c>
    </row>
    <row r="87" spans="16:30" x14ac:dyDescent="0.2">
      <c r="P87" s="1">
        <v>40</v>
      </c>
      <c r="Q87" s="1" t="s">
        <v>243</v>
      </c>
      <c r="V87" s="64" t="s">
        <v>637</v>
      </c>
      <c r="W87" s="64" t="s">
        <v>398</v>
      </c>
      <c r="X87" s="64" t="s">
        <v>399</v>
      </c>
      <c r="Y87" s="64" t="s">
        <v>638</v>
      </c>
      <c r="Z87" s="64" t="s">
        <v>46</v>
      </c>
      <c r="AA87" s="64" t="s">
        <v>639</v>
      </c>
      <c r="AB87" s="35" t="str">
        <f t="shared" si="5"/>
        <v>41</v>
      </c>
      <c r="AC87" s="35" t="str">
        <f t="shared" si="6"/>
        <v>00004</v>
      </c>
      <c r="AD87" s="35" t="str">
        <f t="shared" si="7"/>
        <v>00295</v>
      </c>
    </row>
    <row r="88" spans="16:30" x14ac:dyDescent="0.2">
      <c r="P88" s="1">
        <v>41</v>
      </c>
      <c r="Q88" s="1" t="s">
        <v>244</v>
      </c>
      <c r="V88" s="64" t="s">
        <v>640</v>
      </c>
      <c r="W88" s="64" t="s">
        <v>398</v>
      </c>
      <c r="X88" s="64" t="s">
        <v>399</v>
      </c>
      <c r="Y88" s="64" t="s">
        <v>641</v>
      </c>
      <c r="Z88" s="64" t="s">
        <v>46</v>
      </c>
      <c r="AA88" s="64" t="s">
        <v>642</v>
      </c>
      <c r="AB88" s="35" t="str">
        <f t="shared" si="5"/>
        <v>41</v>
      </c>
      <c r="AC88" s="35" t="str">
        <f t="shared" si="6"/>
        <v>00004</v>
      </c>
      <c r="AD88" s="35" t="str">
        <f t="shared" si="7"/>
        <v>03901</v>
      </c>
    </row>
    <row r="89" spans="16:30" x14ac:dyDescent="0.2">
      <c r="P89" s="1">
        <v>42</v>
      </c>
      <c r="Q89" s="1" t="s">
        <v>245</v>
      </c>
      <c r="V89" s="64" t="s">
        <v>643</v>
      </c>
      <c r="W89" s="64" t="s">
        <v>398</v>
      </c>
      <c r="X89" s="64" t="s">
        <v>399</v>
      </c>
      <c r="Y89" s="64" t="s">
        <v>644</v>
      </c>
      <c r="Z89" s="64" t="s">
        <v>46</v>
      </c>
      <c r="AA89" s="64" t="s">
        <v>645</v>
      </c>
      <c r="AB89" s="35" t="str">
        <f t="shared" si="5"/>
        <v>41</v>
      </c>
      <c r="AC89" s="35" t="str">
        <f t="shared" si="6"/>
        <v>00004</v>
      </c>
      <c r="AD89" s="35" t="str">
        <f t="shared" si="7"/>
        <v>12103</v>
      </c>
    </row>
    <row r="90" spans="16:30" x14ac:dyDescent="0.2">
      <c r="P90" s="1">
        <v>43</v>
      </c>
      <c r="Q90" s="1" t="s">
        <v>246</v>
      </c>
      <c r="V90" s="64" t="s">
        <v>646</v>
      </c>
      <c r="W90" s="64" t="s">
        <v>398</v>
      </c>
      <c r="X90" s="64" t="s">
        <v>399</v>
      </c>
      <c r="Y90" s="64" t="s">
        <v>647</v>
      </c>
      <c r="Z90" s="64" t="s">
        <v>46</v>
      </c>
      <c r="AA90" s="64" t="s">
        <v>648</v>
      </c>
      <c r="AB90" s="35" t="str">
        <f t="shared" si="5"/>
        <v>41</v>
      </c>
      <c r="AC90" s="35" t="str">
        <f t="shared" si="6"/>
        <v>00004</v>
      </c>
      <c r="AD90" s="35" t="str">
        <f t="shared" si="7"/>
        <v>11642</v>
      </c>
    </row>
    <row r="91" spans="16:30" x14ac:dyDescent="0.2">
      <c r="P91" s="1">
        <v>44</v>
      </c>
      <c r="Q91" s="1" t="s">
        <v>247</v>
      </c>
      <c r="V91" s="64" t="s">
        <v>649</v>
      </c>
      <c r="W91" s="64" t="s">
        <v>398</v>
      </c>
      <c r="X91" s="64" t="s">
        <v>399</v>
      </c>
      <c r="Y91" s="64" t="s">
        <v>650</v>
      </c>
      <c r="Z91" s="64" t="s">
        <v>46</v>
      </c>
      <c r="AA91" s="64" t="s">
        <v>651</v>
      </c>
      <c r="AB91" s="35" t="str">
        <f t="shared" si="5"/>
        <v>41</v>
      </c>
      <c r="AC91" s="35" t="str">
        <f t="shared" si="6"/>
        <v>00004</v>
      </c>
      <c r="AD91" s="35" t="str">
        <f t="shared" si="7"/>
        <v>04218</v>
      </c>
    </row>
    <row r="92" spans="16:30" x14ac:dyDescent="0.2">
      <c r="P92" s="1">
        <v>45</v>
      </c>
      <c r="Q92" s="1" t="s">
        <v>248</v>
      </c>
      <c r="V92" s="64" t="s">
        <v>652</v>
      </c>
      <c r="W92" s="64" t="s">
        <v>398</v>
      </c>
      <c r="X92" s="64" t="s">
        <v>399</v>
      </c>
      <c r="Y92" s="64" t="s">
        <v>653</v>
      </c>
      <c r="Z92" s="64" t="s">
        <v>46</v>
      </c>
      <c r="AA92" s="64" t="s">
        <v>654</v>
      </c>
      <c r="AB92" s="35" t="str">
        <f t="shared" si="5"/>
        <v>41</v>
      </c>
      <c r="AC92" s="35" t="str">
        <f t="shared" si="6"/>
        <v>00004</v>
      </c>
      <c r="AD92" s="35" t="str">
        <f t="shared" si="7"/>
        <v>00054</v>
      </c>
    </row>
    <row r="93" spans="16:30" x14ac:dyDescent="0.2">
      <c r="P93" s="1">
        <v>46</v>
      </c>
      <c r="Q93" s="1" t="s">
        <v>249</v>
      </c>
      <c r="V93" s="64" t="s">
        <v>655</v>
      </c>
      <c r="W93" s="64" t="s">
        <v>398</v>
      </c>
      <c r="X93" s="64" t="s">
        <v>399</v>
      </c>
      <c r="Y93" s="64" t="s">
        <v>656</v>
      </c>
      <c r="Z93" s="64" t="s">
        <v>46</v>
      </c>
      <c r="AA93" s="64" t="s">
        <v>657</v>
      </c>
      <c r="AB93" s="35" t="str">
        <f t="shared" si="5"/>
        <v>41</v>
      </c>
      <c r="AC93" s="35" t="str">
        <f t="shared" si="6"/>
        <v>00004</v>
      </c>
      <c r="AD93" s="35" t="str">
        <f t="shared" si="7"/>
        <v>04244</v>
      </c>
    </row>
    <row r="94" spans="16:30" x14ac:dyDescent="0.2">
      <c r="P94" s="1">
        <v>47</v>
      </c>
      <c r="Q94" s="1" t="s">
        <v>250</v>
      </c>
      <c r="V94" s="64" t="s">
        <v>658</v>
      </c>
      <c r="W94" s="64" t="s">
        <v>398</v>
      </c>
      <c r="X94" s="64" t="s">
        <v>399</v>
      </c>
      <c r="Y94" s="64" t="s">
        <v>659</v>
      </c>
      <c r="Z94" s="64" t="s">
        <v>46</v>
      </c>
      <c r="AA94" s="64" t="s">
        <v>660</v>
      </c>
      <c r="AB94" s="35" t="str">
        <f t="shared" si="5"/>
        <v>41</v>
      </c>
      <c r="AC94" s="35" t="str">
        <f t="shared" si="6"/>
        <v>00004</v>
      </c>
      <c r="AD94" s="35" t="str">
        <f t="shared" si="7"/>
        <v>00309</v>
      </c>
    </row>
    <row r="95" spans="16:30" x14ac:dyDescent="0.2">
      <c r="P95" s="1">
        <v>48</v>
      </c>
      <c r="Q95" s="1" t="s">
        <v>251</v>
      </c>
      <c r="V95" s="64" t="s">
        <v>661</v>
      </c>
      <c r="W95" s="64" t="s">
        <v>398</v>
      </c>
      <c r="X95" s="64" t="s">
        <v>399</v>
      </c>
      <c r="Y95" s="64" t="s">
        <v>662</v>
      </c>
      <c r="Z95" s="64" t="s">
        <v>46</v>
      </c>
      <c r="AA95" s="64" t="s">
        <v>663</v>
      </c>
      <c r="AB95" s="35" t="str">
        <f t="shared" si="5"/>
        <v>41</v>
      </c>
      <c r="AC95" s="35" t="str">
        <f t="shared" si="6"/>
        <v>00004</v>
      </c>
      <c r="AD95" s="35" t="str">
        <f t="shared" si="7"/>
        <v>00221</v>
      </c>
    </row>
    <row r="96" spans="16:30" x14ac:dyDescent="0.2">
      <c r="P96" s="1">
        <v>49</v>
      </c>
      <c r="Q96" s="1" t="s">
        <v>252</v>
      </c>
      <c r="V96" s="64" t="s">
        <v>664</v>
      </c>
      <c r="W96" s="64" t="s">
        <v>398</v>
      </c>
      <c r="X96" s="64" t="s">
        <v>399</v>
      </c>
      <c r="Y96" s="64" t="s">
        <v>665</v>
      </c>
      <c r="Z96" s="64" t="s">
        <v>46</v>
      </c>
      <c r="AA96" s="64" t="s">
        <v>666</v>
      </c>
      <c r="AB96" s="35" t="str">
        <f t="shared" si="5"/>
        <v>41</v>
      </c>
      <c r="AC96" s="35" t="str">
        <f t="shared" si="6"/>
        <v>00004</v>
      </c>
      <c r="AD96" s="35" t="str">
        <f t="shared" si="7"/>
        <v>00407</v>
      </c>
    </row>
    <row r="97" spans="16:30" x14ac:dyDescent="0.2">
      <c r="P97" s="1">
        <v>50</v>
      </c>
      <c r="Q97" s="1" t="s">
        <v>253</v>
      </c>
      <c r="V97" s="64" t="s">
        <v>667</v>
      </c>
      <c r="W97" s="64" t="s">
        <v>398</v>
      </c>
      <c r="X97" s="64" t="s">
        <v>399</v>
      </c>
      <c r="Y97" s="64" t="s">
        <v>668</v>
      </c>
      <c r="Z97" s="64" t="s">
        <v>46</v>
      </c>
      <c r="AA97" s="64" t="s">
        <v>669</v>
      </c>
      <c r="AB97" s="35" t="str">
        <f t="shared" si="5"/>
        <v>41</v>
      </c>
      <c r="AC97" s="35" t="str">
        <f t="shared" si="6"/>
        <v>00004</v>
      </c>
      <c r="AD97" s="35" t="str">
        <f t="shared" si="7"/>
        <v>00312</v>
      </c>
    </row>
    <row r="98" spans="16:30" x14ac:dyDescent="0.2">
      <c r="P98" s="1">
        <v>51</v>
      </c>
      <c r="Q98" s="1" t="s">
        <v>254</v>
      </c>
      <c r="V98" s="64" t="s">
        <v>670</v>
      </c>
      <c r="W98" s="64" t="s">
        <v>398</v>
      </c>
      <c r="X98" s="64" t="s">
        <v>399</v>
      </c>
      <c r="Y98" s="64" t="s">
        <v>671</v>
      </c>
      <c r="Z98" s="64" t="s">
        <v>46</v>
      </c>
      <c r="AA98" s="64" t="s">
        <v>672</v>
      </c>
      <c r="AB98" s="35" t="str">
        <f t="shared" si="5"/>
        <v>41</v>
      </c>
      <c r="AC98" s="35" t="str">
        <f t="shared" si="6"/>
        <v>00004</v>
      </c>
      <c r="AD98" s="35" t="str">
        <f t="shared" si="7"/>
        <v>00313</v>
      </c>
    </row>
    <row r="99" spans="16:30" x14ac:dyDescent="0.2">
      <c r="P99" s="1">
        <v>52</v>
      </c>
      <c r="Q99" s="1" t="s">
        <v>255</v>
      </c>
      <c r="V99" s="64" t="s">
        <v>673</v>
      </c>
      <c r="W99" s="64" t="s">
        <v>398</v>
      </c>
      <c r="X99" s="64" t="s">
        <v>399</v>
      </c>
      <c r="Y99" s="64" t="s">
        <v>674</v>
      </c>
      <c r="Z99" s="64" t="s">
        <v>46</v>
      </c>
      <c r="AA99" s="64" t="s">
        <v>675</v>
      </c>
      <c r="AB99" s="35" t="str">
        <f t="shared" si="5"/>
        <v>41</v>
      </c>
      <c r="AC99" s="35" t="str">
        <f t="shared" si="6"/>
        <v>00004</v>
      </c>
      <c r="AD99" s="35" t="str">
        <f t="shared" si="7"/>
        <v>00316</v>
      </c>
    </row>
    <row r="100" spans="16:30" x14ac:dyDescent="0.2">
      <c r="P100" s="1">
        <v>53</v>
      </c>
      <c r="Q100" s="1" t="s">
        <v>256</v>
      </c>
      <c r="V100" s="64" t="s">
        <v>676</v>
      </c>
      <c r="W100" s="64" t="s">
        <v>398</v>
      </c>
      <c r="X100" s="64" t="s">
        <v>399</v>
      </c>
      <c r="Y100" s="64" t="s">
        <v>677</v>
      </c>
      <c r="Z100" s="64" t="s">
        <v>46</v>
      </c>
      <c r="AA100" s="64" t="s">
        <v>678</v>
      </c>
      <c r="AB100" s="35" t="str">
        <f t="shared" si="5"/>
        <v>41</v>
      </c>
      <c r="AC100" s="35" t="str">
        <f t="shared" si="6"/>
        <v>00004</v>
      </c>
      <c r="AD100" s="35" t="str">
        <f t="shared" si="7"/>
        <v>00319</v>
      </c>
    </row>
    <row r="101" spans="16:30" x14ac:dyDescent="0.2">
      <c r="P101" s="1">
        <v>54</v>
      </c>
      <c r="Q101" s="1" t="s">
        <v>257</v>
      </c>
      <c r="V101" s="64" t="s">
        <v>679</v>
      </c>
      <c r="W101" s="64" t="s">
        <v>398</v>
      </c>
      <c r="X101" s="64" t="s">
        <v>399</v>
      </c>
      <c r="Y101" s="64" t="s">
        <v>680</v>
      </c>
      <c r="Z101" s="64" t="s">
        <v>46</v>
      </c>
      <c r="AA101" s="64" t="s">
        <v>681</v>
      </c>
      <c r="AB101" s="35" t="str">
        <f t="shared" si="5"/>
        <v>41</v>
      </c>
      <c r="AC101" s="35" t="str">
        <f t="shared" si="6"/>
        <v>00004</v>
      </c>
      <c r="AD101" s="35" t="str">
        <f t="shared" si="7"/>
        <v>00280</v>
      </c>
    </row>
    <row r="102" spans="16:30" x14ac:dyDescent="0.2">
      <c r="P102" s="1">
        <v>55</v>
      </c>
      <c r="Q102" s="1" t="s">
        <v>258</v>
      </c>
      <c r="V102" s="64" t="s">
        <v>682</v>
      </c>
      <c r="W102" s="64" t="s">
        <v>398</v>
      </c>
      <c r="X102" s="64" t="s">
        <v>399</v>
      </c>
      <c r="Y102" s="64" t="s">
        <v>683</v>
      </c>
      <c r="Z102" s="64" t="s">
        <v>46</v>
      </c>
      <c r="AA102" s="64" t="s">
        <v>684</v>
      </c>
      <c r="AB102" s="35" t="str">
        <f t="shared" si="5"/>
        <v>41</v>
      </c>
      <c r="AC102" s="35" t="str">
        <f t="shared" si="6"/>
        <v>00004</v>
      </c>
      <c r="AD102" s="35" t="str">
        <f t="shared" si="7"/>
        <v>05034</v>
      </c>
    </row>
    <row r="103" spans="16:30" x14ac:dyDescent="0.2">
      <c r="P103" s="1">
        <v>56</v>
      </c>
      <c r="Q103" s="1" t="s">
        <v>259</v>
      </c>
      <c r="V103" s="64" t="s">
        <v>685</v>
      </c>
      <c r="W103" s="64" t="s">
        <v>398</v>
      </c>
      <c r="X103" s="64" t="s">
        <v>399</v>
      </c>
      <c r="Y103" s="64" t="s">
        <v>686</v>
      </c>
      <c r="Z103" s="64" t="s">
        <v>46</v>
      </c>
      <c r="AA103" s="64" t="s">
        <v>687</v>
      </c>
      <c r="AB103" s="35" t="str">
        <f t="shared" si="5"/>
        <v>41</v>
      </c>
      <c r="AC103" s="35" t="str">
        <f t="shared" si="6"/>
        <v>00004</v>
      </c>
      <c r="AD103" s="35" t="str">
        <f t="shared" si="7"/>
        <v>11798</v>
      </c>
    </row>
    <row r="104" spans="16:30" x14ac:dyDescent="0.2">
      <c r="P104" s="1">
        <v>57</v>
      </c>
      <c r="Q104" s="1" t="s">
        <v>260</v>
      </c>
      <c r="V104" s="64" t="s">
        <v>688</v>
      </c>
      <c r="W104" s="64" t="s">
        <v>398</v>
      </c>
      <c r="X104" s="64" t="s">
        <v>399</v>
      </c>
      <c r="Y104" s="64" t="s">
        <v>689</v>
      </c>
      <c r="Z104" s="64" t="s">
        <v>46</v>
      </c>
      <c r="AA104" s="64" t="s">
        <v>690</v>
      </c>
      <c r="AB104" s="35" t="str">
        <f t="shared" si="5"/>
        <v>41</v>
      </c>
      <c r="AC104" s="35" t="str">
        <f t="shared" si="6"/>
        <v>00004</v>
      </c>
      <c r="AD104" s="35" t="str">
        <f t="shared" si="7"/>
        <v>00673</v>
      </c>
    </row>
    <row r="105" spans="16:30" x14ac:dyDescent="0.2">
      <c r="P105" s="1">
        <v>58</v>
      </c>
      <c r="Q105" s="1" t="s">
        <v>261</v>
      </c>
      <c r="V105" s="64" t="s">
        <v>691</v>
      </c>
      <c r="W105" s="64" t="s">
        <v>398</v>
      </c>
      <c r="X105" s="64" t="s">
        <v>399</v>
      </c>
      <c r="Y105" s="64" t="s">
        <v>692</v>
      </c>
      <c r="Z105" s="64" t="s">
        <v>46</v>
      </c>
      <c r="AA105" s="64" t="s">
        <v>693</v>
      </c>
      <c r="AB105" s="35" t="str">
        <f t="shared" si="5"/>
        <v>41</v>
      </c>
      <c r="AC105" s="35" t="str">
        <f t="shared" si="6"/>
        <v>00004</v>
      </c>
      <c r="AD105" s="35" t="str">
        <f t="shared" si="7"/>
        <v>00335</v>
      </c>
    </row>
    <row r="106" spans="16:30" x14ac:dyDescent="0.2">
      <c r="P106" s="1">
        <v>59</v>
      </c>
      <c r="Q106" s="1" t="s">
        <v>262</v>
      </c>
      <c r="V106" s="64" t="s">
        <v>694</v>
      </c>
      <c r="W106" s="64" t="s">
        <v>398</v>
      </c>
      <c r="X106" s="64" t="s">
        <v>399</v>
      </c>
      <c r="Y106" s="64" t="s">
        <v>695</v>
      </c>
      <c r="Z106" s="64" t="s">
        <v>46</v>
      </c>
      <c r="AA106" s="64" t="s">
        <v>696</v>
      </c>
      <c r="AB106" s="35" t="str">
        <f t="shared" si="5"/>
        <v>41</v>
      </c>
      <c r="AC106" s="35" t="str">
        <f t="shared" si="6"/>
        <v>00004</v>
      </c>
      <c r="AD106" s="35" t="str">
        <f t="shared" si="7"/>
        <v>03841</v>
      </c>
    </row>
    <row r="107" spans="16:30" x14ac:dyDescent="0.2">
      <c r="P107" s="1">
        <v>60</v>
      </c>
      <c r="Q107" s="1" t="s">
        <v>263</v>
      </c>
      <c r="V107" s="64" t="s">
        <v>697</v>
      </c>
      <c r="W107" s="64" t="s">
        <v>398</v>
      </c>
      <c r="X107" s="64" t="s">
        <v>399</v>
      </c>
      <c r="Y107" s="64" t="s">
        <v>698</v>
      </c>
      <c r="Z107" s="64" t="s">
        <v>46</v>
      </c>
      <c r="AA107" s="64" t="s">
        <v>699</v>
      </c>
      <c r="AB107" s="35" t="str">
        <f t="shared" si="5"/>
        <v>41</v>
      </c>
      <c r="AC107" s="35" t="str">
        <f t="shared" si="6"/>
        <v>00004</v>
      </c>
      <c r="AD107" s="35" t="str">
        <f t="shared" si="7"/>
        <v>00338</v>
      </c>
    </row>
    <row r="108" spans="16:30" x14ac:dyDescent="0.2">
      <c r="P108" s="1">
        <v>61</v>
      </c>
      <c r="Q108" s="1" t="s">
        <v>264</v>
      </c>
      <c r="V108" s="64" t="s">
        <v>700</v>
      </c>
      <c r="W108" s="64" t="s">
        <v>398</v>
      </c>
      <c r="X108" s="64" t="s">
        <v>399</v>
      </c>
      <c r="Y108" s="64" t="s">
        <v>701</v>
      </c>
      <c r="Z108" s="64" t="s">
        <v>46</v>
      </c>
      <c r="AA108" s="64" t="s">
        <v>702</v>
      </c>
      <c r="AB108" s="35" t="str">
        <f t="shared" si="5"/>
        <v>41</v>
      </c>
      <c r="AC108" s="35" t="str">
        <f t="shared" si="6"/>
        <v>00004</v>
      </c>
      <c r="AD108" s="35" t="str">
        <f t="shared" si="7"/>
        <v>04345</v>
      </c>
    </row>
    <row r="109" spans="16:30" x14ac:dyDescent="0.2">
      <c r="P109" s="1">
        <v>62</v>
      </c>
      <c r="Q109" s="1" t="s">
        <v>265</v>
      </c>
      <c r="V109" s="64" t="s">
        <v>703</v>
      </c>
      <c r="W109" s="64" t="s">
        <v>398</v>
      </c>
      <c r="X109" s="64" t="s">
        <v>399</v>
      </c>
      <c r="Y109" s="64" t="s">
        <v>704</v>
      </c>
      <c r="Z109" s="64" t="s">
        <v>46</v>
      </c>
      <c r="AA109" s="64" t="s">
        <v>705</v>
      </c>
      <c r="AB109" s="35" t="str">
        <f t="shared" si="5"/>
        <v>41</v>
      </c>
      <c r="AC109" s="35" t="str">
        <f t="shared" si="6"/>
        <v>00004</v>
      </c>
      <c r="AD109" s="35" t="str">
        <f t="shared" si="7"/>
        <v>04247</v>
      </c>
    </row>
    <row r="110" spans="16:30" x14ac:dyDescent="0.2">
      <c r="P110" s="1">
        <v>63</v>
      </c>
      <c r="Q110" s="1" t="s">
        <v>266</v>
      </c>
      <c r="V110" s="64" t="s">
        <v>706</v>
      </c>
      <c r="W110" s="64" t="s">
        <v>398</v>
      </c>
      <c r="X110" s="64" t="s">
        <v>399</v>
      </c>
      <c r="Y110" s="64" t="s">
        <v>707</v>
      </c>
      <c r="Z110" s="64" t="s">
        <v>46</v>
      </c>
      <c r="AA110" s="64" t="s">
        <v>708</v>
      </c>
      <c r="AB110" s="35" t="str">
        <f t="shared" si="5"/>
        <v>41</v>
      </c>
      <c r="AC110" s="35" t="str">
        <f t="shared" si="6"/>
        <v>00004</v>
      </c>
      <c r="AD110" s="35" t="str">
        <f t="shared" si="7"/>
        <v>04235</v>
      </c>
    </row>
    <row r="111" spans="16:30" x14ac:dyDescent="0.2">
      <c r="P111" s="1">
        <v>64</v>
      </c>
      <c r="Q111" s="1" t="s">
        <v>267</v>
      </c>
      <c r="V111" s="64" t="s">
        <v>709</v>
      </c>
      <c r="W111" s="64" t="s">
        <v>398</v>
      </c>
      <c r="X111" s="64" t="s">
        <v>399</v>
      </c>
      <c r="Y111" s="64" t="s">
        <v>710</v>
      </c>
      <c r="Z111" s="64" t="s">
        <v>46</v>
      </c>
      <c r="AA111" s="64" t="s">
        <v>711</v>
      </c>
      <c r="AB111" s="35" t="str">
        <f t="shared" si="5"/>
        <v>41</v>
      </c>
      <c r="AC111" s="35" t="str">
        <f t="shared" si="6"/>
        <v>00004</v>
      </c>
      <c r="AD111" s="35" t="str">
        <f t="shared" si="7"/>
        <v>00347</v>
      </c>
    </row>
    <row r="112" spans="16:30" x14ac:dyDescent="0.2">
      <c r="P112" s="1">
        <v>65</v>
      </c>
      <c r="Q112" s="1" t="s">
        <v>268</v>
      </c>
      <c r="V112" s="64" t="s">
        <v>712</v>
      </c>
      <c r="W112" s="64" t="s">
        <v>398</v>
      </c>
      <c r="X112" s="64" t="s">
        <v>399</v>
      </c>
      <c r="Y112" s="64" t="s">
        <v>713</v>
      </c>
      <c r="Z112" s="64" t="s">
        <v>46</v>
      </c>
      <c r="AA112" s="64" t="s">
        <v>714</v>
      </c>
      <c r="AB112" s="35" t="str">
        <f t="shared" si="5"/>
        <v>41</v>
      </c>
      <c r="AC112" s="35" t="str">
        <f t="shared" si="6"/>
        <v>00004</v>
      </c>
      <c r="AD112" s="35" t="str">
        <f t="shared" si="7"/>
        <v>00353</v>
      </c>
    </row>
    <row r="113" spans="16:30" x14ac:dyDescent="0.2">
      <c r="P113" s="1">
        <v>66</v>
      </c>
      <c r="Q113" s="1" t="s">
        <v>269</v>
      </c>
      <c r="V113" s="64" t="s">
        <v>715</v>
      </c>
      <c r="W113" s="64" t="s">
        <v>398</v>
      </c>
      <c r="X113" s="64" t="s">
        <v>399</v>
      </c>
      <c r="Y113" s="64" t="s">
        <v>716</v>
      </c>
      <c r="Z113" s="64" t="s">
        <v>46</v>
      </c>
      <c r="AA113" s="64" t="s">
        <v>717</v>
      </c>
      <c r="AB113" s="35" t="str">
        <f t="shared" si="5"/>
        <v>41</v>
      </c>
      <c r="AC113" s="35" t="str">
        <f t="shared" si="6"/>
        <v>00004</v>
      </c>
      <c r="AD113" s="35" t="str">
        <f t="shared" si="7"/>
        <v>00462</v>
      </c>
    </row>
    <row r="114" spans="16:30" x14ac:dyDescent="0.2">
      <c r="P114" s="1">
        <v>67</v>
      </c>
      <c r="Q114" s="1" t="s">
        <v>270</v>
      </c>
      <c r="V114" s="64" t="s">
        <v>718</v>
      </c>
      <c r="W114" s="64" t="s">
        <v>398</v>
      </c>
      <c r="X114" s="64" t="s">
        <v>399</v>
      </c>
      <c r="Y114" s="64" t="s">
        <v>719</v>
      </c>
      <c r="Z114" s="64" t="s">
        <v>46</v>
      </c>
      <c r="AA114" s="64" t="s">
        <v>720</v>
      </c>
      <c r="AB114" s="35" t="str">
        <f t="shared" si="5"/>
        <v>41</v>
      </c>
      <c r="AC114" s="35" t="str">
        <f t="shared" si="6"/>
        <v>00004</v>
      </c>
      <c r="AD114" s="35" t="str">
        <f t="shared" si="7"/>
        <v>03775</v>
      </c>
    </row>
    <row r="115" spans="16:30" x14ac:dyDescent="0.2">
      <c r="P115" s="1">
        <v>68</v>
      </c>
      <c r="Q115" s="1" t="s">
        <v>271</v>
      </c>
      <c r="V115" s="64" t="s">
        <v>721</v>
      </c>
      <c r="W115" s="64" t="s">
        <v>398</v>
      </c>
      <c r="X115" s="64" t="s">
        <v>399</v>
      </c>
      <c r="Y115" s="64" t="s">
        <v>722</v>
      </c>
      <c r="Z115" s="64" t="s">
        <v>46</v>
      </c>
      <c r="AA115" s="64" t="s">
        <v>723</v>
      </c>
      <c r="AB115" s="35" t="str">
        <f t="shared" si="5"/>
        <v>41</v>
      </c>
      <c r="AC115" s="35" t="str">
        <f t="shared" si="6"/>
        <v>00004</v>
      </c>
      <c r="AD115" s="35" t="str">
        <f t="shared" si="7"/>
        <v>04014</v>
      </c>
    </row>
    <row r="116" spans="16:30" x14ac:dyDescent="0.2">
      <c r="P116" s="1">
        <v>69</v>
      </c>
      <c r="Q116" s="1" t="s">
        <v>272</v>
      </c>
      <c r="V116" s="64" t="s">
        <v>724</v>
      </c>
      <c r="W116" s="64" t="s">
        <v>398</v>
      </c>
      <c r="X116" s="64" t="s">
        <v>399</v>
      </c>
      <c r="Y116" s="64" t="s">
        <v>725</v>
      </c>
      <c r="Z116" s="64" t="s">
        <v>46</v>
      </c>
      <c r="AA116" s="64" t="s">
        <v>726</v>
      </c>
      <c r="AB116" s="35" t="str">
        <f t="shared" si="5"/>
        <v>41</v>
      </c>
      <c r="AC116" s="35" t="str">
        <f t="shared" si="6"/>
        <v>00004</v>
      </c>
      <c r="AD116" s="35" t="str">
        <f t="shared" si="7"/>
        <v>00145</v>
      </c>
    </row>
    <row r="117" spans="16:30" x14ac:dyDescent="0.2">
      <c r="P117" s="1">
        <v>70</v>
      </c>
      <c r="Q117" s="1" t="s">
        <v>273</v>
      </c>
      <c r="V117" s="64" t="s">
        <v>727</v>
      </c>
      <c r="W117" s="64" t="s">
        <v>398</v>
      </c>
      <c r="X117" s="64" t="s">
        <v>399</v>
      </c>
      <c r="Y117" s="64" t="s">
        <v>728</v>
      </c>
      <c r="Z117" s="64" t="s">
        <v>46</v>
      </c>
      <c r="AA117" s="64" t="s">
        <v>729</v>
      </c>
      <c r="AB117" s="35" t="str">
        <f t="shared" si="5"/>
        <v>41</v>
      </c>
      <c r="AC117" s="35" t="str">
        <f t="shared" si="6"/>
        <v>00004</v>
      </c>
      <c r="AD117" s="35" t="str">
        <f t="shared" si="7"/>
        <v>00359</v>
      </c>
    </row>
    <row r="118" spans="16:30" x14ac:dyDescent="0.2">
      <c r="P118" s="1">
        <v>71</v>
      </c>
      <c r="Q118" s="1" t="s">
        <v>274</v>
      </c>
      <c r="V118" s="64" t="s">
        <v>730</v>
      </c>
      <c r="W118" s="64" t="s">
        <v>398</v>
      </c>
      <c r="X118" s="64" t="s">
        <v>399</v>
      </c>
      <c r="Y118" s="64" t="s">
        <v>731</v>
      </c>
      <c r="Z118" s="64" t="s">
        <v>46</v>
      </c>
      <c r="AA118" s="64" t="s">
        <v>732</v>
      </c>
      <c r="AB118" s="35" t="str">
        <f t="shared" si="5"/>
        <v>41</v>
      </c>
      <c r="AC118" s="35" t="str">
        <f t="shared" si="6"/>
        <v>00004</v>
      </c>
      <c r="AD118" s="35" t="str">
        <f t="shared" si="7"/>
        <v>00090</v>
      </c>
    </row>
    <row r="119" spans="16:30" x14ac:dyDescent="0.2">
      <c r="P119" s="1">
        <v>72</v>
      </c>
      <c r="Q119" s="1" t="s">
        <v>275</v>
      </c>
      <c r="V119" s="64" t="s">
        <v>733</v>
      </c>
      <c r="W119" s="64" t="s">
        <v>398</v>
      </c>
      <c r="X119" s="64" t="s">
        <v>399</v>
      </c>
      <c r="Y119" s="64" t="s">
        <v>734</v>
      </c>
      <c r="Z119" s="64" t="s">
        <v>46</v>
      </c>
      <c r="AA119" s="64" t="s">
        <v>735</v>
      </c>
      <c r="AB119" s="35" t="str">
        <f t="shared" si="5"/>
        <v>41</v>
      </c>
      <c r="AC119" s="35" t="str">
        <f t="shared" si="6"/>
        <v>00004</v>
      </c>
      <c r="AD119" s="35" t="str">
        <f t="shared" si="7"/>
        <v>11803</v>
      </c>
    </row>
    <row r="120" spans="16:30" x14ac:dyDescent="0.2">
      <c r="P120" s="1">
        <v>73</v>
      </c>
      <c r="Q120" s="1" t="s">
        <v>276</v>
      </c>
      <c r="V120" s="64" t="s">
        <v>736</v>
      </c>
      <c r="W120" s="64" t="s">
        <v>398</v>
      </c>
      <c r="X120" s="64" t="s">
        <v>399</v>
      </c>
      <c r="Y120" s="64" t="s">
        <v>737</v>
      </c>
      <c r="Z120" s="64" t="s">
        <v>46</v>
      </c>
      <c r="AA120" s="64" t="s">
        <v>738</v>
      </c>
      <c r="AB120" s="35" t="str">
        <f t="shared" si="5"/>
        <v>41</v>
      </c>
      <c r="AC120" s="35" t="str">
        <f t="shared" si="6"/>
        <v>00004</v>
      </c>
      <c r="AD120" s="35" t="str">
        <f t="shared" si="7"/>
        <v>00367</v>
      </c>
    </row>
    <row r="121" spans="16:30" x14ac:dyDescent="0.2">
      <c r="P121" s="1">
        <v>74</v>
      </c>
      <c r="Q121" s="1" t="s">
        <v>277</v>
      </c>
      <c r="V121" s="64" t="s">
        <v>739</v>
      </c>
      <c r="W121" s="64" t="s">
        <v>398</v>
      </c>
      <c r="X121" s="64" t="s">
        <v>399</v>
      </c>
      <c r="Y121" s="64" t="s">
        <v>740</v>
      </c>
      <c r="Z121" s="64" t="s">
        <v>46</v>
      </c>
      <c r="AA121" s="64" t="s">
        <v>741</v>
      </c>
      <c r="AB121" s="35" t="str">
        <f t="shared" si="5"/>
        <v>41</v>
      </c>
      <c r="AC121" s="35" t="str">
        <f t="shared" si="6"/>
        <v>00004</v>
      </c>
      <c r="AD121" s="35" t="str">
        <f t="shared" si="7"/>
        <v>00081</v>
      </c>
    </row>
    <row r="122" spans="16:30" x14ac:dyDescent="0.2">
      <c r="P122" s="1">
        <v>75</v>
      </c>
      <c r="Q122" s="1" t="s">
        <v>278</v>
      </c>
      <c r="V122" s="64" t="s">
        <v>742</v>
      </c>
      <c r="W122" s="64" t="s">
        <v>398</v>
      </c>
      <c r="X122" s="64" t="s">
        <v>399</v>
      </c>
      <c r="Y122" s="64" t="s">
        <v>743</v>
      </c>
      <c r="Z122" s="64" t="s">
        <v>46</v>
      </c>
      <c r="AA122" s="64" t="s">
        <v>744</v>
      </c>
      <c r="AB122" s="35" t="str">
        <f t="shared" si="5"/>
        <v>41</v>
      </c>
      <c r="AC122" s="35" t="str">
        <f t="shared" si="6"/>
        <v>00004</v>
      </c>
      <c r="AD122" s="35" t="str">
        <f t="shared" si="7"/>
        <v>04361</v>
      </c>
    </row>
    <row r="123" spans="16:30" x14ac:dyDescent="0.2">
      <c r="P123" s="1">
        <v>76</v>
      </c>
      <c r="Q123" s="1" t="s">
        <v>279</v>
      </c>
      <c r="V123" s="64" t="s">
        <v>745</v>
      </c>
      <c r="W123" s="64" t="s">
        <v>398</v>
      </c>
      <c r="X123" s="64" t="s">
        <v>399</v>
      </c>
      <c r="Y123" s="64" t="s">
        <v>746</v>
      </c>
      <c r="Z123" s="64" t="s">
        <v>46</v>
      </c>
      <c r="AA123" s="64" t="s">
        <v>747</v>
      </c>
      <c r="AB123" s="35" t="str">
        <f t="shared" si="5"/>
        <v>41</v>
      </c>
      <c r="AC123" s="35" t="str">
        <f t="shared" si="6"/>
        <v>00004</v>
      </c>
      <c r="AD123" s="35" t="str">
        <f t="shared" si="7"/>
        <v>00373</v>
      </c>
    </row>
    <row r="124" spans="16:30" x14ac:dyDescent="0.2">
      <c r="P124" s="1">
        <v>77</v>
      </c>
      <c r="Q124" s="1" t="s">
        <v>280</v>
      </c>
      <c r="V124" s="64" t="s">
        <v>748</v>
      </c>
      <c r="W124" s="64" t="s">
        <v>398</v>
      </c>
      <c r="X124" s="64" t="s">
        <v>399</v>
      </c>
      <c r="Y124" s="64" t="s">
        <v>749</v>
      </c>
      <c r="Z124" s="64" t="s">
        <v>46</v>
      </c>
      <c r="AA124" s="64" t="s">
        <v>750</v>
      </c>
      <c r="AB124" s="35" t="str">
        <f t="shared" si="5"/>
        <v>41</v>
      </c>
      <c r="AC124" s="35" t="str">
        <f t="shared" si="6"/>
        <v>00004</v>
      </c>
      <c r="AD124" s="35" t="str">
        <f t="shared" si="7"/>
        <v>00376</v>
      </c>
    </row>
    <row r="125" spans="16:30" x14ac:dyDescent="0.2">
      <c r="P125" s="1">
        <v>78</v>
      </c>
      <c r="Q125" s="1" t="s">
        <v>281</v>
      </c>
      <c r="V125" s="64" t="s">
        <v>751</v>
      </c>
      <c r="W125" s="64" t="s">
        <v>398</v>
      </c>
      <c r="X125" s="64" t="s">
        <v>399</v>
      </c>
      <c r="Y125" s="64" t="s">
        <v>752</v>
      </c>
      <c r="Z125" s="64" t="s">
        <v>46</v>
      </c>
      <c r="AA125" s="64" t="s">
        <v>753</v>
      </c>
      <c r="AB125" s="35" t="str">
        <f t="shared" si="5"/>
        <v>41</v>
      </c>
      <c r="AC125" s="35" t="str">
        <f t="shared" si="6"/>
        <v>00004</v>
      </c>
      <c r="AD125" s="35" t="str">
        <f t="shared" si="7"/>
        <v>00482</v>
      </c>
    </row>
    <row r="126" spans="16:30" x14ac:dyDescent="0.2">
      <c r="P126" s="1">
        <v>79</v>
      </c>
      <c r="Q126" s="1" t="s">
        <v>282</v>
      </c>
      <c r="V126" s="64" t="s">
        <v>754</v>
      </c>
      <c r="W126" s="64" t="s">
        <v>398</v>
      </c>
      <c r="X126" s="64" t="s">
        <v>399</v>
      </c>
      <c r="Y126" s="64" t="s">
        <v>755</v>
      </c>
      <c r="Z126" s="64" t="s">
        <v>46</v>
      </c>
      <c r="AA126" s="64" t="s">
        <v>756</v>
      </c>
      <c r="AB126" s="35" t="str">
        <f t="shared" si="5"/>
        <v>41</v>
      </c>
      <c r="AC126" s="35" t="str">
        <f t="shared" si="6"/>
        <v>00004</v>
      </c>
      <c r="AD126" s="35" t="str">
        <f t="shared" si="7"/>
        <v>00078</v>
      </c>
    </row>
    <row r="127" spans="16:30" x14ac:dyDescent="0.2">
      <c r="P127" s="1">
        <v>80</v>
      </c>
      <c r="Q127" s="1" t="s">
        <v>283</v>
      </c>
      <c r="V127" s="64" t="s">
        <v>757</v>
      </c>
      <c r="W127" s="64" t="s">
        <v>398</v>
      </c>
      <c r="X127" s="64" t="s">
        <v>399</v>
      </c>
      <c r="Y127" s="64" t="s">
        <v>758</v>
      </c>
      <c r="Z127" s="64" t="s">
        <v>46</v>
      </c>
      <c r="AA127" s="64" t="s">
        <v>759</v>
      </c>
      <c r="AB127" s="35" t="str">
        <f t="shared" si="5"/>
        <v>41</v>
      </c>
      <c r="AC127" s="35" t="str">
        <f t="shared" si="6"/>
        <v>00004</v>
      </c>
      <c r="AD127" s="35" t="str">
        <f t="shared" si="7"/>
        <v>00351</v>
      </c>
    </row>
    <row r="128" spans="16:30" x14ac:dyDescent="0.2">
      <c r="P128" s="1">
        <v>81</v>
      </c>
      <c r="Q128" s="1" t="s">
        <v>284</v>
      </c>
      <c r="V128" s="64" t="s">
        <v>760</v>
      </c>
      <c r="W128" s="64" t="s">
        <v>398</v>
      </c>
      <c r="X128" s="64" t="s">
        <v>399</v>
      </c>
      <c r="Y128" s="64" t="s">
        <v>761</v>
      </c>
      <c r="Z128" s="64" t="s">
        <v>46</v>
      </c>
      <c r="AA128" s="64" t="s">
        <v>762</v>
      </c>
      <c r="AB128" s="35" t="str">
        <f t="shared" si="5"/>
        <v>41</v>
      </c>
      <c r="AC128" s="35" t="str">
        <f t="shared" si="6"/>
        <v>00004</v>
      </c>
      <c r="AD128" s="35" t="str">
        <f t="shared" si="7"/>
        <v>00606</v>
      </c>
    </row>
    <row r="129" spans="16:30" x14ac:dyDescent="0.2">
      <c r="P129" s="1">
        <v>82</v>
      </c>
      <c r="Q129" s="1" t="s">
        <v>285</v>
      </c>
      <c r="V129" s="64" t="s">
        <v>763</v>
      </c>
      <c r="W129" s="64" t="s">
        <v>398</v>
      </c>
      <c r="X129" s="64" t="s">
        <v>399</v>
      </c>
      <c r="Y129" s="64" t="s">
        <v>764</v>
      </c>
      <c r="Z129" s="64" t="s">
        <v>46</v>
      </c>
      <c r="AA129" s="64" t="s">
        <v>765</v>
      </c>
      <c r="AB129" s="35" t="str">
        <f t="shared" si="5"/>
        <v>41</v>
      </c>
      <c r="AC129" s="35" t="str">
        <f t="shared" si="6"/>
        <v>00004</v>
      </c>
      <c r="AD129" s="35" t="str">
        <f t="shared" si="7"/>
        <v>00382</v>
      </c>
    </row>
    <row r="130" spans="16:30" x14ac:dyDescent="0.2">
      <c r="P130" s="1">
        <v>83</v>
      </c>
      <c r="Q130" s="1" t="s">
        <v>286</v>
      </c>
      <c r="V130" s="64" t="s">
        <v>766</v>
      </c>
      <c r="W130" s="64" t="s">
        <v>398</v>
      </c>
      <c r="X130" s="64" t="s">
        <v>399</v>
      </c>
      <c r="Y130" s="64" t="s">
        <v>767</v>
      </c>
      <c r="Z130" s="64" t="s">
        <v>46</v>
      </c>
      <c r="AA130" s="64" t="s">
        <v>768</v>
      </c>
      <c r="AB130" s="35" t="str">
        <f t="shared" si="5"/>
        <v>41</v>
      </c>
      <c r="AC130" s="35" t="str">
        <f t="shared" si="6"/>
        <v>00004</v>
      </c>
      <c r="AD130" s="35" t="str">
        <f t="shared" si="7"/>
        <v>00111</v>
      </c>
    </row>
    <row r="131" spans="16:30" x14ac:dyDescent="0.2">
      <c r="P131" s="1">
        <v>84</v>
      </c>
      <c r="Q131" s="1" t="s">
        <v>287</v>
      </c>
      <c r="V131" s="64" t="s">
        <v>769</v>
      </c>
      <c r="W131" s="64" t="s">
        <v>398</v>
      </c>
      <c r="X131" s="64" t="s">
        <v>399</v>
      </c>
      <c r="Y131" s="64" t="s">
        <v>770</v>
      </c>
      <c r="Z131" s="64" t="s">
        <v>771</v>
      </c>
      <c r="AA131" s="64" t="s">
        <v>772</v>
      </c>
      <c r="AB131" s="35" t="str">
        <f t="shared" si="5"/>
        <v>41</v>
      </c>
      <c r="AC131" s="35" t="str">
        <f t="shared" si="6"/>
        <v>00004</v>
      </c>
      <c r="AD131" s="35" t="str">
        <f t="shared" si="7"/>
        <v>00607</v>
      </c>
    </row>
    <row r="132" spans="16:30" x14ac:dyDescent="0.2">
      <c r="P132" s="1">
        <v>85</v>
      </c>
      <c r="Q132" s="1" t="s">
        <v>288</v>
      </c>
      <c r="V132" s="64" t="s">
        <v>773</v>
      </c>
      <c r="W132" s="64" t="s">
        <v>398</v>
      </c>
      <c r="X132" s="64" t="s">
        <v>399</v>
      </c>
      <c r="Y132" s="64" t="s">
        <v>774</v>
      </c>
      <c r="Z132" s="64" t="s">
        <v>46</v>
      </c>
      <c r="AA132" s="64" t="s">
        <v>775</v>
      </c>
      <c r="AB132" s="35" t="str">
        <f t="shared" si="5"/>
        <v>41</v>
      </c>
      <c r="AC132" s="35" t="str">
        <f t="shared" si="6"/>
        <v>00004</v>
      </c>
      <c r="AD132" s="35" t="str">
        <f t="shared" si="7"/>
        <v>00161</v>
      </c>
    </row>
    <row r="133" spans="16:30" x14ac:dyDescent="0.2">
      <c r="P133" s="1">
        <v>86</v>
      </c>
      <c r="Q133" s="1" t="s">
        <v>289</v>
      </c>
      <c r="V133" s="64" t="s">
        <v>776</v>
      </c>
      <c r="W133" s="64" t="s">
        <v>398</v>
      </c>
      <c r="X133" s="64" t="s">
        <v>399</v>
      </c>
      <c r="Y133" s="64" t="s">
        <v>777</v>
      </c>
      <c r="Z133" s="64" t="s">
        <v>46</v>
      </c>
      <c r="AA133" s="64" t="s">
        <v>778</v>
      </c>
      <c r="AB133" s="35" t="str">
        <f t="shared" si="5"/>
        <v>41</v>
      </c>
      <c r="AC133" s="35" t="str">
        <f t="shared" si="6"/>
        <v>00004</v>
      </c>
      <c r="AD133" s="35" t="str">
        <f t="shared" si="7"/>
        <v>00075</v>
      </c>
    </row>
    <row r="134" spans="16:30" x14ac:dyDescent="0.2">
      <c r="P134" s="1">
        <v>87</v>
      </c>
      <c r="Q134" s="1" t="s">
        <v>290</v>
      </c>
      <c r="V134" s="64" t="s">
        <v>779</v>
      </c>
      <c r="W134" s="64" t="s">
        <v>398</v>
      </c>
      <c r="X134" s="64" t="s">
        <v>399</v>
      </c>
      <c r="Y134" s="64" t="s">
        <v>780</v>
      </c>
      <c r="Z134" s="64" t="s">
        <v>46</v>
      </c>
      <c r="AA134" s="64" t="s">
        <v>781</v>
      </c>
      <c r="AB134" s="35" t="str">
        <f t="shared" si="5"/>
        <v>41</v>
      </c>
      <c r="AC134" s="35" t="str">
        <f t="shared" si="6"/>
        <v>00004</v>
      </c>
      <c r="AD134" s="35" t="str">
        <f t="shared" si="7"/>
        <v>00408</v>
      </c>
    </row>
    <row r="135" spans="16:30" x14ac:dyDescent="0.2">
      <c r="P135" s="1">
        <v>88</v>
      </c>
      <c r="Q135" s="1" t="s">
        <v>291</v>
      </c>
      <c r="V135" s="64" t="s">
        <v>782</v>
      </c>
      <c r="W135" s="64" t="s">
        <v>398</v>
      </c>
      <c r="X135" s="64" t="s">
        <v>399</v>
      </c>
      <c r="Y135" s="64" t="s">
        <v>783</v>
      </c>
      <c r="Z135" s="64" t="s">
        <v>46</v>
      </c>
      <c r="AA135" s="64" t="s">
        <v>784</v>
      </c>
      <c r="AB135" s="35" t="str">
        <f t="shared" si="5"/>
        <v>41</v>
      </c>
      <c r="AC135" s="35" t="str">
        <f t="shared" si="6"/>
        <v>00004</v>
      </c>
      <c r="AD135" s="35" t="str">
        <f t="shared" si="7"/>
        <v>00189</v>
      </c>
    </row>
    <row r="136" spans="16:30" x14ac:dyDescent="0.2">
      <c r="P136" s="1">
        <v>89</v>
      </c>
      <c r="Q136" s="1" t="s">
        <v>292</v>
      </c>
      <c r="V136" s="64" t="s">
        <v>785</v>
      </c>
      <c r="W136" s="64" t="s">
        <v>398</v>
      </c>
      <c r="X136" s="64" t="s">
        <v>399</v>
      </c>
      <c r="Y136" s="64" t="s">
        <v>786</v>
      </c>
      <c r="Z136" s="64" t="s">
        <v>787</v>
      </c>
      <c r="AA136" s="64" t="s">
        <v>788</v>
      </c>
      <c r="AB136" s="35" t="str">
        <f t="shared" si="5"/>
        <v>41</v>
      </c>
      <c r="AC136" s="35" t="str">
        <f t="shared" si="6"/>
        <v>00004</v>
      </c>
      <c r="AD136" s="35" t="str">
        <f t="shared" si="7"/>
        <v>00417</v>
      </c>
    </row>
    <row r="137" spans="16:30" x14ac:dyDescent="0.2">
      <c r="P137" s="1">
        <v>90</v>
      </c>
      <c r="Q137" s="1" t="s">
        <v>293</v>
      </c>
      <c r="V137" s="64" t="s">
        <v>789</v>
      </c>
      <c r="W137" s="64" t="s">
        <v>398</v>
      </c>
      <c r="X137" s="64" t="s">
        <v>399</v>
      </c>
      <c r="Y137" s="64" t="s">
        <v>790</v>
      </c>
      <c r="Z137" s="64" t="s">
        <v>46</v>
      </c>
      <c r="AA137" s="64" t="s">
        <v>791</v>
      </c>
      <c r="AB137" s="35" t="str">
        <f t="shared" ref="AB137:AB201" si="8">LEFT(Y137,2)</f>
        <v>41</v>
      </c>
      <c r="AC137" s="35" t="str">
        <f t="shared" ref="AC137:AC201" si="9">MID(Y137,3,5)</f>
        <v>00004</v>
      </c>
      <c r="AD137" s="35" t="str">
        <f t="shared" ref="AD137:AD201" si="10">RIGHT(Y137,5)</f>
        <v>00419</v>
      </c>
    </row>
    <row r="138" spans="16:30" x14ac:dyDescent="0.2">
      <c r="P138" s="1">
        <v>91</v>
      </c>
      <c r="Q138" s="1" t="s">
        <v>294</v>
      </c>
      <c r="V138" s="64" t="s">
        <v>792</v>
      </c>
      <c r="W138" s="64" t="s">
        <v>398</v>
      </c>
      <c r="X138" s="64" t="s">
        <v>399</v>
      </c>
      <c r="Y138" s="64" t="s">
        <v>793</v>
      </c>
      <c r="Z138" s="64" t="s">
        <v>46</v>
      </c>
      <c r="AA138" s="64" t="s">
        <v>794</v>
      </c>
      <c r="AB138" s="35" t="str">
        <f t="shared" si="8"/>
        <v>41</v>
      </c>
      <c r="AC138" s="35" t="str">
        <f t="shared" si="9"/>
        <v>00004</v>
      </c>
      <c r="AD138" s="35" t="str">
        <f t="shared" si="10"/>
        <v>00105</v>
      </c>
    </row>
    <row r="139" spans="16:30" x14ac:dyDescent="0.2">
      <c r="P139" s="1">
        <v>92</v>
      </c>
      <c r="Q139" s="1" t="s">
        <v>295</v>
      </c>
      <c r="V139" s="64" t="s">
        <v>795</v>
      </c>
      <c r="W139" s="64" t="s">
        <v>398</v>
      </c>
      <c r="X139" s="64" t="s">
        <v>399</v>
      </c>
      <c r="Y139" s="64" t="s">
        <v>796</v>
      </c>
      <c r="Z139" s="64" t="s">
        <v>46</v>
      </c>
      <c r="AA139" s="64" t="s">
        <v>797</v>
      </c>
      <c r="AB139" s="35" t="str">
        <f t="shared" si="8"/>
        <v>41</v>
      </c>
      <c r="AC139" s="35" t="str">
        <f t="shared" si="9"/>
        <v>00004</v>
      </c>
      <c r="AD139" s="35" t="str">
        <f t="shared" si="10"/>
        <v>00011</v>
      </c>
    </row>
    <row r="140" spans="16:30" x14ac:dyDescent="0.2">
      <c r="P140" s="1">
        <v>93</v>
      </c>
      <c r="Q140" s="1" t="s">
        <v>296</v>
      </c>
      <c r="V140" s="64" t="s">
        <v>798</v>
      </c>
      <c r="W140" s="64" t="s">
        <v>398</v>
      </c>
      <c r="X140" s="64" t="s">
        <v>399</v>
      </c>
      <c r="Y140" s="64" t="s">
        <v>799</v>
      </c>
      <c r="Z140" s="64" t="s">
        <v>46</v>
      </c>
      <c r="AA140" s="64" t="s">
        <v>800</v>
      </c>
      <c r="AB140" s="35" t="str">
        <f t="shared" si="8"/>
        <v>41</v>
      </c>
      <c r="AC140" s="35" t="str">
        <f t="shared" si="9"/>
        <v>00004</v>
      </c>
      <c r="AD140" s="35" t="str">
        <f t="shared" si="10"/>
        <v>00421</v>
      </c>
    </row>
    <row r="141" spans="16:30" x14ac:dyDescent="0.2">
      <c r="P141" s="1">
        <v>94</v>
      </c>
      <c r="Q141" s="1" t="s">
        <v>297</v>
      </c>
      <c r="V141" s="64" t="s">
        <v>801</v>
      </c>
      <c r="W141" s="64" t="s">
        <v>398</v>
      </c>
      <c r="X141" s="64" t="s">
        <v>399</v>
      </c>
      <c r="Y141" s="64" t="s">
        <v>802</v>
      </c>
      <c r="Z141" s="64" t="s">
        <v>46</v>
      </c>
      <c r="AA141" s="64" t="s">
        <v>803</v>
      </c>
      <c r="AB141" s="35" t="str">
        <f t="shared" si="8"/>
        <v>41</v>
      </c>
      <c r="AC141" s="35" t="str">
        <f t="shared" si="9"/>
        <v>00004</v>
      </c>
      <c r="AD141" s="35" t="str">
        <f t="shared" si="10"/>
        <v>03878</v>
      </c>
    </row>
    <row r="142" spans="16:30" x14ac:dyDescent="0.2">
      <c r="P142" s="1">
        <v>95</v>
      </c>
      <c r="Q142" s="1" t="s">
        <v>298</v>
      </c>
      <c r="V142" s="64" t="s">
        <v>804</v>
      </c>
      <c r="W142" s="64" t="s">
        <v>398</v>
      </c>
      <c r="X142" s="64" t="s">
        <v>399</v>
      </c>
      <c r="Y142" s="64" t="s">
        <v>805</v>
      </c>
      <c r="Z142" s="64" t="s">
        <v>46</v>
      </c>
      <c r="AA142" s="64" t="s">
        <v>806</v>
      </c>
      <c r="AB142" s="35" t="str">
        <f t="shared" si="8"/>
        <v>41</v>
      </c>
      <c r="AC142" s="35" t="str">
        <f t="shared" si="9"/>
        <v>00004</v>
      </c>
      <c r="AD142" s="35" t="str">
        <f t="shared" si="10"/>
        <v>05014</v>
      </c>
    </row>
    <row r="143" spans="16:30" x14ac:dyDescent="0.2">
      <c r="P143" s="1">
        <v>96</v>
      </c>
      <c r="Q143" s="1" t="s">
        <v>299</v>
      </c>
      <c r="V143" s="64" t="s">
        <v>807</v>
      </c>
      <c r="W143" s="64" t="s">
        <v>398</v>
      </c>
      <c r="X143" s="64" t="s">
        <v>399</v>
      </c>
      <c r="Y143" s="64" t="s">
        <v>808</v>
      </c>
      <c r="Z143" s="64" t="s">
        <v>46</v>
      </c>
      <c r="AA143" s="64" t="s">
        <v>809</v>
      </c>
      <c r="AB143" s="35" t="str">
        <f t="shared" si="8"/>
        <v>41</v>
      </c>
      <c r="AC143" s="35" t="str">
        <f t="shared" si="9"/>
        <v>00004</v>
      </c>
      <c r="AD143" s="35" t="str">
        <f t="shared" si="10"/>
        <v>04243</v>
      </c>
    </row>
    <row r="144" spans="16:30" x14ac:dyDescent="0.2">
      <c r="P144" s="1">
        <v>97</v>
      </c>
      <c r="Q144" s="1" t="s">
        <v>300</v>
      </c>
      <c r="V144" s="64" t="s">
        <v>810</v>
      </c>
      <c r="W144" s="64" t="s">
        <v>398</v>
      </c>
      <c r="X144" s="64" t="s">
        <v>399</v>
      </c>
      <c r="Y144" s="64" t="s">
        <v>811</v>
      </c>
      <c r="Z144" s="64" t="s">
        <v>46</v>
      </c>
      <c r="AA144" s="64" t="s">
        <v>812</v>
      </c>
      <c r="AB144" s="35" t="str">
        <f t="shared" si="8"/>
        <v>41</v>
      </c>
      <c r="AC144" s="35" t="str">
        <f t="shared" si="9"/>
        <v>00004</v>
      </c>
      <c r="AD144" s="35" t="str">
        <f t="shared" si="10"/>
        <v>03965</v>
      </c>
    </row>
    <row r="145" spans="16:30" x14ac:dyDescent="0.2">
      <c r="P145" s="1">
        <v>98</v>
      </c>
      <c r="Q145" s="1" t="s">
        <v>301</v>
      </c>
      <c r="V145" s="64" t="s">
        <v>813</v>
      </c>
      <c r="W145" s="64" t="s">
        <v>398</v>
      </c>
      <c r="X145" s="64" t="s">
        <v>399</v>
      </c>
      <c r="Y145" s="64" t="s">
        <v>814</v>
      </c>
      <c r="Z145" s="64" t="s">
        <v>46</v>
      </c>
      <c r="AA145" s="64" t="s">
        <v>815</v>
      </c>
      <c r="AB145" s="35" t="str">
        <f t="shared" si="8"/>
        <v>41</v>
      </c>
      <c r="AC145" s="35" t="str">
        <f t="shared" si="9"/>
        <v>00004</v>
      </c>
      <c r="AD145" s="35" t="str">
        <f t="shared" si="10"/>
        <v>03839</v>
      </c>
    </row>
    <row r="146" spans="16:30" x14ac:dyDescent="0.2">
      <c r="P146" s="1">
        <v>99</v>
      </c>
      <c r="Q146" s="1" t="s">
        <v>302</v>
      </c>
      <c r="V146" s="64" t="s">
        <v>816</v>
      </c>
      <c r="W146" s="64" t="s">
        <v>398</v>
      </c>
      <c r="X146" s="64" t="s">
        <v>399</v>
      </c>
      <c r="Y146" s="64" t="s">
        <v>817</v>
      </c>
      <c r="Z146" s="64" t="s">
        <v>818</v>
      </c>
      <c r="AA146" s="64" t="s">
        <v>819</v>
      </c>
      <c r="AB146" s="35" t="str">
        <f t="shared" si="8"/>
        <v>41</v>
      </c>
      <c r="AC146" s="35" t="str">
        <f t="shared" si="9"/>
        <v>00004</v>
      </c>
      <c r="AD146" s="35" t="str">
        <f t="shared" si="10"/>
        <v>03909</v>
      </c>
    </row>
    <row r="147" spans="16:30" x14ac:dyDescent="0.2">
      <c r="P147" s="1">
        <v>100</v>
      </c>
      <c r="Q147" s="9" t="s">
        <v>303</v>
      </c>
      <c r="V147" s="64" t="s">
        <v>820</v>
      </c>
      <c r="W147" s="64" t="s">
        <v>398</v>
      </c>
      <c r="X147" s="64" t="s">
        <v>399</v>
      </c>
      <c r="Y147" s="64" t="s">
        <v>821</v>
      </c>
      <c r="Z147" s="64" t="s">
        <v>46</v>
      </c>
      <c r="AA147" s="64" t="s">
        <v>822</v>
      </c>
      <c r="AB147" s="35" t="str">
        <f t="shared" si="8"/>
        <v>41</v>
      </c>
      <c r="AC147" s="35" t="str">
        <f t="shared" si="9"/>
        <v>00004</v>
      </c>
      <c r="AD147" s="35" t="str">
        <f t="shared" si="10"/>
        <v>00510</v>
      </c>
    </row>
    <row r="148" spans="16:30" x14ac:dyDescent="0.2">
      <c r="V148" s="64" t="s">
        <v>823</v>
      </c>
      <c r="W148" s="64" t="s">
        <v>398</v>
      </c>
      <c r="X148" s="64" t="s">
        <v>399</v>
      </c>
      <c r="Y148" s="64" t="s">
        <v>824</v>
      </c>
      <c r="Z148" s="64" t="s">
        <v>46</v>
      </c>
      <c r="AA148" s="64" t="s">
        <v>825</v>
      </c>
      <c r="AB148" s="35" t="str">
        <f t="shared" si="8"/>
        <v>41</v>
      </c>
      <c r="AC148" s="35" t="str">
        <f t="shared" si="9"/>
        <v>00004</v>
      </c>
      <c r="AD148" s="35" t="str">
        <f t="shared" si="10"/>
        <v>00499</v>
      </c>
    </row>
    <row r="149" spans="16:30" x14ac:dyDescent="0.2">
      <c r="V149" s="64" t="s">
        <v>826</v>
      </c>
      <c r="W149" s="64" t="s">
        <v>398</v>
      </c>
      <c r="X149" s="64" t="s">
        <v>399</v>
      </c>
      <c r="Y149" s="64" t="s">
        <v>827</v>
      </c>
      <c r="Z149" s="64" t="s">
        <v>46</v>
      </c>
      <c r="AA149" s="64" t="s">
        <v>828</v>
      </c>
      <c r="AB149" s="35" t="str">
        <f t="shared" si="8"/>
        <v>41</v>
      </c>
      <c r="AC149" s="35" t="str">
        <f t="shared" si="9"/>
        <v>00004</v>
      </c>
      <c r="AD149" s="35" t="str">
        <f t="shared" si="10"/>
        <v>03836</v>
      </c>
    </row>
    <row r="150" spans="16:30" x14ac:dyDescent="0.2">
      <c r="V150" s="64" t="s">
        <v>829</v>
      </c>
      <c r="W150" s="64" t="s">
        <v>398</v>
      </c>
      <c r="X150" s="64" t="s">
        <v>399</v>
      </c>
      <c r="Y150" s="64" t="s">
        <v>830</v>
      </c>
      <c r="Z150" s="64" t="s">
        <v>46</v>
      </c>
      <c r="AA150" s="64" t="s">
        <v>831</v>
      </c>
      <c r="AB150" s="35" t="str">
        <f t="shared" si="8"/>
        <v>41</v>
      </c>
      <c r="AC150" s="35" t="str">
        <f t="shared" si="9"/>
        <v>00004</v>
      </c>
      <c r="AD150" s="35" t="str">
        <f t="shared" si="10"/>
        <v>03797</v>
      </c>
    </row>
    <row r="151" spans="16:30" x14ac:dyDescent="0.2">
      <c r="V151" s="64" t="s">
        <v>832</v>
      </c>
      <c r="W151" s="64" t="s">
        <v>398</v>
      </c>
      <c r="X151" s="64" t="s">
        <v>399</v>
      </c>
      <c r="Y151" s="64" t="s">
        <v>833</v>
      </c>
      <c r="Z151" s="64" t="s">
        <v>46</v>
      </c>
      <c r="AA151" s="64" t="s">
        <v>834</v>
      </c>
      <c r="AB151" s="35" t="str">
        <f t="shared" si="8"/>
        <v>41</v>
      </c>
      <c r="AC151" s="35" t="str">
        <f t="shared" si="9"/>
        <v>00004</v>
      </c>
      <c r="AD151" s="35" t="str">
        <f t="shared" si="10"/>
        <v>00445</v>
      </c>
    </row>
    <row r="152" spans="16:30" x14ac:dyDescent="0.2">
      <c r="V152" s="64" t="s">
        <v>835</v>
      </c>
      <c r="W152" s="64" t="s">
        <v>398</v>
      </c>
      <c r="X152" s="64" t="s">
        <v>399</v>
      </c>
      <c r="Y152" s="64" t="s">
        <v>836</v>
      </c>
      <c r="Z152" s="64" t="s">
        <v>46</v>
      </c>
      <c r="AA152" s="64" t="s">
        <v>837</v>
      </c>
      <c r="AB152" s="35" t="str">
        <f t="shared" si="8"/>
        <v>41</v>
      </c>
      <c r="AC152" s="35" t="str">
        <f t="shared" si="9"/>
        <v>00004</v>
      </c>
      <c r="AD152" s="35" t="str">
        <f t="shared" si="10"/>
        <v>00447</v>
      </c>
    </row>
    <row r="153" spans="16:30" x14ac:dyDescent="0.2">
      <c r="V153" s="64" t="s">
        <v>2659</v>
      </c>
      <c r="W153" s="64" t="s">
        <v>398</v>
      </c>
      <c r="X153" s="64" t="s">
        <v>399</v>
      </c>
      <c r="Y153" s="64" t="s">
        <v>2660</v>
      </c>
      <c r="Z153" s="64" t="s">
        <v>46</v>
      </c>
      <c r="AA153" s="64" t="s">
        <v>2661</v>
      </c>
      <c r="AB153" s="63" t="str">
        <f>LEFT(Y153,2)</f>
        <v>41</v>
      </c>
      <c r="AC153" s="63" t="str">
        <f>MID(Y153,3,5)</f>
        <v>00004</v>
      </c>
      <c r="AD153" s="63" t="str">
        <f>RIGHT(Y153,5)</f>
        <v>00175</v>
      </c>
    </row>
    <row r="154" spans="16:30" x14ac:dyDescent="0.2">
      <c r="V154" s="64" t="s">
        <v>838</v>
      </c>
      <c r="W154" s="64" t="s">
        <v>398</v>
      </c>
      <c r="X154" s="64" t="s">
        <v>399</v>
      </c>
      <c r="Y154" s="64" t="s">
        <v>839</v>
      </c>
      <c r="Z154" s="64" t="s">
        <v>46</v>
      </c>
      <c r="AA154" s="64" t="s">
        <v>840</v>
      </c>
      <c r="AB154" s="35" t="str">
        <f t="shared" si="8"/>
        <v>41</v>
      </c>
      <c r="AC154" s="35" t="str">
        <f t="shared" si="9"/>
        <v>00004</v>
      </c>
      <c r="AD154" s="35" t="str">
        <f t="shared" si="10"/>
        <v>00464</v>
      </c>
    </row>
    <row r="155" spans="16:30" x14ac:dyDescent="0.2">
      <c r="V155" s="64" t="s">
        <v>841</v>
      </c>
      <c r="W155" s="64" t="s">
        <v>398</v>
      </c>
      <c r="X155" s="64" t="s">
        <v>399</v>
      </c>
      <c r="Y155" s="64" t="s">
        <v>842</v>
      </c>
      <c r="Z155" s="64" t="s">
        <v>46</v>
      </c>
      <c r="AA155" s="64" t="s">
        <v>843</v>
      </c>
      <c r="AB155" s="35" t="str">
        <f t="shared" si="8"/>
        <v>41</v>
      </c>
      <c r="AC155" s="35" t="str">
        <f t="shared" si="9"/>
        <v>00004</v>
      </c>
      <c r="AD155" s="35" t="str">
        <f t="shared" si="10"/>
        <v>00091</v>
      </c>
    </row>
    <row r="156" spans="16:30" x14ac:dyDescent="0.2">
      <c r="V156" s="64" t="s">
        <v>844</v>
      </c>
      <c r="W156" s="64" t="s">
        <v>398</v>
      </c>
      <c r="X156" s="64" t="s">
        <v>399</v>
      </c>
      <c r="Y156" s="64" t="s">
        <v>845</v>
      </c>
      <c r="Z156" s="64" t="s">
        <v>46</v>
      </c>
      <c r="AA156" s="64" t="s">
        <v>846</v>
      </c>
      <c r="AB156" s="35" t="str">
        <f t="shared" si="8"/>
        <v>41</v>
      </c>
      <c r="AC156" s="35" t="str">
        <f t="shared" si="9"/>
        <v>00004</v>
      </c>
      <c r="AD156" s="35" t="str">
        <f t="shared" si="10"/>
        <v>00604</v>
      </c>
    </row>
    <row r="157" spans="16:30" x14ac:dyDescent="0.2">
      <c r="V157" s="64" t="s">
        <v>847</v>
      </c>
      <c r="W157" s="64" t="s">
        <v>398</v>
      </c>
      <c r="X157" s="64" t="s">
        <v>399</v>
      </c>
      <c r="Y157" s="64" t="s">
        <v>848</v>
      </c>
      <c r="Z157" s="64" t="s">
        <v>46</v>
      </c>
      <c r="AA157" s="64" t="s">
        <v>849</v>
      </c>
      <c r="AB157" s="35" t="str">
        <f t="shared" si="8"/>
        <v>41</v>
      </c>
      <c r="AC157" s="35" t="str">
        <f t="shared" si="9"/>
        <v>00004</v>
      </c>
      <c r="AD157" s="35" t="str">
        <f t="shared" si="10"/>
        <v>00480</v>
      </c>
    </row>
    <row r="158" spans="16:30" x14ac:dyDescent="0.2">
      <c r="V158" s="64" t="s">
        <v>850</v>
      </c>
      <c r="W158" s="64" t="s">
        <v>398</v>
      </c>
      <c r="X158" s="64" t="s">
        <v>399</v>
      </c>
      <c r="Y158" s="64" t="s">
        <v>851</v>
      </c>
      <c r="Z158" s="64" t="s">
        <v>46</v>
      </c>
      <c r="AA158" s="64" t="s">
        <v>852</v>
      </c>
      <c r="AB158" s="35" t="str">
        <f t="shared" si="8"/>
        <v>41</v>
      </c>
      <c r="AC158" s="35" t="str">
        <f t="shared" si="9"/>
        <v>00004</v>
      </c>
      <c r="AD158" s="35" t="str">
        <f t="shared" si="10"/>
        <v>00322</v>
      </c>
    </row>
    <row r="159" spans="16:30" x14ac:dyDescent="0.2">
      <c r="V159" s="64" t="s">
        <v>853</v>
      </c>
      <c r="W159" s="64" t="s">
        <v>398</v>
      </c>
      <c r="X159" s="64" t="s">
        <v>399</v>
      </c>
      <c r="Y159" s="64" t="s">
        <v>854</v>
      </c>
      <c r="Z159" s="64" t="s">
        <v>46</v>
      </c>
      <c r="AA159" s="64" t="s">
        <v>855</v>
      </c>
      <c r="AB159" s="35" t="str">
        <f t="shared" si="8"/>
        <v>41</v>
      </c>
      <c r="AC159" s="35" t="str">
        <f t="shared" si="9"/>
        <v>00004</v>
      </c>
      <c r="AD159" s="35" t="str">
        <f t="shared" si="10"/>
        <v>00520</v>
      </c>
    </row>
    <row r="160" spans="16:30" x14ac:dyDescent="0.2">
      <c r="V160" s="64" t="s">
        <v>856</v>
      </c>
      <c r="W160" s="64" t="s">
        <v>398</v>
      </c>
      <c r="X160" s="64" t="s">
        <v>399</v>
      </c>
      <c r="Y160" s="64" t="s">
        <v>857</v>
      </c>
      <c r="Z160" s="64" t="s">
        <v>858</v>
      </c>
      <c r="AA160" s="64" t="s">
        <v>859</v>
      </c>
      <c r="AB160" s="35" t="str">
        <f t="shared" si="8"/>
        <v>41</v>
      </c>
      <c r="AC160" s="35" t="str">
        <f t="shared" si="9"/>
        <v>00004</v>
      </c>
      <c r="AD160" s="35" t="str">
        <f t="shared" si="10"/>
        <v>03800</v>
      </c>
    </row>
    <row r="161" spans="22:30" x14ac:dyDescent="0.2">
      <c r="V161" s="64" t="s">
        <v>860</v>
      </c>
      <c r="W161" s="64" t="s">
        <v>398</v>
      </c>
      <c r="X161" s="64" t="s">
        <v>399</v>
      </c>
      <c r="Y161" s="64" t="s">
        <v>861</v>
      </c>
      <c r="Z161" s="64" t="s">
        <v>46</v>
      </c>
      <c r="AA161" s="64" t="s">
        <v>862</v>
      </c>
      <c r="AB161" s="35" t="str">
        <f t="shared" si="8"/>
        <v>41</v>
      </c>
      <c r="AC161" s="35" t="str">
        <f t="shared" si="9"/>
        <v>00004</v>
      </c>
      <c r="AD161" s="35" t="str">
        <f t="shared" si="10"/>
        <v>12587</v>
      </c>
    </row>
    <row r="162" spans="22:30" x14ac:dyDescent="0.2">
      <c r="V162" s="64" t="s">
        <v>863</v>
      </c>
      <c r="W162" s="64" t="s">
        <v>398</v>
      </c>
      <c r="X162" s="64" t="s">
        <v>399</v>
      </c>
      <c r="Y162" s="64" t="s">
        <v>864</v>
      </c>
      <c r="Z162" s="64" t="s">
        <v>46</v>
      </c>
      <c r="AA162" s="64" t="s">
        <v>865</v>
      </c>
      <c r="AB162" s="35" t="str">
        <f t="shared" si="8"/>
        <v>41</v>
      </c>
      <c r="AC162" s="35" t="str">
        <f t="shared" si="9"/>
        <v>00004</v>
      </c>
      <c r="AD162" s="35" t="str">
        <f t="shared" si="10"/>
        <v>00524</v>
      </c>
    </row>
    <row r="163" spans="22:30" x14ac:dyDescent="0.2">
      <c r="V163" s="64" t="s">
        <v>866</v>
      </c>
      <c r="W163" s="64" t="s">
        <v>398</v>
      </c>
      <c r="X163" s="64" t="s">
        <v>399</v>
      </c>
      <c r="Y163" s="64" t="s">
        <v>867</v>
      </c>
      <c r="Z163" s="64" t="s">
        <v>46</v>
      </c>
      <c r="AA163" s="64" t="s">
        <v>868</v>
      </c>
      <c r="AB163" s="35" t="str">
        <f t="shared" si="8"/>
        <v>41</v>
      </c>
      <c r="AC163" s="35" t="str">
        <f t="shared" si="9"/>
        <v>00004</v>
      </c>
      <c r="AD163" s="35" t="str">
        <f t="shared" si="10"/>
        <v>12726</v>
      </c>
    </row>
    <row r="164" spans="22:30" x14ac:dyDescent="0.2">
      <c r="V164" s="64" t="s">
        <v>869</v>
      </c>
      <c r="W164" s="64" t="s">
        <v>398</v>
      </c>
      <c r="X164" s="64" t="s">
        <v>399</v>
      </c>
      <c r="Y164" s="64" t="s">
        <v>870</v>
      </c>
      <c r="Z164" s="64" t="s">
        <v>46</v>
      </c>
      <c r="AA164" s="64" t="s">
        <v>871</v>
      </c>
      <c r="AB164" s="35" t="str">
        <f t="shared" si="8"/>
        <v>41</v>
      </c>
      <c r="AC164" s="35" t="str">
        <f t="shared" si="9"/>
        <v>00004</v>
      </c>
      <c r="AD164" s="35" t="str">
        <f t="shared" si="10"/>
        <v>00512</v>
      </c>
    </row>
    <row r="165" spans="22:30" x14ac:dyDescent="0.2">
      <c r="V165" s="64" t="s">
        <v>872</v>
      </c>
      <c r="W165" s="64" t="s">
        <v>398</v>
      </c>
      <c r="X165" s="64" t="s">
        <v>399</v>
      </c>
      <c r="Y165" s="64" t="s">
        <v>873</v>
      </c>
      <c r="Z165" s="64" t="s">
        <v>46</v>
      </c>
      <c r="AA165" s="64" t="s">
        <v>874</v>
      </c>
      <c r="AB165" s="35" t="str">
        <f t="shared" si="8"/>
        <v>41</v>
      </c>
      <c r="AC165" s="35" t="str">
        <f t="shared" si="9"/>
        <v>00004</v>
      </c>
      <c r="AD165" s="35" t="str">
        <f t="shared" si="10"/>
        <v>11800</v>
      </c>
    </row>
    <row r="166" spans="22:30" x14ac:dyDescent="0.2">
      <c r="V166" s="64" t="s">
        <v>875</v>
      </c>
      <c r="W166" s="64" t="s">
        <v>398</v>
      </c>
      <c r="X166" s="64" t="s">
        <v>399</v>
      </c>
      <c r="Y166" s="64" t="s">
        <v>876</v>
      </c>
      <c r="Z166" s="64" t="s">
        <v>46</v>
      </c>
      <c r="AA166" s="64" t="s">
        <v>877</v>
      </c>
      <c r="AB166" s="35" t="str">
        <f t="shared" si="8"/>
        <v>41</v>
      </c>
      <c r="AC166" s="35" t="str">
        <f t="shared" si="9"/>
        <v>00004</v>
      </c>
      <c r="AD166" s="35" t="str">
        <f t="shared" si="10"/>
        <v>11978</v>
      </c>
    </row>
    <row r="167" spans="22:30" x14ac:dyDescent="0.2">
      <c r="V167" s="64" t="s">
        <v>878</v>
      </c>
      <c r="W167" s="64" t="s">
        <v>398</v>
      </c>
      <c r="X167" s="64" t="s">
        <v>399</v>
      </c>
      <c r="Y167" s="64" t="s">
        <v>879</v>
      </c>
      <c r="Z167" s="64" t="s">
        <v>46</v>
      </c>
      <c r="AA167" s="64" t="s">
        <v>880</v>
      </c>
      <c r="AB167" s="35" t="str">
        <f t="shared" si="8"/>
        <v>41</v>
      </c>
      <c r="AC167" s="35" t="str">
        <f t="shared" si="9"/>
        <v>00004</v>
      </c>
      <c r="AD167" s="35" t="str">
        <f t="shared" si="10"/>
        <v>03979</v>
      </c>
    </row>
    <row r="168" spans="22:30" x14ac:dyDescent="0.2">
      <c r="V168" s="64" t="s">
        <v>881</v>
      </c>
      <c r="W168" s="64" t="s">
        <v>398</v>
      </c>
      <c r="X168" s="64" t="s">
        <v>399</v>
      </c>
      <c r="Y168" s="64" t="s">
        <v>882</v>
      </c>
      <c r="Z168" s="64" t="s">
        <v>46</v>
      </c>
      <c r="AA168" s="64" t="s">
        <v>883</v>
      </c>
      <c r="AB168" s="35" t="str">
        <f t="shared" si="8"/>
        <v>41</v>
      </c>
      <c r="AC168" s="35" t="str">
        <f t="shared" si="9"/>
        <v>00004</v>
      </c>
      <c r="AD168" s="35" t="str">
        <f t="shared" si="10"/>
        <v>03951</v>
      </c>
    </row>
    <row r="169" spans="22:30" x14ac:dyDescent="0.2">
      <c r="V169" s="64" t="s">
        <v>884</v>
      </c>
      <c r="W169" s="64" t="s">
        <v>398</v>
      </c>
      <c r="X169" s="64" t="s">
        <v>399</v>
      </c>
      <c r="Y169" s="64" t="s">
        <v>885</v>
      </c>
      <c r="Z169" s="64" t="s">
        <v>46</v>
      </c>
      <c r="AA169" s="64" t="s">
        <v>886</v>
      </c>
      <c r="AB169" s="35" t="str">
        <f t="shared" si="8"/>
        <v>41</v>
      </c>
      <c r="AC169" s="35" t="str">
        <f t="shared" si="9"/>
        <v>00004</v>
      </c>
      <c r="AD169" s="35" t="str">
        <f t="shared" si="10"/>
        <v>03981</v>
      </c>
    </row>
    <row r="170" spans="22:30" x14ac:dyDescent="0.2">
      <c r="V170" s="64" t="s">
        <v>887</v>
      </c>
      <c r="W170" s="64" t="s">
        <v>398</v>
      </c>
      <c r="X170" s="64" t="s">
        <v>399</v>
      </c>
      <c r="Y170" s="64" t="s">
        <v>888</v>
      </c>
      <c r="Z170" s="64" t="s">
        <v>46</v>
      </c>
      <c r="AA170" s="64" t="s">
        <v>889</v>
      </c>
      <c r="AB170" s="35" t="str">
        <f t="shared" si="8"/>
        <v>41</v>
      </c>
      <c r="AC170" s="35" t="str">
        <f t="shared" si="9"/>
        <v>00004</v>
      </c>
      <c r="AD170" s="35" t="str">
        <f t="shared" si="10"/>
        <v>04030</v>
      </c>
    </row>
    <row r="171" spans="22:30" x14ac:dyDescent="0.2">
      <c r="V171" s="64" t="s">
        <v>890</v>
      </c>
      <c r="W171" s="64" t="s">
        <v>398</v>
      </c>
      <c r="X171" s="64" t="s">
        <v>399</v>
      </c>
      <c r="Y171" s="64" t="s">
        <v>891</v>
      </c>
      <c r="Z171" s="64" t="s">
        <v>505</v>
      </c>
      <c r="AA171" s="64" t="s">
        <v>892</v>
      </c>
      <c r="AB171" s="35" t="str">
        <f t="shared" si="8"/>
        <v>41</v>
      </c>
      <c r="AC171" s="35" t="str">
        <f t="shared" si="9"/>
        <v>00004</v>
      </c>
      <c r="AD171" s="35" t="str">
        <f t="shared" si="10"/>
        <v>03823</v>
      </c>
    </row>
    <row r="172" spans="22:30" x14ac:dyDescent="0.2">
      <c r="V172" s="64" t="s">
        <v>893</v>
      </c>
      <c r="W172" s="64" t="s">
        <v>398</v>
      </c>
      <c r="X172" s="64" t="s">
        <v>399</v>
      </c>
      <c r="Y172" s="64" t="s">
        <v>894</v>
      </c>
      <c r="Z172" s="64" t="s">
        <v>46</v>
      </c>
      <c r="AA172" s="64" t="s">
        <v>895</v>
      </c>
      <c r="AB172" s="35" t="str">
        <f t="shared" si="8"/>
        <v>41</v>
      </c>
      <c r="AC172" s="35" t="str">
        <f t="shared" si="9"/>
        <v>00004</v>
      </c>
      <c r="AD172" s="35" t="str">
        <f t="shared" si="10"/>
        <v>04195</v>
      </c>
    </row>
    <row r="173" spans="22:30" x14ac:dyDescent="0.2">
      <c r="V173" s="64" t="s">
        <v>896</v>
      </c>
      <c r="W173" s="64" t="s">
        <v>398</v>
      </c>
      <c r="X173" s="64" t="s">
        <v>399</v>
      </c>
      <c r="Y173" s="64" t="s">
        <v>897</v>
      </c>
      <c r="Z173" s="64" t="s">
        <v>46</v>
      </c>
      <c r="AA173" s="64" t="s">
        <v>898</v>
      </c>
      <c r="AB173" s="35" t="str">
        <f t="shared" si="8"/>
        <v>41</v>
      </c>
      <c r="AC173" s="35" t="str">
        <f t="shared" si="9"/>
        <v>00004</v>
      </c>
      <c r="AD173" s="35" t="str">
        <f t="shared" si="10"/>
        <v>00557</v>
      </c>
    </row>
    <row r="174" spans="22:30" x14ac:dyDescent="0.2">
      <c r="V174" s="64" t="s">
        <v>899</v>
      </c>
      <c r="W174" s="64" t="s">
        <v>398</v>
      </c>
      <c r="X174" s="64" t="s">
        <v>399</v>
      </c>
      <c r="Y174" s="64" t="s">
        <v>900</v>
      </c>
      <c r="Z174" s="64" t="s">
        <v>46</v>
      </c>
      <c r="AA174" s="64" t="s">
        <v>901</v>
      </c>
      <c r="AB174" s="35" t="str">
        <f t="shared" si="8"/>
        <v>41</v>
      </c>
      <c r="AC174" s="35" t="str">
        <f t="shared" si="9"/>
        <v>00004</v>
      </c>
      <c r="AD174" s="35" t="str">
        <f t="shared" si="10"/>
        <v>00391</v>
      </c>
    </row>
    <row r="175" spans="22:30" x14ac:dyDescent="0.2">
      <c r="V175" s="64" t="s">
        <v>902</v>
      </c>
      <c r="W175" s="64" t="s">
        <v>398</v>
      </c>
      <c r="X175" s="64" t="s">
        <v>399</v>
      </c>
      <c r="Y175" s="64" t="s">
        <v>903</v>
      </c>
      <c r="Z175" s="64" t="s">
        <v>904</v>
      </c>
      <c r="AA175" s="64" t="s">
        <v>905</v>
      </c>
      <c r="AB175" s="35" t="str">
        <f t="shared" si="8"/>
        <v>41</v>
      </c>
      <c r="AC175" s="35" t="str">
        <f t="shared" si="9"/>
        <v>00004</v>
      </c>
      <c r="AD175" s="35" t="str">
        <f t="shared" si="10"/>
        <v>03986</v>
      </c>
    </row>
    <row r="176" spans="22:30" x14ac:dyDescent="0.2">
      <c r="V176" s="64" t="s">
        <v>906</v>
      </c>
      <c r="W176" s="64" t="s">
        <v>398</v>
      </c>
      <c r="X176" s="64" t="s">
        <v>399</v>
      </c>
      <c r="Y176" s="64" t="s">
        <v>907</v>
      </c>
      <c r="Z176" s="64" t="s">
        <v>46</v>
      </c>
      <c r="AA176" s="64" t="s">
        <v>908</v>
      </c>
      <c r="AB176" s="35" t="str">
        <f t="shared" si="8"/>
        <v>41</v>
      </c>
      <c r="AC176" s="35" t="str">
        <f t="shared" si="9"/>
        <v>00004</v>
      </c>
      <c r="AD176" s="35" t="str">
        <f t="shared" si="10"/>
        <v>04049</v>
      </c>
    </row>
    <row r="177" spans="22:30" x14ac:dyDescent="0.2">
      <c r="V177" s="64" t="s">
        <v>909</v>
      </c>
      <c r="W177" s="64" t="s">
        <v>398</v>
      </c>
      <c r="X177" s="64" t="s">
        <v>399</v>
      </c>
      <c r="Y177" s="64" t="s">
        <v>910</v>
      </c>
      <c r="Z177" s="64" t="s">
        <v>46</v>
      </c>
      <c r="AA177" s="64" t="s">
        <v>911</v>
      </c>
      <c r="AB177" s="35" t="str">
        <f t="shared" si="8"/>
        <v>41</v>
      </c>
      <c r="AC177" s="35" t="str">
        <f t="shared" si="9"/>
        <v>00004</v>
      </c>
      <c r="AD177" s="35" t="str">
        <f t="shared" si="10"/>
        <v>00595</v>
      </c>
    </row>
    <row r="178" spans="22:30" x14ac:dyDescent="0.2">
      <c r="V178" s="64" t="s">
        <v>912</v>
      </c>
      <c r="W178" s="64" t="s">
        <v>398</v>
      </c>
      <c r="X178" s="64" t="s">
        <v>399</v>
      </c>
      <c r="Y178" s="64" t="s">
        <v>913</v>
      </c>
      <c r="Z178" s="64" t="s">
        <v>914</v>
      </c>
      <c r="AA178" s="64" t="s">
        <v>915</v>
      </c>
      <c r="AB178" s="35" t="str">
        <f t="shared" si="8"/>
        <v>41</v>
      </c>
      <c r="AC178" s="35" t="str">
        <f t="shared" si="9"/>
        <v>00004</v>
      </c>
      <c r="AD178" s="35" t="str">
        <f t="shared" si="10"/>
        <v>00478</v>
      </c>
    </row>
    <row r="179" spans="22:30" x14ac:dyDescent="0.2">
      <c r="V179" s="64" t="s">
        <v>916</v>
      </c>
      <c r="W179" s="64" t="s">
        <v>398</v>
      </c>
      <c r="X179" s="64" t="s">
        <v>399</v>
      </c>
      <c r="Y179" s="64" t="s">
        <v>917</v>
      </c>
      <c r="Z179" s="64" t="s">
        <v>46</v>
      </c>
      <c r="AA179" s="64" t="s">
        <v>918</v>
      </c>
      <c r="AB179" s="35" t="str">
        <f t="shared" si="8"/>
        <v>41</v>
      </c>
      <c r="AC179" s="35" t="str">
        <f t="shared" si="9"/>
        <v>00004</v>
      </c>
      <c r="AD179" s="35" t="str">
        <f t="shared" si="10"/>
        <v>02994</v>
      </c>
    </row>
    <row r="180" spans="22:30" x14ac:dyDescent="0.2">
      <c r="V180" s="64" t="s">
        <v>919</v>
      </c>
      <c r="W180" s="64" t="s">
        <v>398</v>
      </c>
      <c r="X180" s="64" t="s">
        <v>399</v>
      </c>
      <c r="Y180" s="64" t="s">
        <v>920</v>
      </c>
      <c r="Z180" s="64" t="s">
        <v>921</v>
      </c>
      <c r="AA180" s="64" t="s">
        <v>922</v>
      </c>
      <c r="AB180" s="35" t="str">
        <f t="shared" si="8"/>
        <v>41</v>
      </c>
      <c r="AC180" s="35" t="str">
        <f t="shared" si="9"/>
        <v>00004</v>
      </c>
      <c r="AD180" s="35" t="str">
        <f t="shared" si="10"/>
        <v>04292</v>
      </c>
    </row>
    <row r="181" spans="22:30" x14ac:dyDescent="0.2">
      <c r="V181" s="64" t="s">
        <v>923</v>
      </c>
      <c r="W181" s="64" t="s">
        <v>398</v>
      </c>
      <c r="X181" s="64" t="s">
        <v>399</v>
      </c>
      <c r="Y181" s="64" t="s">
        <v>924</v>
      </c>
      <c r="Z181" s="64" t="s">
        <v>46</v>
      </c>
      <c r="AA181" s="64" t="s">
        <v>925</v>
      </c>
      <c r="AB181" s="35" t="str">
        <f t="shared" si="8"/>
        <v>41</v>
      </c>
      <c r="AC181" s="35" t="str">
        <f t="shared" si="9"/>
        <v>00004</v>
      </c>
      <c r="AD181" s="35" t="str">
        <f t="shared" si="10"/>
        <v>00613</v>
      </c>
    </row>
    <row r="182" spans="22:30" x14ac:dyDescent="0.2">
      <c r="V182" s="64" t="s">
        <v>926</v>
      </c>
      <c r="W182" s="64" t="s">
        <v>398</v>
      </c>
      <c r="X182" s="64" t="s">
        <v>399</v>
      </c>
      <c r="Y182" s="64" t="s">
        <v>927</v>
      </c>
      <c r="Z182" s="64" t="s">
        <v>904</v>
      </c>
      <c r="AA182" s="64" t="s">
        <v>928</v>
      </c>
      <c r="AB182" s="35" t="str">
        <f t="shared" si="8"/>
        <v>41</v>
      </c>
      <c r="AC182" s="35" t="str">
        <f t="shared" si="9"/>
        <v>00004</v>
      </c>
      <c r="AD182" s="35" t="str">
        <f t="shared" si="10"/>
        <v>03858</v>
      </c>
    </row>
    <row r="183" spans="22:30" x14ac:dyDescent="0.2">
      <c r="V183" s="64" t="s">
        <v>929</v>
      </c>
      <c r="W183" s="64" t="s">
        <v>398</v>
      </c>
      <c r="X183" s="64" t="s">
        <v>399</v>
      </c>
      <c r="Y183" s="64" t="s">
        <v>930</v>
      </c>
      <c r="Z183" s="64" t="s">
        <v>46</v>
      </c>
      <c r="AA183" s="64" t="s">
        <v>931</v>
      </c>
      <c r="AB183" s="35" t="str">
        <f t="shared" si="8"/>
        <v>41</v>
      </c>
      <c r="AC183" s="35" t="str">
        <f t="shared" si="9"/>
        <v>00004</v>
      </c>
      <c r="AD183" s="35" t="str">
        <f t="shared" si="10"/>
        <v>00182</v>
      </c>
    </row>
    <row r="184" spans="22:30" x14ac:dyDescent="0.2">
      <c r="V184" s="64" t="s">
        <v>932</v>
      </c>
      <c r="W184" s="64" t="s">
        <v>398</v>
      </c>
      <c r="X184" s="64" t="s">
        <v>399</v>
      </c>
      <c r="Y184" s="64" t="s">
        <v>933</v>
      </c>
      <c r="Z184" s="64" t="s">
        <v>46</v>
      </c>
      <c r="AA184" s="64" t="s">
        <v>934</v>
      </c>
      <c r="AB184" s="35" t="str">
        <f t="shared" si="8"/>
        <v>41</v>
      </c>
      <c r="AC184" s="35" t="str">
        <f t="shared" si="9"/>
        <v>00004</v>
      </c>
      <c r="AD184" s="35" t="str">
        <f t="shared" si="10"/>
        <v>11518</v>
      </c>
    </row>
    <row r="185" spans="22:30" x14ac:dyDescent="0.2">
      <c r="V185" s="64" t="s">
        <v>935</v>
      </c>
      <c r="W185" s="64" t="s">
        <v>398</v>
      </c>
      <c r="X185" s="64" t="s">
        <v>399</v>
      </c>
      <c r="Y185" s="64" t="s">
        <v>936</v>
      </c>
      <c r="Z185" s="64" t="s">
        <v>46</v>
      </c>
      <c r="AA185" s="64" t="s">
        <v>937</v>
      </c>
      <c r="AB185" s="35" t="str">
        <f t="shared" si="8"/>
        <v>41</v>
      </c>
      <c r="AC185" s="35" t="str">
        <f t="shared" si="9"/>
        <v>00004</v>
      </c>
      <c r="AD185" s="35" t="str">
        <f t="shared" si="10"/>
        <v>00625</v>
      </c>
    </row>
    <row r="186" spans="22:30" x14ac:dyDescent="0.2">
      <c r="V186" s="64" t="s">
        <v>938</v>
      </c>
      <c r="W186" s="64" t="s">
        <v>398</v>
      </c>
      <c r="X186" s="64" t="s">
        <v>399</v>
      </c>
      <c r="Y186" s="64" t="s">
        <v>939</v>
      </c>
      <c r="Z186" s="64" t="s">
        <v>46</v>
      </c>
      <c r="AA186" s="64" t="s">
        <v>940</v>
      </c>
      <c r="AB186" s="35" t="str">
        <f t="shared" si="8"/>
        <v>41</v>
      </c>
      <c r="AC186" s="35" t="str">
        <f t="shared" si="9"/>
        <v>00004</v>
      </c>
      <c r="AD186" s="35" t="str">
        <f t="shared" si="10"/>
        <v>00624</v>
      </c>
    </row>
    <row r="187" spans="22:30" x14ac:dyDescent="0.2">
      <c r="V187" s="64" t="s">
        <v>941</v>
      </c>
      <c r="W187" s="64" t="s">
        <v>398</v>
      </c>
      <c r="X187" s="64" t="s">
        <v>399</v>
      </c>
      <c r="Y187" s="64" t="s">
        <v>942</v>
      </c>
      <c r="Z187" s="64" t="s">
        <v>787</v>
      </c>
      <c r="AA187" s="64" t="s">
        <v>943</v>
      </c>
      <c r="AB187" s="35" t="str">
        <f t="shared" si="8"/>
        <v>41</v>
      </c>
      <c r="AC187" s="35" t="str">
        <f t="shared" si="9"/>
        <v>00004</v>
      </c>
      <c r="AD187" s="35" t="str">
        <f t="shared" si="10"/>
        <v>00230</v>
      </c>
    </row>
    <row r="188" spans="22:30" x14ac:dyDescent="0.2">
      <c r="V188" s="64" t="s">
        <v>944</v>
      </c>
      <c r="W188" s="64" t="s">
        <v>398</v>
      </c>
      <c r="X188" s="64" t="s">
        <v>399</v>
      </c>
      <c r="Y188" s="64" t="s">
        <v>945</v>
      </c>
      <c r="Z188" s="64" t="s">
        <v>46</v>
      </c>
      <c r="AA188" s="64" t="s">
        <v>946</v>
      </c>
      <c r="AB188" s="35" t="str">
        <f t="shared" si="8"/>
        <v>41</v>
      </c>
      <c r="AC188" s="35" t="str">
        <f t="shared" si="9"/>
        <v>00004</v>
      </c>
      <c r="AD188" s="35" t="str">
        <f t="shared" si="10"/>
        <v>03815</v>
      </c>
    </row>
    <row r="189" spans="22:30" x14ac:dyDescent="0.2">
      <c r="V189" s="64" t="s">
        <v>947</v>
      </c>
      <c r="W189" s="64" t="s">
        <v>398</v>
      </c>
      <c r="X189" s="64" t="s">
        <v>399</v>
      </c>
      <c r="Y189" s="64" t="s">
        <v>948</v>
      </c>
      <c r="Z189" s="64" t="s">
        <v>46</v>
      </c>
      <c r="AA189" s="64" t="s">
        <v>949</v>
      </c>
      <c r="AB189" s="35" t="str">
        <f t="shared" si="8"/>
        <v>41</v>
      </c>
      <c r="AC189" s="35" t="str">
        <f t="shared" si="9"/>
        <v>00004</v>
      </c>
      <c r="AD189" s="35" t="str">
        <f t="shared" si="10"/>
        <v>03852</v>
      </c>
    </row>
    <row r="190" spans="22:30" x14ac:dyDescent="0.2">
      <c r="V190" s="64" t="s">
        <v>950</v>
      </c>
      <c r="W190" s="64" t="s">
        <v>398</v>
      </c>
      <c r="X190" s="64" t="s">
        <v>399</v>
      </c>
      <c r="Y190" s="64" t="s">
        <v>951</v>
      </c>
      <c r="Z190" s="64" t="s">
        <v>627</v>
      </c>
      <c r="AA190" s="64" t="s">
        <v>952</v>
      </c>
      <c r="AB190" s="35" t="str">
        <f t="shared" si="8"/>
        <v>41</v>
      </c>
      <c r="AC190" s="35" t="str">
        <f t="shared" si="9"/>
        <v>00004</v>
      </c>
      <c r="AD190" s="35" t="str">
        <f t="shared" si="10"/>
        <v>00651</v>
      </c>
    </row>
    <row r="191" spans="22:30" x14ac:dyDescent="0.2">
      <c r="V191" s="64" t="s">
        <v>953</v>
      </c>
      <c r="W191" s="64" t="s">
        <v>398</v>
      </c>
      <c r="X191" s="64" t="s">
        <v>399</v>
      </c>
      <c r="Y191" s="64" t="s">
        <v>954</v>
      </c>
      <c r="Z191" s="64" t="s">
        <v>46</v>
      </c>
      <c r="AA191" s="64" t="s">
        <v>955</v>
      </c>
      <c r="AB191" s="35" t="str">
        <f t="shared" si="8"/>
        <v>41</v>
      </c>
      <c r="AC191" s="35" t="str">
        <f t="shared" si="9"/>
        <v>00004</v>
      </c>
      <c r="AD191" s="35" t="str">
        <f t="shared" si="10"/>
        <v>03926</v>
      </c>
    </row>
    <row r="192" spans="22:30" x14ac:dyDescent="0.2">
      <c r="V192" s="64" t="s">
        <v>956</v>
      </c>
      <c r="W192" s="64" t="s">
        <v>398</v>
      </c>
      <c r="X192" s="64" t="s">
        <v>399</v>
      </c>
      <c r="Y192" s="64" t="s">
        <v>957</v>
      </c>
      <c r="Z192" s="64" t="s">
        <v>46</v>
      </c>
      <c r="AA192" s="64" t="s">
        <v>958</v>
      </c>
      <c r="AB192" s="35" t="str">
        <f t="shared" si="8"/>
        <v>41</v>
      </c>
      <c r="AC192" s="35" t="str">
        <f t="shared" si="9"/>
        <v>00004</v>
      </c>
      <c r="AD192" s="35" t="str">
        <f t="shared" si="10"/>
        <v>04298</v>
      </c>
    </row>
    <row r="193" spans="22:30" x14ac:dyDescent="0.2">
      <c r="V193" s="64" t="s">
        <v>959</v>
      </c>
      <c r="W193" s="64" t="s">
        <v>398</v>
      </c>
      <c r="X193" s="64" t="s">
        <v>399</v>
      </c>
      <c r="Y193" s="64" t="s">
        <v>960</v>
      </c>
      <c r="Z193" s="64" t="s">
        <v>46</v>
      </c>
      <c r="AA193" s="64" t="s">
        <v>961</v>
      </c>
      <c r="AB193" s="35" t="str">
        <f t="shared" si="8"/>
        <v>41</v>
      </c>
      <c r="AC193" s="35" t="str">
        <f t="shared" si="9"/>
        <v>00004</v>
      </c>
      <c r="AD193" s="35" t="str">
        <f t="shared" si="10"/>
        <v>00205</v>
      </c>
    </row>
    <row r="194" spans="22:30" x14ac:dyDescent="0.2">
      <c r="V194" s="64" t="s">
        <v>962</v>
      </c>
      <c r="W194" s="64" t="s">
        <v>398</v>
      </c>
      <c r="X194" s="64" t="s">
        <v>399</v>
      </c>
      <c r="Y194" s="64" t="s">
        <v>963</v>
      </c>
      <c r="Z194" s="64" t="s">
        <v>46</v>
      </c>
      <c r="AA194" s="64" t="s">
        <v>964</v>
      </c>
      <c r="AB194" s="35" t="str">
        <f t="shared" si="8"/>
        <v>41</v>
      </c>
      <c r="AC194" s="35" t="str">
        <f t="shared" si="9"/>
        <v>00004</v>
      </c>
      <c r="AD194" s="35" t="str">
        <f t="shared" si="10"/>
        <v>00662</v>
      </c>
    </row>
    <row r="195" spans="22:30" x14ac:dyDescent="0.2">
      <c r="V195" s="64" t="s">
        <v>965</v>
      </c>
      <c r="W195" s="64" t="s">
        <v>398</v>
      </c>
      <c r="X195" s="64" t="s">
        <v>399</v>
      </c>
      <c r="Y195" s="64" t="s">
        <v>966</v>
      </c>
      <c r="Z195" s="64" t="s">
        <v>46</v>
      </c>
      <c r="AA195" s="64" t="s">
        <v>967</v>
      </c>
      <c r="AB195" s="35" t="str">
        <f t="shared" si="8"/>
        <v>41</v>
      </c>
      <c r="AC195" s="35" t="str">
        <f t="shared" si="9"/>
        <v>00004</v>
      </c>
      <c r="AD195" s="35" t="str">
        <f t="shared" si="10"/>
        <v>00243</v>
      </c>
    </row>
    <row r="196" spans="22:30" x14ac:dyDescent="0.2">
      <c r="V196" s="64" t="s">
        <v>968</v>
      </c>
      <c r="W196" s="64" t="s">
        <v>398</v>
      </c>
      <c r="X196" s="64" t="s">
        <v>399</v>
      </c>
      <c r="Y196" s="64" t="s">
        <v>969</v>
      </c>
      <c r="Z196" s="64" t="s">
        <v>416</v>
      </c>
      <c r="AA196" s="64" t="s">
        <v>970</v>
      </c>
      <c r="AB196" s="35" t="str">
        <f t="shared" si="8"/>
        <v>41</v>
      </c>
      <c r="AC196" s="35" t="str">
        <f t="shared" si="9"/>
        <v>00004</v>
      </c>
      <c r="AD196" s="35" t="str">
        <f t="shared" si="10"/>
        <v>00188</v>
      </c>
    </row>
    <row r="197" spans="22:30" x14ac:dyDescent="0.2">
      <c r="V197" s="64" t="s">
        <v>971</v>
      </c>
      <c r="W197" s="64" t="s">
        <v>398</v>
      </c>
      <c r="X197" s="64" t="s">
        <v>399</v>
      </c>
      <c r="Y197" s="64" t="s">
        <v>972</v>
      </c>
      <c r="Z197" s="64" t="s">
        <v>46</v>
      </c>
      <c r="AA197" s="64" t="s">
        <v>973</v>
      </c>
      <c r="AB197" s="35" t="str">
        <f t="shared" si="8"/>
        <v>41</v>
      </c>
      <c r="AC197" s="35" t="str">
        <f t="shared" si="9"/>
        <v>00004</v>
      </c>
      <c r="AD197" s="35" t="str">
        <f t="shared" si="10"/>
        <v>00365</v>
      </c>
    </row>
    <row r="198" spans="22:30" x14ac:dyDescent="0.2">
      <c r="V198" s="64" t="s">
        <v>974</v>
      </c>
      <c r="W198" s="64" t="s">
        <v>398</v>
      </c>
      <c r="X198" s="64" t="s">
        <v>399</v>
      </c>
      <c r="Y198" s="64" t="s">
        <v>975</v>
      </c>
      <c r="Z198" s="64" t="s">
        <v>46</v>
      </c>
      <c r="AA198" s="64" t="s">
        <v>976</v>
      </c>
      <c r="AB198" s="35" t="str">
        <f t="shared" si="8"/>
        <v>41</v>
      </c>
      <c r="AC198" s="35" t="str">
        <f t="shared" si="9"/>
        <v>00004</v>
      </c>
      <c r="AD198" s="35" t="str">
        <f t="shared" si="10"/>
        <v>00680</v>
      </c>
    </row>
    <row r="199" spans="22:30" x14ac:dyDescent="0.2">
      <c r="V199" s="64" t="s">
        <v>977</v>
      </c>
      <c r="W199" s="64" t="s">
        <v>398</v>
      </c>
      <c r="X199" s="64" t="s">
        <v>399</v>
      </c>
      <c r="Y199" s="64" t="s">
        <v>978</v>
      </c>
      <c r="Z199" s="64" t="s">
        <v>46</v>
      </c>
      <c r="AA199" s="64" t="s">
        <v>979</v>
      </c>
      <c r="AB199" s="35" t="str">
        <f t="shared" si="8"/>
        <v>41</v>
      </c>
      <c r="AC199" s="35" t="str">
        <f t="shared" si="9"/>
        <v>00004</v>
      </c>
      <c r="AD199" s="35" t="str">
        <f t="shared" si="10"/>
        <v>03953</v>
      </c>
    </row>
    <row r="200" spans="22:30" x14ac:dyDescent="0.2">
      <c r="V200" s="64" t="s">
        <v>980</v>
      </c>
      <c r="W200" s="64" t="s">
        <v>398</v>
      </c>
      <c r="X200" s="64" t="s">
        <v>399</v>
      </c>
      <c r="Y200" s="64" t="s">
        <v>981</v>
      </c>
      <c r="Z200" s="64" t="s">
        <v>46</v>
      </c>
      <c r="AA200" s="64" t="s">
        <v>982</v>
      </c>
      <c r="AB200" s="35" t="str">
        <f t="shared" si="8"/>
        <v>41</v>
      </c>
      <c r="AC200" s="35" t="str">
        <f t="shared" si="9"/>
        <v>00004</v>
      </c>
      <c r="AD200" s="35" t="str">
        <f t="shared" si="10"/>
        <v>03795</v>
      </c>
    </row>
    <row r="201" spans="22:30" x14ac:dyDescent="0.2">
      <c r="V201" s="64" t="s">
        <v>983</v>
      </c>
      <c r="W201" s="64" t="s">
        <v>398</v>
      </c>
      <c r="X201" s="64" t="s">
        <v>399</v>
      </c>
      <c r="Y201" s="64" t="s">
        <v>984</v>
      </c>
      <c r="Z201" s="64" t="s">
        <v>985</v>
      </c>
      <c r="AA201" s="64" t="s">
        <v>986</v>
      </c>
      <c r="AB201" s="35" t="str">
        <f t="shared" si="8"/>
        <v>41</v>
      </c>
      <c r="AC201" s="35" t="str">
        <f t="shared" si="9"/>
        <v>00004</v>
      </c>
      <c r="AD201" s="35" t="str">
        <f t="shared" si="10"/>
        <v>00302</v>
      </c>
    </row>
    <row r="202" spans="22:30" x14ac:dyDescent="0.2">
      <c r="V202" s="64" t="s">
        <v>987</v>
      </c>
      <c r="W202" s="64" t="s">
        <v>398</v>
      </c>
      <c r="X202" s="64" t="s">
        <v>399</v>
      </c>
      <c r="Y202" s="64" t="s">
        <v>988</v>
      </c>
      <c r="Z202" s="64" t="s">
        <v>46</v>
      </c>
      <c r="AA202" s="64" t="s">
        <v>989</v>
      </c>
      <c r="AB202" s="35" t="str">
        <f t="shared" ref="AB202:AB269" si="11">LEFT(Y202,2)</f>
        <v>41</v>
      </c>
      <c r="AC202" s="35" t="str">
        <f t="shared" ref="AC202:AC269" si="12">MID(Y202,3,5)</f>
        <v>00004</v>
      </c>
      <c r="AD202" s="35" t="str">
        <f t="shared" ref="AD202:AD269" si="13">RIGHT(Y202,5)</f>
        <v>04357</v>
      </c>
    </row>
    <row r="203" spans="22:30" x14ac:dyDescent="0.2">
      <c r="V203" s="64" t="s">
        <v>990</v>
      </c>
      <c r="W203" s="64" t="s">
        <v>398</v>
      </c>
      <c r="X203" s="64" t="s">
        <v>399</v>
      </c>
      <c r="Y203" s="64" t="s">
        <v>991</v>
      </c>
      <c r="Z203" s="64" t="s">
        <v>46</v>
      </c>
      <c r="AA203" s="64" t="s">
        <v>992</v>
      </c>
      <c r="AB203" s="35" t="str">
        <f t="shared" si="11"/>
        <v>41</v>
      </c>
      <c r="AC203" s="35" t="str">
        <f t="shared" si="12"/>
        <v>00004</v>
      </c>
      <c r="AD203" s="35" t="str">
        <f t="shared" si="13"/>
        <v>04364</v>
      </c>
    </row>
    <row r="204" spans="22:30" x14ac:dyDescent="0.2">
      <c r="V204" s="64" t="s">
        <v>993</v>
      </c>
      <c r="W204" s="64" t="s">
        <v>398</v>
      </c>
      <c r="X204" s="64" t="s">
        <v>399</v>
      </c>
      <c r="Y204" s="64" t="s">
        <v>994</v>
      </c>
      <c r="Z204" s="64" t="s">
        <v>46</v>
      </c>
      <c r="AA204" s="64" t="s">
        <v>995</v>
      </c>
      <c r="AB204" s="35" t="str">
        <f t="shared" si="11"/>
        <v>41</v>
      </c>
      <c r="AC204" s="35" t="str">
        <f t="shared" si="12"/>
        <v>00004</v>
      </c>
      <c r="AD204" s="35" t="str">
        <f t="shared" si="13"/>
        <v>00743</v>
      </c>
    </row>
    <row r="205" spans="22:30" x14ac:dyDescent="0.2">
      <c r="V205" s="64" t="s">
        <v>996</v>
      </c>
      <c r="W205" s="64" t="s">
        <v>398</v>
      </c>
      <c r="X205" s="64" t="s">
        <v>399</v>
      </c>
      <c r="Y205" s="64" t="s">
        <v>997</v>
      </c>
      <c r="Z205" s="64" t="s">
        <v>46</v>
      </c>
      <c r="AA205" s="64" t="s">
        <v>998</v>
      </c>
      <c r="AB205" s="35" t="str">
        <f t="shared" si="11"/>
        <v>41</v>
      </c>
      <c r="AC205" s="35" t="str">
        <f t="shared" si="12"/>
        <v>00004</v>
      </c>
      <c r="AD205" s="35" t="str">
        <f t="shared" si="13"/>
        <v>00745</v>
      </c>
    </row>
    <row r="206" spans="22:30" x14ac:dyDescent="0.2">
      <c r="V206" s="64" t="s">
        <v>999</v>
      </c>
      <c r="W206" s="64" t="s">
        <v>398</v>
      </c>
      <c r="X206" s="64" t="s">
        <v>399</v>
      </c>
      <c r="Y206" s="64" t="s">
        <v>1000</v>
      </c>
      <c r="Z206" s="64" t="s">
        <v>46</v>
      </c>
      <c r="AA206" s="64" t="s">
        <v>1001</v>
      </c>
      <c r="AB206" s="35" t="str">
        <f t="shared" si="11"/>
        <v>41</v>
      </c>
      <c r="AC206" s="35" t="str">
        <f t="shared" si="12"/>
        <v>00004</v>
      </c>
      <c r="AD206" s="35" t="str">
        <f t="shared" si="13"/>
        <v>00204</v>
      </c>
    </row>
    <row r="207" spans="22:30" x14ac:dyDescent="0.2">
      <c r="V207" s="64" t="s">
        <v>1002</v>
      </c>
      <c r="W207" s="64" t="s">
        <v>398</v>
      </c>
      <c r="X207" s="64" t="s">
        <v>399</v>
      </c>
      <c r="Y207" s="64" t="s">
        <v>1003</v>
      </c>
      <c r="Z207" s="64" t="s">
        <v>46</v>
      </c>
      <c r="AA207" s="64" t="s">
        <v>1004</v>
      </c>
      <c r="AB207" s="35" t="str">
        <f t="shared" si="11"/>
        <v>41</v>
      </c>
      <c r="AC207" s="35" t="str">
        <f t="shared" si="12"/>
        <v>00004</v>
      </c>
      <c r="AD207" s="35" t="str">
        <f t="shared" si="13"/>
        <v>03803</v>
      </c>
    </row>
    <row r="208" spans="22:30" x14ac:dyDescent="0.2">
      <c r="V208" s="64" t="s">
        <v>1005</v>
      </c>
      <c r="W208" s="64" t="s">
        <v>398</v>
      </c>
      <c r="X208" s="64" t="s">
        <v>399</v>
      </c>
      <c r="Y208" s="64" t="s">
        <v>1006</v>
      </c>
      <c r="Z208" s="64" t="s">
        <v>46</v>
      </c>
      <c r="AA208" s="64" t="s">
        <v>1007</v>
      </c>
      <c r="AB208" s="35" t="str">
        <f t="shared" si="11"/>
        <v>41</v>
      </c>
      <c r="AC208" s="35" t="str">
        <f t="shared" si="12"/>
        <v>00004</v>
      </c>
      <c r="AD208" s="35" t="str">
        <f t="shared" si="13"/>
        <v>00765</v>
      </c>
    </row>
    <row r="209" spans="22:30" x14ac:dyDescent="0.2">
      <c r="V209" s="64" t="s">
        <v>1008</v>
      </c>
      <c r="W209" s="64" t="s">
        <v>398</v>
      </c>
      <c r="X209" s="64" t="s">
        <v>399</v>
      </c>
      <c r="Y209" s="64" t="s">
        <v>1009</v>
      </c>
      <c r="Z209" s="64" t="s">
        <v>46</v>
      </c>
      <c r="AA209" s="64" t="s">
        <v>1010</v>
      </c>
      <c r="AB209" s="35" t="str">
        <f t="shared" si="11"/>
        <v>41</v>
      </c>
      <c r="AC209" s="35" t="str">
        <f t="shared" si="12"/>
        <v>00004</v>
      </c>
      <c r="AD209" s="35" t="str">
        <f t="shared" si="13"/>
        <v>03819</v>
      </c>
    </row>
    <row r="210" spans="22:30" x14ac:dyDescent="0.2">
      <c r="V210" s="64" t="s">
        <v>1011</v>
      </c>
      <c r="W210" s="64" t="s">
        <v>398</v>
      </c>
      <c r="X210" s="64" t="s">
        <v>399</v>
      </c>
      <c r="Y210" s="64" t="s">
        <v>1012</v>
      </c>
      <c r="Z210" s="64" t="s">
        <v>46</v>
      </c>
      <c r="AA210" s="64" t="s">
        <v>1013</v>
      </c>
      <c r="AB210" s="35" t="str">
        <f t="shared" si="11"/>
        <v>41</v>
      </c>
      <c r="AC210" s="35" t="str">
        <f t="shared" si="12"/>
        <v>00004</v>
      </c>
      <c r="AD210" s="35" t="str">
        <f t="shared" si="13"/>
        <v>00473</v>
      </c>
    </row>
    <row r="211" spans="22:30" x14ac:dyDescent="0.2">
      <c r="V211" s="64" t="s">
        <v>1014</v>
      </c>
      <c r="W211" s="64" t="s">
        <v>398</v>
      </c>
      <c r="X211" s="64" t="s">
        <v>399</v>
      </c>
      <c r="Y211" s="64" t="s">
        <v>1015</v>
      </c>
      <c r="Z211" s="64" t="s">
        <v>46</v>
      </c>
      <c r="AA211" s="64" t="s">
        <v>1016</v>
      </c>
      <c r="AB211" s="35" t="str">
        <f t="shared" si="11"/>
        <v>41</v>
      </c>
      <c r="AC211" s="35" t="str">
        <f t="shared" si="12"/>
        <v>00004</v>
      </c>
      <c r="AD211" s="35" t="str">
        <f t="shared" si="13"/>
        <v>11873</v>
      </c>
    </row>
    <row r="212" spans="22:30" x14ac:dyDescent="0.2">
      <c r="V212" s="64" t="s">
        <v>1017</v>
      </c>
      <c r="W212" s="64" t="s">
        <v>398</v>
      </c>
      <c r="X212" s="64" t="s">
        <v>399</v>
      </c>
      <c r="Y212" s="64" t="s">
        <v>1018</v>
      </c>
      <c r="Z212" s="64" t="s">
        <v>46</v>
      </c>
      <c r="AA212" s="64" t="s">
        <v>1019</v>
      </c>
      <c r="AB212" s="35" t="str">
        <f t="shared" si="11"/>
        <v>41</v>
      </c>
      <c r="AC212" s="35" t="str">
        <f t="shared" si="12"/>
        <v>00004</v>
      </c>
      <c r="AD212" s="35" t="str">
        <f t="shared" si="13"/>
        <v>00802</v>
      </c>
    </row>
    <row r="213" spans="22:30" x14ac:dyDescent="0.2">
      <c r="V213" s="64" t="s">
        <v>1020</v>
      </c>
      <c r="W213" s="64" t="s">
        <v>398</v>
      </c>
      <c r="X213" s="64" t="s">
        <v>399</v>
      </c>
      <c r="Y213" s="64" t="s">
        <v>1021</v>
      </c>
      <c r="Z213" s="64" t="s">
        <v>46</v>
      </c>
      <c r="AA213" s="64" t="s">
        <v>1022</v>
      </c>
      <c r="AB213" s="35" t="str">
        <f t="shared" si="11"/>
        <v>41</v>
      </c>
      <c r="AC213" s="35" t="str">
        <f t="shared" si="12"/>
        <v>00004</v>
      </c>
      <c r="AD213" s="35" t="str">
        <f t="shared" si="13"/>
        <v>07433</v>
      </c>
    </row>
    <row r="214" spans="22:30" x14ac:dyDescent="0.2">
      <c r="V214" s="64" t="s">
        <v>1023</v>
      </c>
      <c r="W214" s="64" t="s">
        <v>398</v>
      </c>
      <c r="X214" s="64" t="s">
        <v>399</v>
      </c>
      <c r="Y214" s="64" t="s">
        <v>1024</v>
      </c>
      <c r="Z214" s="64" t="s">
        <v>46</v>
      </c>
      <c r="AA214" s="64" t="s">
        <v>1025</v>
      </c>
      <c r="AB214" s="35" t="str">
        <f t="shared" si="11"/>
        <v>41</v>
      </c>
      <c r="AC214" s="35" t="str">
        <f t="shared" si="12"/>
        <v>00004</v>
      </c>
      <c r="AD214" s="35" t="str">
        <f t="shared" si="13"/>
        <v>04115</v>
      </c>
    </row>
    <row r="215" spans="22:30" x14ac:dyDescent="0.2">
      <c r="V215" s="64" t="s">
        <v>1026</v>
      </c>
      <c r="W215" s="64" t="s">
        <v>398</v>
      </c>
      <c r="X215" s="64" t="s">
        <v>399</v>
      </c>
      <c r="Y215" s="64" t="s">
        <v>1027</v>
      </c>
      <c r="Z215" s="64" t="s">
        <v>46</v>
      </c>
      <c r="AA215" s="64" t="s">
        <v>1028</v>
      </c>
      <c r="AB215" s="35" t="str">
        <f t="shared" si="11"/>
        <v>41</v>
      </c>
      <c r="AC215" s="35" t="str">
        <f t="shared" si="12"/>
        <v>00004</v>
      </c>
      <c r="AD215" s="35" t="str">
        <f t="shared" si="13"/>
        <v>03821</v>
      </c>
    </row>
    <row r="216" spans="22:30" x14ac:dyDescent="0.2">
      <c r="V216" s="64" t="s">
        <v>1029</v>
      </c>
      <c r="W216" s="64" t="s">
        <v>398</v>
      </c>
      <c r="X216" s="64" t="s">
        <v>399</v>
      </c>
      <c r="Y216" s="64" t="s">
        <v>1030</v>
      </c>
      <c r="Z216" s="64" t="s">
        <v>46</v>
      </c>
      <c r="AA216" s="64" t="s">
        <v>1031</v>
      </c>
      <c r="AB216" s="35" t="str">
        <f t="shared" si="11"/>
        <v>41</v>
      </c>
      <c r="AC216" s="35" t="str">
        <f t="shared" si="12"/>
        <v>00004</v>
      </c>
      <c r="AD216" s="35" t="str">
        <f t="shared" si="13"/>
        <v>04145</v>
      </c>
    </row>
    <row r="217" spans="22:30" x14ac:dyDescent="0.2">
      <c r="V217" s="64" t="s">
        <v>1032</v>
      </c>
      <c r="W217" s="64" t="s">
        <v>398</v>
      </c>
      <c r="X217" s="64" t="s">
        <v>399</v>
      </c>
      <c r="Y217" s="64" t="s">
        <v>1033</v>
      </c>
      <c r="Z217" s="64" t="s">
        <v>46</v>
      </c>
      <c r="AA217" s="64" t="s">
        <v>1034</v>
      </c>
      <c r="AB217" s="35" t="str">
        <f t="shared" si="11"/>
        <v>41</v>
      </c>
      <c r="AC217" s="35" t="str">
        <f t="shared" si="12"/>
        <v>00004</v>
      </c>
      <c r="AD217" s="35" t="str">
        <f t="shared" si="13"/>
        <v>04004</v>
      </c>
    </row>
    <row r="218" spans="22:30" x14ac:dyDescent="0.2">
      <c r="V218" s="64" t="s">
        <v>1035</v>
      </c>
      <c r="W218" s="64" t="s">
        <v>398</v>
      </c>
      <c r="X218" s="64" t="s">
        <v>399</v>
      </c>
      <c r="Y218" s="64" t="s">
        <v>1036</v>
      </c>
      <c r="Z218" s="64" t="s">
        <v>46</v>
      </c>
      <c r="AA218" s="64" t="s">
        <v>1037</v>
      </c>
      <c r="AB218" s="35" t="str">
        <f t="shared" si="11"/>
        <v>41</v>
      </c>
      <c r="AC218" s="35" t="str">
        <f t="shared" si="12"/>
        <v>00004</v>
      </c>
      <c r="AD218" s="35" t="str">
        <f t="shared" si="13"/>
        <v>04158</v>
      </c>
    </row>
    <row r="219" spans="22:30" x14ac:dyDescent="0.2">
      <c r="V219" s="64" t="s">
        <v>1038</v>
      </c>
      <c r="W219" s="64" t="s">
        <v>398</v>
      </c>
      <c r="X219" s="64" t="s">
        <v>399</v>
      </c>
      <c r="Y219" s="64" t="s">
        <v>1039</v>
      </c>
      <c r="Z219" s="64" t="s">
        <v>46</v>
      </c>
      <c r="AA219" s="64" t="s">
        <v>1040</v>
      </c>
      <c r="AB219" s="35" t="str">
        <f t="shared" si="11"/>
        <v>41</v>
      </c>
      <c r="AC219" s="35" t="str">
        <f t="shared" si="12"/>
        <v>00004</v>
      </c>
      <c r="AD219" s="35" t="str">
        <f t="shared" si="13"/>
        <v>04230</v>
      </c>
    </row>
    <row r="220" spans="22:30" x14ac:dyDescent="0.2">
      <c r="V220" s="64" t="s">
        <v>1041</v>
      </c>
      <c r="W220" s="64" t="s">
        <v>398</v>
      </c>
      <c r="X220" s="64" t="s">
        <v>399</v>
      </c>
      <c r="Y220" s="64" t="s">
        <v>1042</v>
      </c>
      <c r="Z220" s="64" t="s">
        <v>46</v>
      </c>
      <c r="AA220" s="64" t="s">
        <v>1043</v>
      </c>
      <c r="AB220" s="35" t="str">
        <f t="shared" si="11"/>
        <v>41</v>
      </c>
      <c r="AC220" s="35" t="str">
        <f t="shared" si="12"/>
        <v>00004</v>
      </c>
      <c r="AD220" s="35" t="str">
        <f t="shared" si="13"/>
        <v>00842</v>
      </c>
    </row>
    <row r="221" spans="22:30" x14ac:dyDescent="0.2">
      <c r="V221" s="64" t="s">
        <v>1044</v>
      </c>
      <c r="W221" s="64" t="s">
        <v>398</v>
      </c>
      <c r="X221" s="64" t="s">
        <v>399</v>
      </c>
      <c r="Y221" s="64" t="s">
        <v>1045</v>
      </c>
      <c r="Z221" s="64" t="s">
        <v>1046</v>
      </c>
      <c r="AA221" s="64" t="s">
        <v>1047</v>
      </c>
      <c r="AB221" s="35" t="str">
        <f t="shared" si="11"/>
        <v>41</v>
      </c>
      <c r="AC221" s="35" t="str">
        <f t="shared" si="12"/>
        <v>00004</v>
      </c>
      <c r="AD221" s="35" t="str">
        <f t="shared" si="13"/>
        <v>03759</v>
      </c>
    </row>
    <row r="222" spans="22:30" x14ac:dyDescent="0.2">
      <c r="V222" s="64" t="s">
        <v>2694</v>
      </c>
      <c r="W222" s="64" t="s">
        <v>398</v>
      </c>
      <c r="X222" s="64" t="s">
        <v>399</v>
      </c>
      <c r="Y222" s="64" t="s">
        <v>2695</v>
      </c>
      <c r="Z222" s="64" t="s">
        <v>2690</v>
      </c>
      <c r="AA222" s="64" t="s">
        <v>2696</v>
      </c>
      <c r="AB222" s="63" t="str">
        <f>LEFT(Y222,2)</f>
        <v>41</v>
      </c>
      <c r="AC222" s="63" t="str">
        <f>MID(Y222,3,5)</f>
        <v>00004</v>
      </c>
      <c r="AD222" s="63" t="str">
        <f>RIGHT(Y222,5)</f>
        <v>03824</v>
      </c>
    </row>
    <row r="223" spans="22:30" x14ac:dyDescent="0.2">
      <c r="V223" s="64" t="s">
        <v>1048</v>
      </c>
      <c r="W223" s="64" t="s">
        <v>398</v>
      </c>
      <c r="X223" s="64" t="s">
        <v>399</v>
      </c>
      <c r="Y223" s="64" t="s">
        <v>1049</v>
      </c>
      <c r="Z223" s="64" t="s">
        <v>46</v>
      </c>
      <c r="AA223" s="64" t="s">
        <v>1050</v>
      </c>
      <c r="AB223" s="35" t="str">
        <f t="shared" si="11"/>
        <v>41</v>
      </c>
      <c r="AC223" s="35" t="str">
        <f t="shared" si="12"/>
        <v>00004</v>
      </c>
      <c r="AD223" s="35" t="str">
        <f t="shared" si="13"/>
        <v>03805</v>
      </c>
    </row>
    <row r="224" spans="22:30" x14ac:dyDescent="0.2">
      <c r="V224" s="64" t="s">
        <v>1051</v>
      </c>
      <c r="W224" s="64" t="s">
        <v>398</v>
      </c>
      <c r="X224" s="64" t="s">
        <v>399</v>
      </c>
      <c r="Y224" s="64" t="s">
        <v>1052</v>
      </c>
      <c r="Z224" s="64" t="s">
        <v>46</v>
      </c>
      <c r="AA224" s="64" t="s">
        <v>1053</v>
      </c>
      <c r="AB224" s="35" t="str">
        <f t="shared" si="11"/>
        <v>41</v>
      </c>
      <c r="AC224" s="35" t="str">
        <f t="shared" si="12"/>
        <v>00004</v>
      </c>
      <c r="AD224" s="35" t="str">
        <f t="shared" si="13"/>
        <v>00352</v>
      </c>
    </row>
    <row r="225" spans="22:30" x14ac:dyDescent="0.2">
      <c r="V225" s="64" t="s">
        <v>1054</v>
      </c>
      <c r="W225" s="64" t="s">
        <v>398</v>
      </c>
      <c r="X225" s="64" t="s">
        <v>399</v>
      </c>
      <c r="Y225" s="64" t="s">
        <v>1055</v>
      </c>
      <c r="Z225" s="64" t="s">
        <v>46</v>
      </c>
      <c r="AA225" s="64" t="s">
        <v>1056</v>
      </c>
      <c r="AB225" s="35" t="str">
        <f t="shared" si="11"/>
        <v>41</v>
      </c>
      <c r="AC225" s="35" t="str">
        <f t="shared" si="12"/>
        <v>00004</v>
      </c>
      <c r="AD225" s="35" t="str">
        <f t="shared" si="13"/>
        <v>00862</v>
      </c>
    </row>
    <row r="226" spans="22:30" x14ac:dyDescent="0.2">
      <c r="V226" s="64" t="s">
        <v>1057</v>
      </c>
      <c r="W226" s="64" t="s">
        <v>398</v>
      </c>
      <c r="X226" s="64" t="s">
        <v>399</v>
      </c>
      <c r="Y226" s="64" t="s">
        <v>1058</v>
      </c>
      <c r="Z226" s="64" t="s">
        <v>46</v>
      </c>
      <c r="AA226" s="64" t="s">
        <v>1059</v>
      </c>
      <c r="AB226" s="35" t="str">
        <f t="shared" si="11"/>
        <v>41</v>
      </c>
      <c r="AC226" s="35" t="str">
        <f t="shared" si="12"/>
        <v>00004</v>
      </c>
      <c r="AD226" s="35" t="str">
        <f t="shared" si="13"/>
        <v>00863</v>
      </c>
    </row>
    <row r="227" spans="22:30" x14ac:dyDescent="0.2">
      <c r="V227" s="64" t="s">
        <v>1060</v>
      </c>
      <c r="W227" s="64" t="s">
        <v>398</v>
      </c>
      <c r="X227" s="64" t="s">
        <v>399</v>
      </c>
      <c r="Y227" s="64" t="s">
        <v>1061</v>
      </c>
      <c r="Z227" s="64" t="s">
        <v>46</v>
      </c>
      <c r="AA227" s="64" t="s">
        <v>1062</v>
      </c>
      <c r="AB227" s="35" t="str">
        <f t="shared" si="11"/>
        <v>41</v>
      </c>
      <c r="AC227" s="35" t="str">
        <f t="shared" si="12"/>
        <v>00004</v>
      </c>
      <c r="AD227" s="35" t="str">
        <f t="shared" si="13"/>
        <v>00865</v>
      </c>
    </row>
    <row r="228" spans="22:30" x14ac:dyDescent="0.2">
      <c r="V228" s="64" t="s">
        <v>1063</v>
      </c>
      <c r="W228" s="64" t="s">
        <v>398</v>
      </c>
      <c r="X228" s="64" t="s">
        <v>399</v>
      </c>
      <c r="Y228" s="64" t="s">
        <v>1064</v>
      </c>
      <c r="Z228" s="64" t="s">
        <v>46</v>
      </c>
      <c r="AA228" s="64" t="s">
        <v>1065</v>
      </c>
      <c r="AB228" s="35" t="str">
        <f t="shared" si="11"/>
        <v>41</v>
      </c>
      <c r="AC228" s="35" t="str">
        <f t="shared" si="12"/>
        <v>00004</v>
      </c>
      <c r="AD228" s="35" t="str">
        <f t="shared" si="13"/>
        <v>00070</v>
      </c>
    </row>
    <row r="229" spans="22:30" x14ac:dyDescent="0.2">
      <c r="V229" s="64" t="s">
        <v>1066</v>
      </c>
      <c r="W229" s="64" t="s">
        <v>398</v>
      </c>
      <c r="X229" s="64" t="s">
        <v>399</v>
      </c>
      <c r="Y229" s="64" t="s">
        <v>1067</v>
      </c>
      <c r="Z229" s="64" t="s">
        <v>46</v>
      </c>
      <c r="AA229" s="64" t="s">
        <v>1068</v>
      </c>
      <c r="AB229" s="35" t="str">
        <f t="shared" si="11"/>
        <v>41</v>
      </c>
      <c r="AC229" s="35" t="str">
        <f t="shared" si="12"/>
        <v>00004</v>
      </c>
      <c r="AD229" s="35" t="str">
        <f t="shared" si="13"/>
        <v>04957</v>
      </c>
    </row>
    <row r="230" spans="22:30" x14ac:dyDescent="0.2">
      <c r="V230" s="64" t="s">
        <v>1069</v>
      </c>
      <c r="W230" s="64" t="s">
        <v>398</v>
      </c>
      <c r="X230" s="64" t="s">
        <v>399</v>
      </c>
      <c r="Y230" s="64" t="s">
        <v>1070</v>
      </c>
      <c r="Z230" s="64" t="s">
        <v>46</v>
      </c>
      <c r="AA230" s="64" t="s">
        <v>1071</v>
      </c>
      <c r="AB230" s="35" t="str">
        <f t="shared" si="11"/>
        <v>41</v>
      </c>
      <c r="AC230" s="35" t="str">
        <f t="shared" si="12"/>
        <v>00004</v>
      </c>
      <c r="AD230" s="35" t="str">
        <f t="shared" si="13"/>
        <v>04371</v>
      </c>
    </row>
    <row r="231" spans="22:30" x14ac:dyDescent="0.2">
      <c r="V231" s="64" t="s">
        <v>1072</v>
      </c>
      <c r="W231" s="64" t="s">
        <v>398</v>
      </c>
      <c r="X231" s="64" t="s">
        <v>399</v>
      </c>
      <c r="Y231" s="64" t="s">
        <v>1073</v>
      </c>
      <c r="Z231" s="64" t="s">
        <v>46</v>
      </c>
      <c r="AA231" s="64" t="s">
        <v>1074</v>
      </c>
      <c r="AB231" s="35" t="str">
        <f t="shared" si="11"/>
        <v>41</v>
      </c>
      <c r="AC231" s="35" t="str">
        <f t="shared" si="12"/>
        <v>00004</v>
      </c>
      <c r="AD231" s="35" t="str">
        <f t="shared" si="13"/>
        <v>07606</v>
      </c>
    </row>
    <row r="232" spans="22:30" x14ac:dyDescent="0.2">
      <c r="V232" s="64" t="s">
        <v>1075</v>
      </c>
      <c r="W232" s="64" t="s">
        <v>398</v>
      </c>
      <c r="X232" s="64" t="s">
        <v>399</v>
      </c>
      <c r="Y232" s="64" t="s">
        <v>1076</v>
      </c>
      <c r="Z232" s="64" t="s">
        <v>46</v>
      </c>
      <c r="AA232" s="64" t="s">
        <v>1077</v>
      </c>
      <c r="AB232" s="35" t="str">
        <f t="shared" si="11"/>
        <v>41</v>
      </c>
      <c r="AC232" s="35" t="str">
        <f t="shared" si="12"/>
        <v>00004</v>
      </c>
      <c r="AD232" s="35" t="str">
        <f t="shared" si="13"/>
        <v>04273</v>
      </c>
    </row>
    <row r="233" spans="22:30" x14ac:dyDescent="0.2">
      <c r="V233" s="64" t="s">
        <v>1078</v>
      </c>
      <c r="W233" s="64" t="s">
        <v>398</v>
      </c>
      <c r="X233" s="64" t="s">
        <v>399</v>
      </c>
      <c r="Y233" s="64" t="s">
        <v>1079</v>
      </c>
      <c r="Z233" s="64" t="s">
        <v>46</v>
      </c>
      <c r="AA233" s="64" t="s">
        <v>1080</v>
      </c>
      <c r="AB233" s="35" t="str">
        <f t="shared" si="11"/>
        <v>41</v>
      </c>
      <c r="AC233" s="35" t="str">
        <f t="shared" si="12"/>
        <v>00004</v>
      </c>
      <c r="AD233" s="35" t="str">
        <f t="shared" si="13"/>
        <v>00220</v>
      </c>
    </row>
    <row r="234" spans="22:30" x14ac:dyDescent="0.2">
      <c r="V234" s="64" t="s">
        <v>1081</v>
      </c>
      <c r="W234" s="64" t="s">
        <v>398</v>
      </c>
      <c r="X234" s="64" t="s">
        <v>399</v>
      </c>
      <c r="Y234" s="64" t="s">
        <v>1082</v>
      </c>
      <c r="Z234" s="64" t="s">
        <v>46</v>
      </c>
      <c r="AA234" s="64" t="s">
        <v>1083</v>
      </c>
      <c r="AB234" s="35" t="str">
        <f t="shared" si="11"/>
        <v>41</v>
      </c>
      <c r="AC234" s="35" t="str">
        <f t="shared" si="12"/>
        <v>00004</v>
      </c>
      <c r="AD234" s="35" t="str">
        <f t="shared" si="13"/>
        <v>03982</v>
      </c>
    </row>
    <row r="235" spans="22:30" x14ac:dyDescent="0.2">
      <c r="V235" s="64" t="s">
        <v>1084</v>
      </c>
      <c r="W235" s="64" t="s">
        <v>398</v>
      </c>
      <c r="X235" s="64" t="s">
        <v>399</v>
      </c>
      <c r="Y235" s="64" t="s">
        <v>1085</v>
      </c>
      <c r="Z235" s="64" t="s">
        <v>46</v>
      </c>
      <c r="AA235" s="64" t="s">
        <v>1086</v>
      </c>
      <c r="AB235" s="35" t="str">
        <f t="shared" si="11"/>
        <v>41</v>
      </c>
      <c r="AC235" s="35" t="str">
        <f t="shared" si="12"/>
        <v>00004</v>
      </c>
      <c r="AD235" s="35" t="str">
        <f t="shared" si="13"/>
        <v>00203</v>
      </c>
    </row>
    <row r="236" spans="22:30" x14ac:dyDescent="0.2">
      <c r="V236" s="64" t="s">
        <v>1087</v>
      </c>
      <c r="W236" s="64" t="s">
        <v>398</v>
      </c>
      <c r="X236" s="64" t="s">
        <v>399</v>
      </c>
      <c r="Y236" s="64" t="s">
        <v>1088</v>
      </c>
      <c r="Z236" s="64" t="s">
        <v>46</v>
      </c>
      <c r="AA236" s="64" t="s">
        <v>1089</v>
      </c>
      <c r="AB236" s="35" t="str">
        <f t="shared" si="11"/>
        <v>41</v>
      </c>
      <c r="AC236" s="35" t="str">
        <f t="shared" si="12"/>
        <v>00004</v>
      </c>
      <c r="AD236" s="35" t="str">
        <f t="shared" si="13"/>
        <v>03936</v>
      </c>
    </row>
    <row r="237" spans="22:30" x14ac:dyDescent="0.2">
      <c r="V237" s="64" t="s">
        <v>2656</v>
      </c>
      <c r="W237" s="64" t="s">
        <v>398</v>
      </c>
      <c r="X237" s="64" t="s">
        <v>399</v>
      </c>
      <c r="Y237" s="69" t="s">
        <v>2657</v>
      </c>
      <c r="Z237" s="64" t="s">
        <v>46</v>
      </c>
      <c r="AA237" s="64" t="s">
        <v>2658</v>
      </c>
      <c r="AB237" s="35" t="str">
        <f>LEFT(Y237,2)</f>
        <v>41</v>
      </c>
      <c r="AC237" s="35" t="str">
        <f>MID(Y237,3,5)</f>
        <v>00004</v>
      </c>
      <c r="AD237" s="35" t="str">
        <f>RIGHT(Y237,5)</f>
        <v>00914</v>
      </c>
    </row>
    <row r="238" spans="22:30" x14ac:dyDescent="0.2">
      <c r="V238" s="64" t="s">
        <v>1090</v>
      </c>
      <c r="W238" s="64" t="s">
        <v>398</v>
      </c>
      <c r="X238" s="64" t="s">
        <v>399</v>
      </c>
      <c r="Y238" s="64" t="s">
        <v>1091</v>
      </c>
      <c r="Z238" s="64" t="s">
        <v>858</v>
      </c>
      <c r="AA238" s="64" t="s">
        <v>1092</v>
      </c>
      <c r="AB238" s="35" t="str">
        <f t="shared" si="11"/>
        <v>41</v>
      </c>
      <c r="AC238" s="35" t="str">
        <f t="shared" si="12"/>
        <v>00004</v>
      </c>
      <c r="AD238" s="35" t="str">
        <f t="shared" si="13"/>
        <v>11532</v>
      </c>
    </row>
    <row r="239" spans="22:30" x14ac:dyDescent="0.2">
      <c r="V239" s="64" t="s">
        <v>1093</v>
      </c>
      <c r="W239" s="64" t="s">
        <v>398</v>
      </c>
      <c r="X239" s="64" t="s">
        <v>399</v>
      </c>
      <c r="Y239" s="64" t="s">
        <v>1094</v>
      </c>
      <c r="Z239" s="64" t="s">
        <v>46</v>
      </c>
      <c r="AA239" s="64" t="s">
        <v>1095</v>
      </c>
      <c r="AB239" s="35" t="str">
        <f t="shared" si="11"/>
        <v>41</v>
      </c>
      <c r="AC239" s="35" t="str">
        <f t="shared" si="12"/>
        <v>00004</v>
      </c>
      <c r="AD239" s="35" t="str">
        <f t="shared" si="13"/>
        <v>00141</v>
      </c>
    </row>
    <row r="240" spans="22:30" x14ac:dyDescent="0.2">
      <c r="V240" s="64" t="s">
        <v>1096</v>
      </c>
      <c r="W240" s="64" t="s">
        <v>398</v>
      </c>
      <c r="X240" s="64" t="s">
        <v>399</v>
      </c>
      <c r="Y240" s="64" t="s">
        <v>1097</v>
      </c>
      <c r="Z240" s="64" t="s">
        <v>46</v>
      </c>
      <c r="AA240" s="64" t="s">
        <v>1098</v>
      </c>
      <c r="AB240" s="35" t="str">
        <f t="shared" si="11"/>
        <v>41</v>
      </c>
      <c r="AC240" s="35" t="str">
        <f t="shared" si="12"/>
        <v>00004</v>
      </c>
      <c r="AD240" s="35" t="str">
        <f t="shared" si="13"/>
        <v>11519</v>
      </c>
    </row>
    <row r="241" spans="22:30" x14ac:dyDescent="0.2">
      <c r="V241" s="64" t="s">
        <v>1099</v>
      </c>
      <c r="W241" s="64" t="s">
        <v>398</v>
      </c>
      <c r="X241" s="64" t="s">
        <v>399</v>
      </c>
      <c r="Y241" s="64" t="s">
        <v>1100</v>
      </c>
      <c r="Z241" s="64" t="s">
        <v>46</v>
      </c>
      <c r="AA241" s="64" t="s">
        <v>1101</v>
      </c>
      <c r="AB241" s="35" t="str">
        <f t="shared" si="11"/>
        <v>41</v>
      </c>
      <c r="AC241" s="35" t="str">
        <f t="shared" si="12"/>
        <v>00004</v>
      </c>
      <c r="AD241" s="35" t="str">
        <f t="shared" si="13"/>
        <v>00418</v>
      </c>
    </row>
    <row r="242" spans="22:30" x14ac:dyDescent="0.2">
      <c r="V242" s="64" t="s">
        <v>1102</v>
      </c>
      <c r="W242" s="64" t="s">
        <v>398</v>
      </c>
      <c r="X242" s="64" t="s">
        <v>399</v>
      </c>
      <c r="Y242" s="64" t="s">
        <v>1103</v>
      </c>
      <c r="Z242" s="64" t="s">
        <v>46</v>
      </c>
      <c r="AA242" s="64" t="s">
        <v>1104</v>
      </c>
      <c r="AB242" s="35" t="str">
        <f t="shared" si="11"/>
        <v>41</v>
      </c>
      <c r="AC242" s="35" t="str">
        <f t="shared" si="12"/>
        <v>00004</v>
      </c>
      <c r="AD242" s="35" t="str">
        <f t="shared" si="13"/>
        <v>00245</v>
      </c>
    </row>
    <row r="243" spans="22:30" x14ac:dyDescent="0.2">
      <c r="V243" s="64" t="s">
        <v>1105</v>
      </c>
      <c r="W243" s="64" t="s">
        <v>398</v>
      </c>
      <c r="X243" s="64" t="s">
        <v>399</v>
      </c>
      <c r="Y243" s="64" t="s">
        <v>1106</v>
      </c>
      <c r="Z243" s="64" t="s">
        <v>46</v>
      </c>
      <c r="AA243" s="64" t="s">
        <v>1107</v>
      </c>
      <c r="AB243" s="35" t="str">
        <f t="shared" si="11"/>
        <v>41</v>
      </c>
      <c r="AC243" s="35" t="str">
        <f t="shared" si="12"/>
        <v>00004</v>
      </c>
      <c r="AD243" s="35" t="str">
        <f t="shared" si="13"/>
        <v>00235</v>
      </c>
    </row>
    <row r="244" spans="22:30" x14ac:dyDescent="0.2">
      <c r="V244" s="64" t="s">
        <v>1108</v>
      </c>
      <c r="W244" s="64" t="s">
        <v>398</v>
      </c>
      <c r="X244" s="64" t="s">
        <v>399</v>
      </c>
      <c r="Y244" s="64" t="s">
        <v>1109</v>
      </c>
      <c r="Z244" s="64" t="s">
        <v>46</v>
      </c>
      <c r="AA244" s="64" t="s">
        <v>1110</v>
      </c>
      <c r="AB244" s="35" t="str">
        <f t="shared" si="11"/>
        <v>41</v>
      </c>
      <c r="AC244" s="35" t="str">
        <f t="shared" si="12"/>
        <v>00004</v>
      </c>
      <c r="AD244" s="35" t="str">
        <f t="shared" si="13"/>
        <v>00404</v>
      </c>
    </row>
    <row r="245" spans="22:30" x14ac:dyDescent="0.2">
      <c r="V245" s="64" t="s">
        <v>1111</v>
      </c>
      <c r="W245" s="64" t="s">
        <v>398</v>
      </c>
      <c r="X245" s="64" t="s">
        <v>399</v>
      </c>
      <c r="Y245" s="64" t="s">
        <v>1112</v>
      </c>
      <c r="Z245" s="64" t="s">
        <v>46</v>
      </c>
      <c r="AA245" s="64" t="s">
        <v>1113</v>
      </c>
      <c r="AB245" s="35" t="str">
        <f t="shared" si="11"/>
        <v>41</v>
      </c>
      <c r="AC245" s="35" t="str">
        <f t="shared" si="12"/>
        <v>00004</v>
      </c>
      <c r="AD245" s="35" t="str">
        <f t="shared" si="13"/>
        <v>00432</v>
      </c>
    </row>
    <row r="246" spans="22:30" x14ac:dyDescent="0.2">
      <c r="V246" s="64" t="s">
        <v>1114</v>
      </c>
      <c r="W246" s="64" t="s">
        <v>398</v>
      </c>
      <c r="X246" s="64" t="s">
        <v>399</v>
      </c>
      <c r="Y246" s="64" t="s">
        <v>1115</v>
      </c>
      <c r="Z246" s="64" t="s">
        <v>46</v>
      </c>
      <c r="AA246" s="64" t="s">
        <v>1116</v>
      </c>
      <c r="AB246" s="35" t="str">
        <f t="shared" si="11"/>
        <v>41</v>
      </c>
      <c r="AC246" s="35" t="str">
        <f t="shared" si="12"/>
        <v>00004</v>
      </c>
      <c r="AD246" s="35" t="str">
        <f t="shared" si="13"/>
        <v>00413</v>
      </c>
    </row>
    <row r="247" spans="22:30" x14ac:dyDescent="0.2">
      <c r="V247" s="64" t="s">
        <v>1117</v>
      </c>
      <c r="W247" s="64" t="s">
        <v>398</v>
      </c>
      <c r="X247" s="64" t="s">
        <v>399</v>
      </c>
      <c r="Y247" s="64" t="s">
        <v>1118</v>
      </c>
      <c r="Z247" s="64" t="s">
        <v>46</v>
      </c>
      <c r="AA247" s="64" t="s">
        <v>1119</v>
      </c>
      <c r="AB247" s="35" t="str">
        <f t="shared" si="11"/>
        <v>41</v>
      </c>
      <c r="AC247" s="35" t="str">
        <f t="shared" si="12"/>
        <v>00004</v>
      </c>
      <c r="AD247" s="35" t="str">
        <f t="shared" si="13"/>
        <v>00427</v>
      </c>
    </row>
    <row r="248" spans="22:30" x14ac:dyDescent="0.2">
      <c r="V248" s="64" t="s">
        <v>2634</v>
      </c>
      <c r="W248" s="64" t="s">
        <v>398</v>
      </c>
      <c r="X248" s="64" t="s">
        <v>399</v>
      </c>
      <c r="Y248" s="64" t="s">
        <v>2635</v>
      </c>
      <c r="Z248" s="64" t="s">
        <v>46</v>
      </c>
      <c r="AA248" s="64" t="s">
        <v>2636</v>
      </c>
      <c r="AB248" s="63" t="str">
        <f>LEFT(Y248,2)</f>
        <v>41</v>
      </c>
      <c r="AC248" s="63" t="str">
        <f>MID(Y248,3,5)</f>
        <v>00004</v>
      </c>
      <c r="AD248" s="63" t="str">
        <f>RIGHT(Y248,5)</f>
        <v>00436</v>
      </c>
    </row>
    <row r="249" spans="22:30" x14ac:dyDescent="0.2">
      <c r="V249" s="64" t="s">
        <v>1120</v>
      </c>
      <c r="W249" s="64" t="s">
        <v>398</v>
      </c>
      <c r="X249" s="64" t="s">
        <v>399</v>
      </c>
      <c r="Y249" s="64" t="s">
        <v>1121</v>
      </c>
      <c r="Z249" s="64" t="s">
        <v>46</v>
      </c>
      <c r="AA249" s="64" t="s">
        <v>1122</v>
      </c>
      <c r="AB249" s="35" t="str">
        <f t="shared" si="11"/>
        <v>41</v>
      </c>
      <c r="AC249" s="35" t="str">
        <f t="shared" si="12"/>
        <v>00004</v>
      </c>
      <c r="AD249" s="35" t="str">
        <f t="shared" si="13"/>
        <v>00410</v>
      </c>
    </row>
    <row r="250" spans="22:30" x14ac:dyDescent="0.2">
      <c r="V250" s="64" t="s">
        <v>1123</v>
      </c>
      <c r="W250" s="64" t="s">
        <v>398</v>
      </c>
      <c r="X250" s="64" t="s">
        <v>399</v>
      </c>
      <c r="Y250" s="64" t="s">
        <v>1124</v>
      </c>
      <c r="Z250" s="64" t="s">
        <v>46</v>
      </c>
      <c r="AA250" s="64" t="s">
        <v>1125</v>
      </c>
      <c r="AB250" s="35" t="str">
        <f t="shared" si="11"/>
        <v>41</v>
      </c>
      <c r="AC250" s="35" t="str">
        <f t="shared" si="12"/>
        <v>00004</v>
      </c>
      <c r="AD250" s="35" t="str">
        <f t="shared" si="13"/>
        <v>04270</v>
      </c>
    </row>
    <row r="251" spans="22:30" x14ac:dyDescent="0.2">
      <c r="V251" s="64" t="s">
        <v>2631</v>
      </c>
      <c r="W251" s="64" t="s">
        <v>398</v>
      </c>
      <c r="X251" s="64" t="s">
        <v>399</v>
      </c>
      <c r="Y251" s="64" t="s">
        <v>2632</v>
      </c>
      <c r="Z251" s="64" t="s">
        <v>46</v>
      </c>
      <c r="AA251" s="64" t="s">
        <v>2633</v>
      </c>
      <c r="AB251" s="63" t="str">
        <f>LEFT(Y251,2)</f>
        <v>41</v>
      </c>
      <c r="AC251" s="63" t="str">
        <f>MID(Y251,3,5)</f>
        <v>00004</v>
      </c>
      <c r="AD251" s="63" t="str">
        <f>RIGHT(Y251,5)</f>
        <v>00433</v>
      </c>
    </row>
    <row r="252" spans="22:30" x14ac:dyDescent="0.2">
      <c r="V252" s="64" t="s">
        <v>1126</v>
      </c>
      <c r="W252" s="64" t="s">
        <v>398</v>
      </c>
      <c r="X252" s="64" t="s">
        <v>399</v>
      </c>
      <c r="Y252" s="64" t="s">
        <v>1127</v>
      </c>
      <c r="Z252" s="64" t="s">
        <v>46</v>
      </c>
      <c r="AA252" s="64" t="s">
        <v>1128</v>
      </c>
      <c r="AB252" s="35" t="str">
        <f t="shared" si="11"/>
        <v>41</v>
      </c>
      <c r="AC252" s="35" t="str">
        <f t="shared" si="12"/>
        <v>00004</v>
      </c>
      <c r="AD252" s="35" t="str">
        <f t="shared" si="13"/>
        <v>04903</v>
      </c>
    </row>
    <row r="253" spans="22:30" x14ac:dyDescent="0.2">
      <c r="V253" s="64" t="s">
        <v>1129</v>
      </c>
      <c r="W253" s="64" t="s">
        <v>398</v>
      </c>
      <c r="X253" s="64" t="s">
        <v>399</v>
      </c>
      <c r="Y253" s="64" t="s">
        <v>1130</v>
      </c>
      <c r="Z253" s="64" t="s">
        <v>46</v>
      </c>
      <c r="AA253" s="64" t="s">
        <v>1131</v>
      </c>
      <c r="AB253" s="35" t="str">
        <f t="shared" si="11"/>
        <v>41</v>
      </c>
      <c r="AC253" s="35" t="str">
        <f t="shared" si="12"/>
        <v>00004</v>
      </c>
      <c r="AD253" s="35" t="str">
        <f t="shared" si="13"/>
        <v>00434</v>
      </c>
    </row>
    <row r="254" spans="22:30" x14ac:dyDescent="0.2">
      <c r="V254" s="64" t="s">
        <v>1132</v>
      </c>
      <c r="W254" s="64" t="s">
        <v>398</v>
      </c>
      <c r="X254" s="64" t="s">
        <v>399</v>
      </c>
      <c r="Y254" s="64" t="s">
        <v>1133</v>
      </c>
      <c r="Z254" s="64" t="s">
        <v>46</v>
      </c>
      <c r="AA254" s="64" t="s">
        <v>1134</v>
      </c>
      <c r="AB254" s="35" t="str">
        <f t="shared" si="11"/>
        <v>41</v>
      </c>
      <c r="AC254" s="35" t="str">
        <f t="shared" si="12"/>
        <v>00004</v>
      </c>
      <c r="AD254" s="35" t="str">
        <f t="shared" si="13"/>
        <v>00429</v>
      </c>
    </row>
    <row r="255" spans="22:30" x14ac:dyDescent="0.2">
      <c r="V255" s="64" t="s">
        <v>1135</v>
      </c>
      <c r="W255" s="64" t="s">
        <v>398</v>
      </c>
      <c r="X255" s="64" t="s">
        <v>399</v>
      </c>
      <c r="Y255" s="64" t="s">
        <v>1136</v>
      </c>
      <c r="Z255" s="64" t="s">
        <v>46</v>
      </c>
      <c r="AA255" s="64" t="s">
        <v>1137</v>
      </c>
      <c r="AB255" s="35" t="str">
        <f t="shared" si="11"/>
        <v>41</v>
      </c>
      <c r="AC255" s="35" t="str">
        <f t="shared" si="12"/>
        <v>00004</v>
      </c>
      <c r="AD255" s="35" t="str">
        <f t="shared" si="13"/>
        <v>00424</v>
      </c>
    </row>
    <row r="256" spans="22:30" x14ac:dyDescent="0.2">
      <c r="V256" s="64" t="s">
        <v>1138</v>
      </c>
      <c r="W256" s="64" t="s">
        <v>398</v>
      </c>
      <c r="X256" s="64" t="s">
        <v>399</v>
      </c>
      <c r="Y256" s="64" t="s">
        <v>1139</v>
      </c>
      <c r="Z256" s="64" t="s">
        <v>46</v>
      </c>
      <c r="AA256" s="64" t="s">
        <v>1140</v>
      </c>
      <c r="AB256" s="35" t="str">
        <f t="shared" si="11"/>
        <v>41</v>
      </c>
      <c r="AC256" s="35" t="str">
        <f t="shared" si="12"/>
        <v>00004</v>
      </c>
      <c r="AD256" s="35" t="str">
        <f t="shared" si="13"/>
        <v>00446</v>
      </c>
    </row>
    <row r="257" spans="22:30" x14ac:dyDescent="0.2">
      <c r="V257" s="64" t="s">
        <v>1141</v>
      </c>
      <c r="W257" s="64" t="s">
        <v>398</v>
      </c>
      <c r="X257" s="64" t="s">
        <v>399</v>
      </c>
      <c r="Y257" s="64" t="s">
        <v>1142</v>
      </c>
      <c r="Z257" s="64" t="s">
        <v>46</v>
      </c>
      <c r="AA257" s="64" t="s">
        <v>1143</v>
      </c>
      <c r="AB257" s="35" t="str">
        <f t="shared" si="11"/>
        <v>41</v>
      </c>
      <c r="AC257" s="35" t="str">
        <f t="shared" si="12"/>
        <v>00004</v>
      </c>
      <c r="AD257" s="35" t="str">
        <f t="shared" si="13"/>
        <v>00425</v>
      </c>
    </row>
    <row r="258" spans="22:30" x14ac:dyDescent="0.2">
      <c r="V258" s="64" t="s">
        <v>1144</v>
      </c>
      <c r="W258" s="64" t="s">
        <v>398</v>
      </c>
      <c r="X258" s="64" t="s">
        <v>399</v>
      </c>
      <c r="Y258" s="64" t="s">
        <v>1145</v>
      </c>
      <c r="Z258" s="64" t="s">
        <v>46</v>
      </c>
      <c r="AA258" s="64" t="s">
        <v>1146</v>
      </c>
      <c r="AB258" s="35" t="str">
        <f t="shared" si="11"/>
        <v>41</v>
      </c>
      <c r="AC258" s="35" t="str">
        <f t="shared" si="12"/>
        <v>00004</v>
      </c>
      <c r="AD258" s="35" t="str">
        <f t="shared" si="13"/>
        <v>04141</v>
      </c>
    </row>
    <row r="259" spans="22:30" x14ac:dyDescent="0.2">
      <c r="V259" s="64" t="s">
        <v>1147</v>
      </c>
      <c r="W259" s="64" t="s">
        <v>398</v>
      </c>
      <c r="X259" s="64" t="s">
        <v>399</v>
      </c>
      <c r="Y259" s="64" t="s">
        <v>1148</v>
      </c>
      <c r="Z259" s="64" t="s">
        <v>46</v>
      </c>
      <c r="AA259" s="64" t="s">
        <v>1149</v>
      </c>
      <c r="AB259" s="35" t="str">
        <f t="shared" si="11"/>
        <v>41</v>
      </c>
      <c r="AC259" s="35" t="str">
        <f t="shared" si="12"/>
        <v>00004</v>
      </c>
      <c r="AD259" s="35" t="str">
        <f t="shared" si="13"/>
        <v>04167</v>
      </c>
    </row>
    <row r="260" spans="22:30" x14ac:dyDescent="0.2">
      <c r="V260" s="64" t="s">
        <v>1150</v>
      </c>
      <c r="W260" s="64" t="s">
        <v>398</v>
      </c>
      <c r="X260" s="64" t="s">
        <v>399</v>
      </c>
      <c r="Y260" s="64" t="s">
        <v>1151</v>
      </c>
      <c r="Z260" s="64" t="s">
        <v>575</v>
      </c>
      <c r="AA260" s="64" t="s">
        <v>1152</v>
      </c>
      <c r="AB260" s="35" t="str">
        <f t="shared" si="11"/>
        <v>41</v>
      </c>
      <c r="AC260" s="35" t="str">
        <f t="shared" si="12"/>
        <v>00004</v>
      </c>
      <c r="AD260" s="35" t="str">
        <f t="shared" si="13"/>
        <v>00409</v>
      </c>
    </row>
    <row r="261" spans="22:30" x14ac:dyDescent="0.2">
      <c r="V261" s="64" t="s">
        <v>1153</v>
      </c>
      <c r="W261" s="64" t="s">
        <v>398</v>
      </c>
      <c r="X261" s="64" t="s">
        <v>399</v>
      </c>
      <c r="Y261" s="64" t="s">
        <v>1154</v>
      </c>
      <c r="Z261" s="64" t="s">
        <v>46</v>
      </c>
      <c r="AA261" s="64" t="s">
        <v>1155</v>
      </c>
      <c r="AB261" s="35" t="str">
        <f t="shared" si="11"/>
        <v>41</v>
      </c>
      <c r="AC261" s="35" t="str">
        <f t="shared" si="12"/>
        <v>00004</v>
      </c>
      <c r="AD261" s="35" t="str">
        <f t="shared" si="13"/>
        <v>00582</v>
      </c>
    </row>
    <row r="262" spans="22:30" x14ac:dyDescent="0.2">
      <c r="V262" s="64" t="s">
        <v>1156</v>
      </c>
      <c r="W262" s="64" t="s">
        <v>398</v>
      </c>
      <c r="X262" s="64" t="s">
        <v>399</v>
      </c>
      <c r="Y262" s="64" t="s">
        <v>1157</v>
      </c>
      <c r="Z262" s="64" t="s">
        <v>46</v>
      </c>
      <c r="AA262" s="64" t="s">
        <v>1158</v>
      </c>
      <c r="AB262" s="35" t="str">
        <f t="shared" si="11"/>
        <v>41</v>
      </c>
      <c r="AC262" s="35" t="str">
        <f t="shared" si="12"/>
        <v>00004</v>
      </c>
      <c r="AD262" s="35" t="str">
        <f t="shared" si="13"/>
        <v>00554</v>
      </c>
    </row>
    <row r="263" spans="22:30" x14ac:dyDescent="0.2">
      <c r="V263" s="64" t="s">
        <v>1159</v>
      </c>
      <c r="W263" s="64" t="s">
        <v>398</v>
      </c>
      <c r="X263" s="64" t="s">
        <v>399</v>
      </c>
      <c r="Y263" s="64" t="s">
        <v>1160</v>
      </c>
      <c r="Z263" s="64" t="s">
        <v>46</v>
      </c>
      <c r="AA263" s="64" t="s">
        <v>1161</v>
      </c>
      <c r="AB263" s="35" t="str">
        <f t="shared" si="11"/>
        <v>41</v>
      </c>
      <c r="AC263" s="35" t="str">
        <f t="shared" si="12"/>
        <v>00004</v>
      </c>
      <c r="AD263" s="35" t="str">
        <f t="shared" si="13"/>
        <v>00580</v>
      </c>
    </row>
    <row r="264" spans="22:30" x14ac:dyDescent="0.2">
      <c r="V264" s="64" t="s">
        <v>1162</v>
      </c>
      <c r="W264" s="64" t="s">
        <v>398</v>
      </c>
      <c r="X264" s="64" t="s">
        <v>399</v>
      </c>
      <c r="Y264" s="64" t="s">
        <v>1163</v>
      </c>
      <c r="Z264" s="64" t="s">
        <v>46</v>
      </c>
      <c r="AA264" s="64" t="s">
        <v>1164</v>
      </c>
      <c r="AB264" s="35" t="str">
        <f t="shared" si="11"/>
        <v>41</v>
      </c>
      <c r="AC264" s="35" t="str">
        <f t="shared" si="12"/>
        <v>00004</v>
      </c>
      <c r="AD264" s="35" t="str">
        <f t="shared" si="13"/>
        <v>00555</v>
      </c>
    </row>
    <row r="265" spans="22:30" x14ac:dyDescent="0.2">
      <c r="V265" s="64" t="s">
        <v>1165</v>
      </c>
      <c r="W265" s="64" t="s">
        <v>398</v>
      </c>
      <c r="X265" s="64" t="s">
        <v>399</v>
      </c>
      <c r="Y265" s="64" t="s">
        <v>1166</v>
      </c>
      <c r="Z265" s="64" t="s">
        <v>46</v>
      </c>
      <c r="AA265" s="64" t="s">
        <v>1167</v>
      </c>
      <c r="AB265" s="35" t="str">
        <f t="shared" si="11"/>
        <v>41</v>
      </c>
      <c r="AC265" s="35" t="str">
        <f t="shared" si="12"/>
        <v>00004</v>
      </c>
      <c r="AD265" s="35" t="str">
        <f t="shared" si="13"/>
        <v>00553</v>
      </c>
    </row>
    <row r="266" spans="22:30" x14ac:dyDescent="0.2">
      <c r="V266" s="64" t="s">
        <v>1168</v>
      </c>
      <c r="W266" s="64" t="s">
        <v>398</v>
      </c>
      <c r="X266" s="64" t="s">
        <v>399</v>
      </c>
      <c r="Y266" s="64" t="s">
        <v>1169</v>
      </c>
      <c r="Z266" s="64" t="s">
        <v>575</v>
      </c>
      <c r="AA266" s="64" t="s">
        <v>1170</v>
      </c>
      <c r="AB266" s="35" t="str">
        <f t="shared" si="11"/>
        <v>41</v>
      </c>
      <c r="AC266" s="35" t="str">
        <f t="shared" si="12"/>
        <v>00004</v>
      </c>
      <c r="AD266" s="35" t="str">
        <f t="shared" si="13"/>
        <v>00552</v>
      </c>
    </row>
    <row r="267" spans="22:30" x14ac:dyDescent="0.2">
      <c r="V267" s="64" t="s">
        <v>1171</v>
      </c>
      <c r="W267" s="64" t="s">
        <v>398</v>
      </c>
      <c r="X267" s="64" t="s">
        <v>399</v>
      </c>
      <c r="Y267" s="64" t="s">
        <v>1172</v>
      </c>
      <c r="Z267" s="64" t="s">
        <v>505</v>
      </c>
      <c r="AA267" s="64" t="s">
        <v>1173</v>
      </c>
      <c r="AB267" s="35" t="str">
        <f t="shared" si="11"/>
        <v>41</v>
      </c>
      <c r="AC267" s="35" t="str">
        <f t="shared" si="12"/>
        <v>00004</v>
      </c>
      <c r="AD267" s="35" t="str">
        <f t="shared" si="13"/>
        <v>00948</v>
      </c>
    </row>
    <row r="268" spans="22:30" x14ac:dyDescent="0.2">
      <c r="V268" s="64" t="s">
        <v>1174</v>
      </c>
      <c r="W268" s="64" t="s">
        <v>398</v>
      </c>
      <c r="X268" s="64" t="s">
        <v>399</v>
      </c>
      <c r="Y268" s="64" t="s">
        <v>1175</v>
      </c>
      <c r="Z268" s="64" t="s">
        <v>46</v>
      </c>
      <c r="AA268" s="64" t="s">
        <v>1176</v>
      </c>
      <c r="AB268" s="35" t="str">
        <f t="shared" si="11"/>
        <v>41</v>
      </c>
      <c r="AC268" s="35" t="str">
        <f t="shared" si="12"/>
        <v>00004</v>
      </c>
      <c r="AD268" s="35" t="str">
        <f t="shared" si="13"/>
        <v>03916</v>
      </c>
    </row>
    <row r="269" spans="22:30" x14ac:dyDescent="0.2">
      <c r="V269" s="64" t="s">
        <v>1177</v>
      </c>
      <c r="W269" s="64" t="s">
        <v>398</v>
      </c>
      <c r="X269" s="64" t="s">
        <v>399</v>
      </c>
      <c r="Y269" s="64" t="s">
        <v>1178</v>
      </c>
      <c r="Z269" s="64" t="s">
        <v>46</v>
      </c>
      <c r="AA269" s="64" t="s">
        <v>1179</v>
      </c>
      <c r="AB269" s="35" t="str">
        <f t="shared" si="11"/>
        <v>41</v>
      </c>
      <c r="AC269" s="35" t="str">
        <f t="shared" si="12"/>
        <v>00004</v>
      </c>
      <c r="AD269" s="35" t="str">
        <f t="shared" si="13"/>
        <v>04184</v>
      </c>
    </row>
    <row r="270" spans="22:30" x14ac:dyDescent="0.2">
      <c r="V270" s="64" t="s">
        <v>1180</v>
      </c>
      <c r="W270" s="64" t="s">
        <v>398</v>
      </c>
      <c r="X270" s="64" t="s">
        <v>399</v>
      </c>
      <c r="Y270" s="64" t="s">
        <v>1181</v>
      </c>
      <c r="Z270" s="64" t="s">
        <v>46</v>
      </c>
      <c r="AA270" s="64" t="s">
        <v>1182</v>
      </c>
      <c r="AB270" s="35" t="str">
        <f t="shared" ref="AB270:AB334" si="14">LEFT(Y270,2)</f>
        <v>41</v>
      </c>
      <c r="AC270" s="35" t="str">
        <f t="shared" ref="AC270:AC334" si="15">MID(Y270,3,5)</f>
        <v>00004</v>
      </c>
      <c r="AD270" s="35" t="str">
        <f t="shared" ref="AD270:AD334" si="16">RIGHT(Y270,5)</f>
        <v>03977</v>
      </c>
    </row>
    <row r="271" spans="22:30" x14ac:dyDescent="0.2">
      <c r="V271" s="64" t="s">
        <v>1183</v>
      </c>
      <c r="W271" s="64" t="s">
        <v>398</v>
      </c>
      <c r="X271" s="64" t="s">
        <v>399</v>
      </c>
      <c r="Y271" s="64" t="s">
        <v>1184</v>
      </c>
      <c r="Z271" s="64" t="s">
        <v>46</v>
      </c>
      <c r="AA271" s="64" t="s">
        <v>1185</v>
      </c>
      <c r="AB271" s="35" t="str">
        <f t="shared" si="14"/>
        <v>41</v>
      </c>
      <c r="AC271" s="35" t="str">
        <f t="shared" si="15"/>
        <v>00004</v>
      </c>
      <c r="AD271" s="35" t="str">
        <f t="shared" si="16"/>
        <v>03983</v>
      </c>
    </row>
    <row r="272" spans="22:30" x14ac:dyDescent="0.2">
      <c r="V272" s="64" t="s">
        <v>1186</v>
      </c>
      <c r="W272" s="64" t="s">
        <v>398</v>
      </c>
      <c r="X272" s="64" t="s">
        <v>399</v>
      </c>
      <c r="Y272" s="64" t="s">
        <v>1187</v>
      </c>
      <c r="Z272" s="64" t="s">
        <v>46</v>
      </c>
      <c r="AA272" s="64" t="s">
        <v>1188</v>
      </c>
      <c r="AB272" s="35" t="str">
        <f t="shared" si="14"/>
        <v>41</v>
      </c>
      <c r="AC272" s="35" t="str">
        <f t="shared" si="15"/>
        <v>00004</v>
      </c>
      <c r="AD272" s="35" t="str">
        <f t="shared" si="16"/>
        <v>04328</v>
      </c>
    </row>
    <row r="273" spans="22:30" x14ac:dyDescent="0.2">
      <c r="V273" s="64" t="s">
        <v>1189</v>
      </c>
      <c r="W273" s="64" t="s">
        <v>398</v>
      </c>
      <c r="X273" s="64" t="s">
        <v>399</v>
      </c>
      <c r="Y273" s="64" t="s">
        <v>1190</v>
      </c>
      <c r="Z273" s="64" t="s">
        <v>46</v>
      </c>
      <c r="AA273" s="64" t="s">
        <v>1191</v>
      </c>
      <c r="AB273" s="35" t="str">
        <f t="shared" si="14"/>
        <v>41</v>
      </c>
      <c r="AC273" s="35" t="str">
        <f t="shared" si="15"/>
        <v>00004</v>
      </c>
      <c r="AD273" s="35" t="str">
        <f t="shared" si="16"/>
        <v>00968</v>
      </c>
    </row>
    <row r="274" spans="22:30" x14ac:dyDescent="0.2">
      <c r="V274" s="64" t="s">
        <v>1192</v>
      </c>
      <c r="W274" s="64" t="s">
        <v>398</v>
      </c>
      <c r="X274" s="64" t="s">
        <v>399</v>
      </c>
      <c r="Y274" s="64" t="s">
        <v>1193</v>
      </c>
      <c r="Z274" s="64" t="s">
        <v>858</v>
      </c>
      <c r="AA274" s="64" t="s">
        <v>1194</v>
      </c>
      <c r="AB274" s="35" t="str">
        <f t="shared" si="14"/>
        <v>41</v>
      </c>
      <c r="AC274" s="35" t="str">
        <f t="shared" si="15"/>
        <v>00004</v>
      </c>
      <c r="AD274" s="35" t="str">
        <f t="shared" si="16"/>
        <v>06557</v>
      </c>
    </row>
    <row r="275" spans="22:30" x14ac:dyDescent="0.2">
      <c r="V275" s="64" t="s">
        <v>1195</v>
      </c>
      <c r="W275" s="64" t="s">
        <v>398</v>
      </c>
      <c r="X275" s="64" t="s">
        <v>399</v>
      </c>
      <c r="Y275" s="64" t="s">
        <v>1196</v>
      </c>
      <c r="Z275" s="64" t="s">
        <v>46</v>
      </c>
      <c r="AA275" s="64" t="s">
        <v>1197</v>
      </c>
      <c r="AB275" s="35" t="str">
        <f t="shared" si="14"/>
        <v>41</v>
      </c>
      <c r="AC275" s="35" t="str">
        <f t="shared" si="15"/>
        <v>00004</v>
      </c>
      <c r="AD275" s="35" t="str">
        <f t="shared" si="16"/>
        <v>00113</v>
      </c>
    </row>
    <row r="276" spans="22:30" x14ac:dyDescent="0.2">
      <c r="V276" s="64" t="s">
        <v>1198</v>
      </c>
      <c r="W276" s="64" t="s">
        <v>398</v>
      </c>
      <c r="X276" s="64" t="s">
        <v>399</v>
      </c>
      <c r="Y276" s="64" t="s">
        <v>1199</v>
      </c>
      <c r="Z276" s="64" t="s">
        <v>46</v>
      </c>
      <c r="AA276" s="64" t="s">
        <v>1200</v>
      </c>
      <c r="AB276" s="35" t="str">
        <f t="shared" si="14"/>
        <v>41</v>
      </c>
      <c r="AC276" s="35" t="str">
        <f t="shared" si="15"/>
        <v>00004</v>
      </c>
      <c r="AD276" s="35" t="str">
        <f t="shared" si="16"/>
        <v>00982</v>
      </c>
    </row>
    <row r="277" spans="22:30" x14ac:dyDescent="0.2">
      <c r="V277" s="64" t="s">
        <v>1201</v>
      </c>
      <c r="W277" s="64" t="s">
        <v>398</v>
      </c>
      <c r="X277" s="64" t="s">
        <v>399</v>
      </c>
      <c r="Y277" s="64" t="s">
        <v>1202</v>
      </c>
      <c r="Z277" s="64" t="s">
        <v>46</v>
      </c>
      <c r="AA277" s="64" t="s">
        <v>1203</v>
      </c>
      <c r="AB277" s="35" t="str">
        <f t="shared" si="14"/>
        <v>41</v>
      </c>
      <c r="AC277" s="35" t="str">
        <f t="shared" si="15"/>
        <v>00004</v>
      </c>
      <c r="AD277" s="35" t="str">
        <f t="shared" si="16"/>
        <v>04215</v>
      </c>
    </row>
    <row r="278" spans="22:30" x14ac:dyDescent="0.2">
      <c r="V278" s="64" t="s">
        <v>1204</v>
      </c>
      <c r="W278" s="64" t="s">
        <v>398</v>
      </c>
      <c r="X278" s="64" t="s">
        <v>399</v>
      </c>
      <c r="Y278" s="64" t="s">
        <v>1205</v>
      </c>
      <c r="Z278" s="64" t="s">
        <v>46</v>
      </c>
      <c r="AA278" s="64" t="s">
        <v>1206</v>
      </c>
      <c r="AB278" s="35" t="str">
        <f t="shared" si="14"/>
        <v>41</v>
      </c>
      <c r="AC278" s="35" t="str">
        <f t="shared" si="15"/>
        <v>00004</v>
      </c>
      <c r="AD278" s="35" t="str">
        <f t="shared" si="16"/>
        <v>00997</v>
      </c>
    </row>
    <row r="279" spans="22:30" x14ac:dyDescent="0.2">
      <c r="V279" s="64" t="s">
        <v>1207</v>
      </c>
      <c r="W279" s="64" t="s">
        <v>398</v>
      </c>
      <c r="X279" s="64" t="s">
        <v>399</v>
      </c>
      <c r="Y279" s="64" t="s">
        <v>1208</v>
      </c>
      <c r="Z279" s="64" t="s">
        <v>46</v>
      </c>
      <c r="AA279" s="64" t="s">
        <v>1209</v>
      </c>
      <c r="AB279" s="35" t="str">
        <f t="shared" si="14"/>
        <v>41</v>
      </c>
      <c r="AC279" s="35" t="str">
        <f t="shared" si="15"/>
        <v>00004</v>
      </c>
      <c r="AD279" s="35" t="str">
        <f t="shared" si="16"/>
        <v>00201</v>
      </c>
    </row>
    <row r="280" spans="22:30" x14ac:dyDescent="0.2">
      <c r="V280" s="64" t="s">
        <v>1210</v>
      </c>
      <c r="W280" s="64" t="s">
        <v>398</v>
      </c>
      <c r="X280" s="64" t="s">
        <v>399</v>
      </c>
      <c r="Y280" s="64" t="s">
        <v>1211</v>
      </c>
      <c r="Z280" s="64" t="s">
        <v>46</v>
      </c>
      <c r="AA280" s="64" t="s">
        <v>1212</v>
      </c>
      <c r="AB280" s="35" t="str">
        <f t="shared" si="14"/>
        <v>41</v>
      </c>
      <c r="AC280" s="35" t="str">
        <f t="shared" si="15"/>
        <v>00004</v>
      </c>
      <c r="AD280" s="35" t="str">
        <f t="shared" si="16"/>
        <v>01009</v>
      </c>
    </row>
    <row r="281" spans="22:30" x14ac:dyDescent="0.2">
      <c r="V281" s="64" t="s">
        <v>1213</v>
      </c>
      <c r="W281" s="64" t="s">
        <v>398</v>
      </c>
      <c r="X281" s="64" t="s">
        <v>399</v>
      </c>
      <c r="Y281" s="64" t="s">
        <v>1214</v>
      </c>
      <c r="Z281" s="64" t="s">
        <v>46</v>
      </c>
      <c r="AA281" s="64" t="s">
        <v>1215</v>
      </c>
      <c r="AB281" s="35" t="str">
        <f t="shared" si="14"/>
        <v>41</v>
      </c>
      <c r="AC281" s="35" t="str">
        <f t="shared" si="15"/>
        <v>00004</v>
      </c>
      <c r="AD281" s="35" t="str">
        <f t="shared" si="16"/>
        <v>00222</v>
      </c>
    </row>
    <row r="282" spans="22:30" x14ac:dyDescent="0.2">
      <c r="V282" s="64" t="s">
        <v>1216</v>
      </c>
      <c r="W282" s="64" t="s">
        <v>398</v>
      </c>
      <c r="X282" s="64" t="s">
        <v>399</v>
      </c>
      <c r="Y282" s="64" t="s">
        <v>1217</v>
      </c>
      <c r="Z282" s="64" t="s">
        <v>46</v>
      </c>
      <c r="AA282" s="64" t="s">
        <v>1218</v>
      </c>
      <c r="AB282" s="35" t="str">
        <f t="shared" si="14"/>
        <v>41</v>
      </c>
      <c r="AC282" s="35" t="str">
        <f t="shared" si="15"/>
        <v>00004</v>
      </c>
      <c r="AD282" s="35" t="str">
        <f t="shared" si="16"/>
        <v>03935</v>
      </c>
    </row>
    <row r="283" spans="22:30" x14ac:dyDescent="0.2">
      <c r="V283" s="64" t="s">
        <v>1219</v>
      </c>
      <c r="W283" s="64" t="s">
        <v>398</v>
      </c>
      <c r="X283" s="64" t="s">
        <v>399</v>
      </c>
      <c r="Y283" s="64" t="s">
        <v>1220</v>
      </c>
      <c r="Z283" s="64" t="s">
        <v>46</v>
      </c>
      <c r="AA283" s="64" t="s">
        <v>1221</v>
      </c>
      <c r="AB283" s="35" t="str">
        <f t="shared" si="14"/>
        <v>41</v>
      </c>
      <c r="AC283" s="35" t="str">
        <f t="shared" si="15"/>
        <v>00004</v>
      </c>
      <c r="AD283" s="35" t="str">
        <f t="shared" si="16"/>
        <v>00477</v>
      </c>
    </row>
    <row r="284" spans="22:30" x14ac:dyDescent="0.2">
      <c r="V284" s="64" t="s">
        <v>1222</v>
      </c>
      <c r="W284" s="64" t="s">
        <v>398</v>
      </c>
      <c r="X284" s="64" t="s">
        <v>399</v>
      </c>
      <c r="Y284" s="64" t="s">
        <v>1223</v>
      </c>
      <c r="Z284" s="64" t="s">
        <v>46</v>
      </c>
      <c r="AA284" s="64" t="s">
        <v>1224</v>
      </c>
      <c r="AB284" s="35" t="str">
        <f t="shared" si="14"/>
        <v>41</v>
      </c>
      <c r="AC284" s="35" t="str">
        <f t="shared" si="15"/>
        <v>00004</v>
      </c>
      <c r="AD284" s="35" t="str">
        <f t="shared" si="16"/>
        <v>05118</v>
      </c>
    </row>
    <row r="285" spans="22:30" x14ac:dyDescent="0.2">
      <c r="V285" s="64" t="s">
        <v>1225</v>
      </c>
      <c r="W285" s="64" t="s">
        <v>398</v>
      </c>
      <c r="X285" s="64" t="s">
        <v>399</v>
      </c>
      <c r="Y285" s="64" t="s">
        <v>1226</v>
      </c>
      <c r="Z285" s="64" t="s">
        <v>46</v>
      </c>
      <c r="AA285" s="64" t="s">
        <v>1227</v>
      </c>
      <c r="AB285" s="35" t="str">
        <f t="shared" si="14"/>
        <v>41</v>
      </c>
      <c r="AC285" s="35" t="str">
        <f t="shared" si="15"/>
        <v>00004</v>
      </c>
      <c r="AD285" s="35" t="str">
        <f t="shared" si="16"/>
        <v>01052</v>
      </c>
    </row>
    <row r="286" spans="22:30" x14ac:dyDescent="0.2">
      <c r="V286" s="64" t="s">
        <v>1228</v>
      </c>
      <c r="W286" s="64" t="s">
        <v>398</v>
      </c>
      <c r="X286" s="64" t="s">
        <v>399</v>
      </c>
      <c r="Y286" s="64" t="s">
        <v>1229</v>
      </c>
      <c r="Z286" s="64" t="s">
        <v>46</v>
      </c>
      <c r="AA286" s="64" t="s">
        <v>1230</v>
      </c>
      <c r="AB286" s="35" t="str">
        <f t="shared" si="14"/>
        <v>41</v>
      </c>
      <c r="AC286" s="35" t="str">
        <f t="shared" si="15"/>
        <v>00004</v>
      </c>
      <c r="AD286" s="35" t="str">
        <f t="shared" si="16"/>
        <v>04071</v>
      </c>
    </row>
    <row r="287" spans="22:30" x14ac:dyDescent="0.2">
      <c r="V287" s="64" t="s">
        <v>1231</v>
      </c>
      <c r="W287" s="64" t="s">
        <v>398</v>
      </c>
      <c r="X287" s="64" t="s">
        <v>399</v>
      </c>
      <c r="Y287" s="64" t="s">
        <v>1232</v>
      </c>
      <c r="Z287" s="64" t="s">
        <v>46</v>
      </c>
      <c r="AA287" s="64" t="s">
        <v>1233</v>
      </c>
      <c r="AB287" s="35" t="str">
        <f t="shared" si="14"/>
        <v>41</v>
      </c>
      <c r="AC287" s="35" t="str">
        <f t="shared" si="15"/>
        <v>00004</v>
      </c>
      <c r="AD287" s="35" t="str">
        <f t="shared" si="16"/>
        <v>03954</v>
      </c>
    </row>
    <row r="288" spans="22:30" x14ac:dyDescent="0.2">
      <c r="V288" s="64" t="s">
        <v>1234</v>
      </c>
      <c r="W288" s="64" t="s">
        <v>398</v>
      </c>
      <c r="X288" s="64" t="s">
        <v>399</v>
      </c>
      <c r="Y288" s="64" t="s">
        <v>1235</v>
      </c>
      <c r="Z288" s="64" t="s">
        <v>46</v>
      </c>
      <c r="AA288" s="64" t="s">
        <v>1236</v>
      </c>
      <c r="AB288" s="35" t="str">
        <f t="shared" si="14"/>
        <v>41</v>
      </c>
      <c r="AC288" s="35" t="str">
        <f t="shared" si="15"/>
        <v>00004</v>
      </c>
      <c r="AD288" s="35" t="str">
        <f t="shared" si="16"/>
        <v>03886</v>
      </c>
    </row>
    <row r="289" spans="22:30" x14ac:dyDescent="0.2">
      <c r="V289" s="64" t="s">
        <v>1237</v>
      </c>
      <c r="W289" s="64" t="s">
        <v>398</v>
      </c>
      <c r="X289" s="64" t="s">
        <v>399</v>
      </c>
      <c r="Y289" s="64" t="s">
        <v>1238</v>
      </c>
      <c r="Z289" s="64" t="s">
        <v>46</v>
      </c>
      <c r="AA289" s="64" t="s">
        <v>1239</v>
      </c>
      <c r="AB289" s="35" t="str">
        <f t="shared" si="14"/>
        <v>41</v>
      </c>
      <c r="AC289" s="35" t="str">
        <f t="shared" si="15"/>
        <v>00004</v>
      </c>
      <c r="AD289" s="35" t="str">
        <f t="shared" si="16"/>
        <v>00006</v>
      </c>
    </row>
    <row r="290" spans="22:30" x14ac:dyDescent="0.2">
      <c r="V290" s="64" t="s">
        <v>1240</v>
      </c>
      <c r="W290" s="64" t="s">
        <v>398</v>
      </c>
      <c r="X290" s="64" t="s">
        <v>399</v>
      </c>
      <c r="Y290" s="64" t="s">
        <v>1241</v>
      </c>
      <c r="Z290" s="64" t="s">
        <v>46</v>
      </c>
      <c r="AA290" s="64" t="s">
        <v>1242</v>
      </c>
      <c r="AB290" s="35" t="str">
        <f t="shared" si="14"/>
        <v>41</v>
      </c>
      <c r="AC290" s="35" t="str">
        <f t="shared" si="15"/>
        <v>00004</v>
      </c>
      <c r="AD290" s="35" t="str">
        <f t="shared" si="16"/>
        <v>00214</v>
      </c>
    </row>
    <row r="291" spans="22:30" x14ac:dyDescent="0.2">
      <c r="V291" s="64" t="s">
        <v>1243</v>
      </c>
      <c r="W291" s="64" t="s">
        <v>398</v>
      </c>
      <c r="X291" s="64" t="s">
        <v>399</v>
      </c>
      <c r="Y291" s="64" t="s">
        <v>1244</v>
      </c>
      <c r="Z291" s="64" t="s">
        <v>46</v>
      </c>
      <c r="AA291" s="64" t="s">
        <v>1245</v>
      </c>
      <c r="AB291" s="35" t="str">
        <f t="shared" si="14"/>
        <v>41</v>
      </c>
      <c r="AC291" s="35" t="str">
        <f t="shared" si="15"/>
        <v>00004</v>
      </c>
      <c r="AD291" s="35" t="str">
        <f t="shared" si="16"/>
        <v>06239</v>
      </c>
    </row>
    <row r="292" spans="22:30" x14ac:dyDescent="0.2">
      <c r="V292" s="64" t="s">
        <v>1246</v>
      </c>
      <c r="W292" s="64" t="s">
        <v>398</v>
      </c>
      <c r="X292" s="64" t="s">
        <v>399</v>
      </c>
      <c r="Y292" s="64" t="s">
        <v>1247</v>
      </c>
      <c r="Z292" s="64" t="s">
        <v>46</v>
      </c>
      <c r="AA292" s="64" t="s">
        <v>1248</v>
      </c>
      <c r="AB292" s="35" t="str">
        <f t="shared" si="14"/>
        <v>41</v>
      </c>
      <c r="AC292" s="35" t="str">
        <f t="shared" si="15"/>
        <v>00004</v>
      </c>
      <c r="AD292" s="35" t="str">
        <f t="shared" si="16"/>
        <v>04160</v>
      </c>
    </row>
    <row r="293" spans="22:30" x14ac:dyDescent="0.2">
      <c r="V293" s="64" t="s">
        <v>1249</v>
      </c>
      <c r="W293" s="64" t="s">
        <v>398</v>
      </c>
      <c r="X293" s="64" t="s">
        <v>399</v>
      </c>
      <c r="Y293" s="64" t="s">
        <v>1250</v>
      </c>
      <c r="Z293" s="64" t="s">
        <v>46</v>
      </c>
      <c r="AA293" s="64" t="s">
        <v>1251</v>
      </c>
      <c r="AB293" s="35" t="str">
        <f t="shared" si="14"/>
        <v>41</v>
      </c>
      <c r="AC293" s="35" t="str">
        <f t="shared" si="15"/>
        <v>00004</v>
      </c>
      <c r="AD293" s="35" t="str">
        <f t="shared" si="16"/>
        <v>04159</v>
      </c>
    </row>
    <row r="294" spans="22:30" x14ac:dyDescent="0.2">
      <c r="V294" s="64" t="s">
        <v>1252</v>
      </c>
      <c r="W294" s="64" t="s">
        <v>398</v>
      </c>
      <c r="X294" s="64" t="s">
        <v>399</v>
      </c>
      <c r="Y294" s="64" t="s">
        <v>1253</v>
      </c>
      <c r="Z294" s="64" t="s">
        <v>46</v>
      </c>
      <c r="AA294" s="64" t="s">
        <v>1254</v>
      </c>
      <c r="AB294" s="35" t="str">
        <f t="shared" si="14"/>
        <v>41</v>
      </c>
      <c r="AC294" s="35" t="str">
        <f t="shared" si="15"/>
        <v>00004</v>
      </c>
      <c r="AD294" s="35" t="str">
        <f t="shared" si="16"/>
        <v>00452</v>
      </c>
    </row>
    <row r="295" spans="22:30" x14ac:dyDescent="0.2">
      <c r="V295" s="64" t="s">
        <v>1255</v>
      </c>
      <c r="W295" s="64" t="s">
        <v>398</v>
      </c>
      <c r="X295" s="64" t="s">
        <v>399</v>
      </c>
      <c r="Y295" s="64" t="s">
        <v>1256</v>
      </c>
      <c r="Z295" s="64" t="s">
        <v>46</v>
      </c>
      <c r="AA295" s="64" t="s">
        <v>1257</v>
      </c>
      <c r="AB295" s="35" t="str">
        <f t="shared" si="14"/>
        <v>41</v>
      </c>
      <c r="AC295" s="35" t="str">
        <f t="shared" si="15"/>
        <v>00004</v>
      </c>
      <c r="AD295" s="35" t="str">
        <f t="shared" si="16"/>
        <v>00457</v>
      </c>
    </row>
    <row r="296" spans="22:30" x14ac:dyDescent="0.2">
      <c r="V296" s="64" t="s">
        <v>1258</v>
      </c>
      <c r="W296" s="64" t="s">
        <v>398</v>
      </c>
      <c r="X296" s="64" t="s">
        <v>399</v>
      </c>
      <c r="Y296" s="64" t="s">
        <v>1259</v>
      </c>
      <c r="Z296" s="64" t="s">
        <v>46</v>
      </c>
      <c r="AA296" s="64" t="s">
        <v>1260</v>
      </c>
      <c r="AB296" s="35" t="str">
        <f t="shared" si="14"/>
        <v>41</v>
      </c>
      <c r="AC296" s="35" t="str">
        <f t="shared" si="15"/>
        <v>00004</v>
      </c>
      <c r="AD296" s="35" t="str">
        <f t="shared" si="16"/>
        <v>00044</v>
      </c>
    </row>
    <row r="297" spans="22:30" x14ac:dyDescent="0.2">
      <c r="V297" s="64" t="s">
        <v>1261</v>
      </c>
      <c r="W297" s="64" t="s">
        <v>398</v>
      </c>
      <c r="X297" s="64" t="s">
        <v>399</v>
      </c>
      <c r="Y297" s="64" t="s">
        <v>1262</v>
      </c>
      <c r="Z297" s="64" t="s">
        <v>46</v>
      </c>
      <c r="AA297" s="64" t="s">
        <v>1263</v>
      </c>
      <c r="AB297" s="35" t="str">
        <f t="shared" si="14"/>
        <v>41</v>
      </c>
      <c r="AC297" s="35" t="str">
        <f t="shared" si="15"/>
        <v>00004</v>
      </c>
      <c r="AD297" s="35" t="str">
        <f t="shared" si="16"/>
        <v>04228</v>
      </c>
    </row>
    <row r="298" spans="22:30" x14ac:dyDescent="0.2">
      <c r="V298" s="64" t="s">
        <v>1264</v>
      </c>
      <c r="W298" s="64" t="s">
        <v>398</v>
      </c>
      <c r="X298" s="64" t="s">
        <v>399</v>
      </c>
      <c r="Y298" s="64" t="s">
        <v>1265</v>
      </c>
      <c r="Z298" s="64" t="s">
        <v>46</v>
      </c>
      <c r="AA298" s="64" t="s">
        <v>1266</v>
      </c>
      <c r="AB298" s="35" t="str">
        <f t="shared" si="14"/>
        <v>41</v>
      </c>
      <c r="AC298" s="35" t="str">
        <f t="shared" si="15"/>
        <v>00004</v>
      </c>
      <c r="AD298" s="35" t="str">
        <f t="shared" si="16"/>
        <v>03754</v>
      </c>
    </row>
    <row r="299" spans="22:30" x14ac:dyDescent="0.2">
      <c r="V299" s="64" t="s">
        <v>1267</v>
      </c>
      <c r="W299" s="64" t="s">
        <v>398</v>
      </c>
      <c r="X299" s="64" t="s">
        <v>399</v>
      </c>
      <c r="Y299" s="64" t="s">
        <v>1268</v>
      </c>
      <c r="Z299" s="64" t="s">
        <v>46</v>
      </c>
      <c r="AA299" s="64" t="s">
        <v>1269</v>
      </c>
      <c r="AB299" s="35" t="str">
        <f t="shared" si="14"/>
        <v>41</v>
      </c>
      <c r="AC299" s="35" t="str">
        <f t="shared" si="15"/>
        <v>00004</v>
      </c>
      <c r="AD299" s="35" t="str">
        <f t="shared" si="16"/>
        <v>01130</v>
      </c>
    </row>
    <row r="300" spans="22:30" x14ac:dyDescent="0.2">
      <c r="V300" s="64" t="s">
        <v>1270</v>
      </c>
      <c r="W300" s="64" t="s">
        <v>398</v>
      </c>
      <c r="X300" s="64" t="s">
        <v>399</v>
      </c>
      <c r="Y300" s="64" t="s">
        <v>1271</v>
      </c>
      <c r="Z300" s="64" t="s">
        <v>46</v>
      </c>
      <c r="AA300" s="64" t="s">
        <v>1272</v>
      </c>
      <c r="AB300" s="35" t="str">
        <f t="shared" si="14"/>
        <v>41</v>
      </c>
      <c r="AC300" s="35" t="str">
        <f t="shared" si="15"/>
        <v>00004</v>
      </c>
      <c r="AD300" s="35" t="str">
        <f t="shared" si="16"/>
        <v>04190</v>
      </c>
    </row>
    <row r="301" spans="22:30" x14ac:dyDescent="0.2">
      <c r="V301" s="64" t="s">
        <v>1273</v>
      </c>
      <c r="W301" s="64" t="s">
        <v>398</v>
      </c>
      <c r="X301" s="64" t="s">
        <v>399</v>
      </c>
      <c r="Y301" s="64" t="s">
        <v>1274</v>
      </c>
      <c r="Z301" s="64" t="s">
        <v>46</v>
      </c>
      <c r="AA301" s="64" t="s">
        <v>1275</v>
      </c>
      <c r="AB301" s="35" t="str">
        <f t="shared" si="14"/>
        <v>41</v>
      </c>
      <c r="AC301" s="35" t="str">
        <f t="shared" si="15"/>
        <v>00004</v>
      </c>
      <c r="AD301" s="35" t="str">
        <f t="shared" si="16"/>
        <v>03764</v>
      </c>
    </row>
    <row r="302" spans="22:30" x14ac:dyDescent="0.2">
      <c r="V302" s="64" t="s">
        <v>1276</v>
      </c>
      <c r="W302" s="64" t="s">
        <v>398</v>
      </c>
      <c r="X302" s="64" t="s">
        <v>399</v>
      </c>
      <c r="Y302" s="64" t="s">
        <v>1277</v>
      </c>
      <c r="Z302" s="64" t="s">
        <v>46</v>
      </c>
      <c r="AA302" s="64" t="s">
        <v>1278</v>
      </c>
      <c r="AB302" s="35" t="str">
        <f t="shared" si="14"/>
        <v>41</v>
      </c>
      <c r="AC302" s="35" t="str">
        <f t="shared" si="15"/>
        <v>00004</v>
      </c>
      <c r="AD302" s="35" t="str">
        <f t="shared" si="16"/>
        <v>00088</v>
      </c>
    </row>
    <row r="303" spans="22:30" x14ac:dyDescent="0.2">
      <c r="V303" s="64" t="s">
        <v>1279</v>
      </c>
      <c r="W303" s="64" t="s">
        <v>398</v>
      </c>
      <c r="X303" s="64" t="s">
        <v>399</v>
      </c>
      <c r="Y303" s="64" t="s">
        <v>1280</v>
      </c>
      <c r="Z303" s="64" t="s">
        <v>46</v>
      </c>
      <c r="AA303" s="64" t="s">
        <v>1281</v>
      </c>
      <c r="AB303" s="35" t="str">
        <f t="shared" si="14"/>
        <v>41</v>
      </c>
      <c r="AC303" s="35" t="str">
        <f t="shared" si="15"/>
        <v>00004</v>
      </c>
      <c r="AD303" s="35" t="str">
        <f t="shared" si="16"/>
        <v>04162</v>
      </c>
    </row>
    <row r="304" spans="22:30" x14ac:dyDescent="0.2">
      <c r="V304" s="64" t="s">
        <v>1282</v>
      </c>
      <c r="W304" s="64" t="s">
        <v>398</v>
      </c>
      <c r="X304" s="64" t="s">
        <v>399</v>
      </c>
      <c r="Y304" s="64" t="s">
        <v>1283</v>
      </c>
      <c r="Z304" s="64" t="s">
        <v>46</v>
      </c>
      <c r="AA304" s="64" t="s">
        <v>1284</v>
      </c>
      <c r="AB304" s="35" t="str">
        <f t="shared" si="14"/>
        <v>41</v>
      </c>
      <c r="AC304" s="35" t="str">
        <f t="shared" si="15"/>
        <v>00004</v>
      </c>
      <c r="AD304" s="35" t="str">
        <f t="shared" si="16"/>
        <v>01169</v>
      </c>
    </row>
    <row r="305" spans="22:30" x14ac:dyDescent="0.2">
      <c r="V305" s="64" t="s">
        <v>1285</v>
      </c>
      <c r="W305" s="64" t="s">
        <v>398</v>
      </c>
      <c r="X305" s="64" t="s">
        <v>399</v>
      </c>
      <c r="Y305" s="64" t="s">
        <v>1286</v>
      </c>
      <c r="Z305" s="64" t="s">
        <v>46</v>
      </c>
      <c r="AA305" s="64" t="s">
        <v>1287</v>
      </c>
      <c r="AB305" s="35" t="str">
        <f t="shared" si="14"/>
        <v>41</v>
      </c>
      <c r="AC305" s="35" t="str">
        <f t="shared" si="15"/>
        <v>00004</v>
      </c>
      <c r="AD305" s="35" t="str">
        <f t="shared" si="16"/>
        <v>03787</v>
      </c>
    </row>
    <row r="306" spans="22:30" x14ac:dyDescent="0.2">
      <c r="V306" s="64" t="s">
        <v>1288</v>
      </c>
      <c r="W306" s="64" t="s">
        <v>398</v>
      </c>
      <c r="X306" s="64" t="s">
        <v>399</v>
      </c>
      <c r="Y306" s="64" t="s">
        <v>1289</v>
      </c>
      <c r="Z306" s="64" t="s">
        <v>46</v>
      </c>
      <c r="AA306" s="64" t="s">
        <v>1290</v>
      </c>
      <c r="AB306" s="35" t="str">
        <f t="shared" si="14"/>
        <v>41</v>
      </c>
      <c r="AC306" s="35" t="str">
        <f t="shared" si="15"/>
        <v>00004</v>
      </c>
      <c r="AD306" s="35" t="str">
        <f t="shared" si="16"/>
        <v>01180</v>
      </c>
    </row>
    <row r="307" spans="22:30" x14ac:dyDescent="0.2">
      <c r="V307" s="64" t="s">
        <v>1291</v>
      </c>
      <c r="W307" s="64" t="s">
        <v>398</v>
      </c>
      <c r="X307" s="64" t="s">
        <v>399</v>
      </c>
      <c r="Y307" s="64" t="s">
        <v>1292</v>
      </c>
      <c r="Z307" s="64" t="s">
        <v>46</v>
      </c>
      <c r="AA307" s="64" t="s">
        <v>1293</v>
      </c>
      <c r="AB307" s="35" t="str">
        <f t="shared" si="14"/>
        <v>41</v>
      </c>
      <c r="AC307" s="35" t="str">
        <f t="shared" si="15"/>
        <v>00004</v>
      </c>
      <c r="AD307" s="35" t="str">
        <f t="shared" si="16"/>
        <v>01185</v>
      </c>
    </row>
    <row r="308" spans="22:30" x14ac:dyDescent="0.2">
      <c r="V308" s="64" t="s">
        <v>1294</v>
      </c>
      <c r="W308" s="64" t="s">
        <v>398</v>
      </c>
      <c r="X308" s="64" t="s">
        <v>399</v>
      </c>
      <c r="Y308" s="64" t="s">
        <v>1295</v>
      </c>
      <c r="Z308" s="64" t="s">
        <v>46</v>
      </c>
      <c r="AA308" s="64" t="s">
        <v>1296</v>
      </c>
      <c r="AB308" s="35" t="str">
        <f t="shared" si="14"/>
        <v>41</v>
      </c>
      <c r="AC308" s="35" t="str">
        <f t="shared" si="15"/>
        <v>00004</v>
      </c>
      <c r="AD308" s="35" t="str">
        <f t="shared" si="16"/>
        <v>00216</v>
      </c>
    </row>
    <row r="309" spans="22:30" x14ac:dyDescent="0.2">
      <c r="V309" s="64" t="s">
        <v>1297</v>
      </c>
      <c r="W309" s="64" t="s">
        <v>398</v>
      </c>
      <c r="X309" s="64" t="s">
        <v>399</v>
      </c>
      <c r="Y309" s="64" t="s">
        <v>1298</v>
      </c>
      <c r="Z309" s="64" t="s">
        <v>46</v>
      </c>
      <c r="AA309" s="64" t="s">
        <v>1299</v>
      </c>
      <c r="AB309" s="35" t="str">
        <f t="shared" si="14"/>
        <v>41</v>
      </c>
      <c r="AC309" s="35" t="str">
        <f t="shared" si="15"/>
        <v>00004</v>
      </c>
      <c r="AD309" s="35" t="str">
        <f t="shared" si="16"/>
        <v>03998</v>
      </c>
    </row>
    <row r="310" spans="22:30" x14ac:dyDescent="0.2">
      <c r="V310" s="64" t="s">
        <v>1300</v>
      </c>
      <c r="W310" s="64" t="s">
        <v>398</v>
      </c>
      <c r="X310" s="64" t="s">
        <v>399</v>
      </c>
      <c r="Y310" s="64" t="s">
        <v>1301</v>
      </c>
      <c r="Z310" s="64" t="s">
        <v>46</v>
      </c>
      <c r="AA310" s="64" t="s">
        <v>1302</v>
      </c>
      <c r="AB310" s="35" t="str">
        <f t="shared" si="14"/>
        <v>41</v>
      </c>
      <c r="AC310" s="35" t="str">
        <f t="shared" si="15"/>
        <v>00004</v>
      </c>
      <c r="AD310" s="35" t="str">
        <f t="shared" si="16"/>
        <v>01202</v>
      </c>
    </row>
    <row r="311" spans="22:30" x14ac:dyDescent="0.2">
      <c r="V311" s="64" t="s">
        <v>1303</v>
      </c>
      <c r="W311" s="64" t="s">
        <v>398</v>
      </c>
      <c r="X311" s="64" t="s">
        <v>399</v>
      </c>
      <c r="Y311" s="64" t="s">
        <v>1304</v>
      </c>
      <c r="Z311" s="64" t="s">
        <v>46</v>
      </c>
      <c r="AA311" s="64" t="s">
        <v>1305</v>
      </c>
      <c r="AB311" s="35" t="str">
        <f t="shared" si="14"/>
        <v>41</v>
      </c>
      <c r="AC311" s="35" t="str">
        <f t="shared" si="15"/>
        <v>00004</v>
      </c>
      <c r="AD311" s="35" t="str">
        <f t="shared" si="16"/>
        <v>04020</v>
      </c>
    </row>
    <row r="312" spans="22:30" x14ac:dyDescent="0.2">
      <c r="V312" s="64" t="s">
        <v>1306</v>
      </c>
      <c r="W312" s="64" t="s">
        <v>398</v>
      </c>
      <c r="X312" s="64" t="s">
        <v>399</v>
      </c>
      <c r="Y312" s="64" t="s">
        <v>1307</v>
      </c>
      <c r="Z312" s="64" t="s">
        <v>46</v>
      </c>
      <c r="AA312" s="64" t="s">
        <v>1308</v>
      </c>
      <c r="AB312" s="35" t="str">
        <f t="shared" si="14"/>
        <v>41</v>
      </c>
      <c r="AC312" s="35" t="str">
        <f t="shared" si="15"/>
        <v>00004</v>
      </c>
      <c r="AD312" s="35" t="str">
        <f t="shared" si="16"/>
        <v>03753</v>
      </c>
    </row>
    <row r="313" spans="22:30" x14ac:dyDescent="0.2">
      <c r="V313" s="64" t="s">
        <v>1309</v>
      </c>
      <c r="W313" s="64" t="s">
        <v>398</v>
      </c>
      <c r="X313" s="64" t="s">
        <v>399</v>
      </c>
      <c r="Y313" s="64" t="s">
        <v>1310</v>
      </c>
      <c r="Z313" s="64" t="s">
        <v>46</v>
      </c>
      <c r="AA313" s="64" t="s">
        <v>1311</v>
      </c>
      <c r="AB313" s="35" t="str">
        <f t="shared" si="14"/>
        <v>41</v>
      </c>
      <c r="AC313" s="35" t="str">
        <f t="shared" si="15"/>
        <v>00004</v>
      </c>
      <c r="AD313" s="35" t="str">
        <f t="shared" si="16"/>
        <v>01208</v>
      </c>
    </row>
    <row r="314" spans="22:30" x14ac:dyDescent="0.2">
      <c r="V314" s="64" t="s">
        <v>1312</v>
      </c>
      <c r="W314" s="64" t="s">
        <v>398</v>
      </c>
      <c r="X314" s="64" t="s">
        <v>399</v>
      </c>
      <c r="Y314" s="64" t="s">
        <v>1313</v>
      </c>
      <c r="Z314" s="64" t="s">
        <v>46</v>
      </c>
      <c r="AA314" s="64" t="s">
        <v>1314</v>
      </c>
      <c r="AB314" s="35" t="str">
        <f t="shared" si="14"/>
        <v>41</v>
      </c>
      <c r="AC314" s="35" t="str">
        <f t="shared" si="15"/>
        <v>00004</v>
      </c>
      <c r="AD314" s="35" t="str">
        <f t="shared" si="16"/>
        <v>00206</v>
      </c>
    </row>
    <row r="315" spans="22:30" x14ac:dyDescent="0.2">
      <c r="V315" s="64" t="s">
        <v>1315</v>
      </c>
      <c r="W315" s="64" t="s">
        <v>398</v>
      </c>
      <c r="X315" s="64" t="s">
        <v>399</v>
      </c>
      <c r="Y315" s="64" t="s">
        <v>1316</v>
      </c>
      <c r="Z315" s="64" t="s">
        <v>46</v>
      </c>
      <c r="AA315" s="64" t="s">
        <v>1317</v>
      </c>
      <c r="AB315" s="35" t="str">
        <f t="shared" si="14"/>
        <v>41</v>
      </c>
      <c r="AC315" s="35" t="str">
        <f t="shared" si="15"/>
        <v>00004</v>
      </c>
      <c r="AD315" s="35" t="str">
        <f t="shared" si="16"/>
        <v>01214</v>
      </c>
    </row>
    <row r="316" spans="22:30" x14ac:dyDescent="0.2">
      <c r="V316" s="64" t="s">
        <v>1318</v>
      </c>
      <c r="W316" s="64" t="s">
        <v>398</v>
      </c>
      <c r="X316" s="64" t="s">
        <v>399</v>
      </c>
      <c r="Y316" s="64" t="s">
        <v>1319</v>
      </c>
      <c r="Z316" s="64" t="s">
        <v>46</v>
      </c>
      <c r="AA316" s="64" t="s">
        <v>1320</v>
      </c>
      <c r="AB316" s="35" t="str">
        <f t="shared" si="14"/>
        <v>41</v>
      </c>
      <c r="AC316" s="35" t="str">
        <f t="shared" si="15"/>
        <v>00004</v>
      </c>
      <c r="AD316" s="35" t="str">
        <f t="shared" si="16"/>
        <v>00472</v>
      </c>
    </row>
    <row r="317" spans="22:30" x14ac:dyDescent="0.2">
      <c r="V317" s="64" t="s">
        <v>1321</v>
      </c>
      <c r="W317" s="64" t="s">
        <v>398</v>
      </c>
      <c r="X317" s="64" t="s">
        <v>399</v>
      </c>
      <c r="Y317" s="64" t="s">
        <v>1322</v>
      </c>
      <c r="Z317" s="64" t="s">
        <v>46</v>
      </c>
      <c r="AA317" s="64" t="s">
        <v>1323</v>
      </c>
      <c r="AB317" s="35" t="str">
        <f t="shared" si="14"/>
        <v>41</v>
      </c>
      <c r="AC317" s="35" t="str">
        <f t="shared" si="15"/>
        <v>00004</v>
      </c>
      <c r="AD317" s="35" t="str">
        <f t="shared" si="16"/>
        <v>00357</v>
      </c>
    </row>
    <row r="318" spans="22:30" x14ac:dyDescent="0.2">
      <c r="V318" s="64" t="s">
        <v>1324</v>
      </c>
      <c r="W318" s="64" t="s">
        <v>398</v>
      </c>
      <c r="X318" s="64" t="s">
        <v>399</v>
      </c>
      <c r="Y318" s="64" t="s">
        <v>1325</v>
      </c>
      <c r="Z318" s="64" t="s">
        <v>46</v>
      </c>
      <c r="AA318" s="64" t="s">
        <v>1326</v>
      </c>
      <c r="AB318" s="35" t="str">
        <f t="shared" si="14"/>
        <v>41</v>
      </c>
      <c r="AC318" s="35" t="str">
        <f t="shared" si="15"/>
        <v>00004</v>
      </c>
      <c r="AD318" s="35" t="str">
        <f t="shared" si="16"/>
        <v>01215</v>
      </c>
    </row>
    <row r="319" spans="22:30" x14ac:dyDescent="0.2">
      <c r="V319" s="64" t="s">
        <v>1327</v>
      </c>
      <c r="W319" s="64" t="s">
        <v>398</v>
      </c>
      <c r="X319" s="64" t="s">
        <v>399</v>
      </c>
      <c r="Y319" s="64" t="s">
        <v>1328</v>
      </c>
      <c r="Z319" s="64" t="s">
        <v>46</v>
      </c>
      <c r="AA319" s="64" t="s">
        <v>1329</v>
      </c>
      <c r="AB319" s="35" t="str">
        <f t="shared" si="14"/>
        <v>41</v>
      </c>
      <c r="AC319" s="35" t="str">
        <f t="shared" si="15"/>
        <v>00004</v>
      </c>
      <c r="AD319" s="35" t="str">
        <f t="shared" si="16"/>
        <v>00249</v>
      </c>
    </row>
    <row r="320" spans="22:30" x14ac:dyDescent="0.2">
      <c r="V320" s="64" t="s">
        <v>1330</v>
      </c>
      <c r="W320" s="64" t="s">
        <v>398</v>
      </c>
      <c r="X320" s="64" t="s">
        <v>399</v>
      </c>
      <c r="Y320" s="64" t="s">
        <v>1331</v>
      </c>
      <c r="Z320" s="64" t="s">
        <v>46</v>
      </c>
      <c r="AA320" s="64" t="s">
        <v>1332</v>
      </c>
      <c r="AB320" s="35" t="str">
        <f t="shared" si="14"/>
        <v>41</v>
      </c>
      <c r="AC320" s="35" t="str">
        <f t="shared" si="15"/>
        <v>00004</v>
      </c>
      <c r="AD320" s="35" t="str">
        <f t="shared" si="16"/>
        <v>01246</v>
      </c>
    </row>
    <row r="321" spans="22:30" x14ac:dyDescent="0.2">
      <c r="V321" s="64" t="s">
        <v>1333</v>
      </c>
      <c r="W321" s="64" t="s">
        <v>398</v>
      </c>
      <c r="X321" s="64" t="s">
        <v>399</v>
      </c>
      <c r="Y321" s="64" t="s">
        <v>1334</v>
      </c>
      <c r="Z321" s="64" t="s">
        <v>46</v>
      </c>
      <c r="AA321" s="64" t="s">
        <v>1335</v>
      </c>
      <c r="AB321" s="35" t="str">
        <f t="shared" si="14"/>
        <v>41</v>
      </c>
      <c r="AC321" s="35" t="str">
        <f t="shared" si="15"/>
        <v>00004</v>
      </c>
      <c r="AD321" s="35" t="str">
        <f t="shared" si="16"/>
        <v>04207</v>
      </c>
    </row>
    <row r="322" spans="22:30" x14ac:dyDescent="0.2">
      <c r="V322" s="64" t="s">
        <v>1336</v>
      </c>
      <c r="W322" s="64" t="s">
        <v>398</v>
      </c>
      <c r="X322" s="64" t="s">
        <v>399</v>
      </c>
      <c r="Y322" s="64" t="s">
        <v>1337</v>
      </c>
      <c r="Z322" s="64" t="s">
        <v>787</v>
      </c>
      <c r="AA322" s="64" t="s">
        <v>1338</v>
      </c>
      <c r="AB322" s="35" t="str">
        <f t="shared" si="14"/>
        <v>41</v>
      </c>
      <c r="AC322" s="35" t="str">
        <f t="shared" si="15"/>
        <v>00004</v>
      </c>
      <c r="AD322" s="35" t="str">
        <f t="shared" si="16"/>
        <v>04027</v>
      </c>
    </row>
    <row r="323" spans="22:30" x14ac:dyDescent="0.2">
      <c r="V323" s="64" t="s">
        <v>1339</v>
      </c>
      <c r="W323" s="64" t="s">
        <v>398</v>
      </c>
      <c r="X323" s="64" t="s">
        <v>399</v>
      </c>
      <c r="Y323" s="64" t="s">
        <v>1340</v>
      </c>
      <c r="Z323" s="64" t="s">
        <v>46</v>
      </c>
      <c r="AA323" s="64" t="s">
        <v>1341</v>
      </c>
      <c r="AB323" s="35" t="str">
        <f t="shared" si="14"/>
        <v>41</v>
      </c>
      <c r="AC323" s="35" t="str">
        <f t="shared" si="15"/>
        <v>00004</v>
      </c>
      <c r="AD323" s="35" t="str">
        <f t="shared" si="16"/>
        <v>01265</v>
      </c>
    </row>
    <row r="324" spans="22:30" x14ac:dyDescent="0.2">
      <c r="V324" s="64" t="s">
        <v>1342</v>
      </c>
      <c r="W324" s="64" t="s">
        <v>398</v>
      </c>
      <c r="X324" s="64" t="s">
        <v>399</v>
      </c>
      <c r="Y324" s="64" t="s">
        <v>1343</v>
      </c>
      <c r="Z324" s="64" t="s">
        <v>46</v>
      </c>
      <c r="AA324" s="64" t="s">
        <v>1344</v>
      </c>
      <c r="AB324" s="35" t="str">
        <f t="shared" si="14"/>
        <v>41</v>
      </c>
      <c r="AC324" s="35" t="str">
        <f t="shared" si="15"/>
        <v>00004</v>
      </c>
      <c r="AD324" s="35" t="str">
        <f t="shared" si="16"/>
        <v>01268</v>
      </c>
    </row>
    <row r="325" spans="22:30" x14ac:dyDescent="0.2">
      <c r="V325" s="64" t="s">
        <v>2685</v>
      </c>
      <c r="W325" s="64" t="s">
        <v>398</v>
      </c>
      <c r="X325" s="64" t="s">
        <v>399</v>
      </c>
      <c r="Y325" s="64" t="s">
        <v>2686</v>
      </c>
      <c r="Z325" s="64" t="s">
        <v>46</v>
      </c>
      <c r="AA325" s="64" t="s">
        <v>2687</v>
      </c>
      <c r="AB325" s="63" t="str">
        <f>LEFT(Y325,2)</f>
        <v>41</v>
      </c>
      <c r="AC325" s="63" t="str">
        <f>MID(Y325,3,5)</f>
        <v>00004</v>
      </c>
      <c r="AD325" s="63" t="str">
        <f>RIGHT(Y325,5)</f>
        <v>03765</v>
      </c>
    </row>
    <row r="326" spans="22:30" x14ac:dyDescent="0.2">
      <c r="V326" s="64" t="s">
        <v>1345</v>
      </c>
      <c r="W326" s="64" t="s">
        <v>398</v>
      </c>
      <c r="X326" s="64" t="s">
        <v>399</v>
      </c>
      <c r="Y326" s="64" t="s">
        <v>1346</v>
      </c>
      <c r="Z326" s="64" t="s">
        <v>46</v>
      </c>
      <c r="AA326" s="64" t="s">
        <v>1347</v>
      </c>
      <c r="AB326" s="35" t="str">
        <f t="shared" si="14"/>
        <v>41</v>
      </c>
      <c r="AC326" s="35" t="str">
        <f t="shared" si="15"/>
        <v>00004</v>
      </c>
      <c r="AD326" s="35" t="str">
        <f t="shared" si="16"/>
        <v>04095</v>
      </c>
    </row>
    <row r="327" spans="22:30" x14ac:dyDescent="0.2">
      <c r="V327" s="64" t="s">
        <v>1348</v>
      </c>
      <c r="W327" s="64" t="s">
        <v>398</v>
      </c>
      <c r="X327" s="64" t="s">
        <v>399</v>
      </c>
      <c r="Y327" s="64" t="s">
        <v>1349</v>
      </c>
      <c r="Z327" s="64" t="s">
        <v>46</v>
      </c>
      <c r="AA327" s="64" t="s">
        <v>1350</v>
      </c>
      <c r="AB327" s="35" t="str">
        <f t="shared" si="14"/>
        <v>41</v>
      </c>
      <c r="AC327" s="35" t="str">
        <f t="shared" si="15"/>
        <v>00004</v>
      </c>
      <c r="AD327" s="35" t="str">
        <f t="shared" si="16"/>
        <v>00664</v>
      </c>
    </row>
    <row r="328" spans="22:30" x14ac:dyDescent="0.2">
      <c r="V328" s="64" t="s">
        <v>1351</v>
      </c>
      <c r="W328" s="64" t="s">
        <v>398</v>
      </c>
      <c r="X328" s="64" t="s">
        <v>399</v>
      </c>
      <c r="Y328" s="64" t="s">
        <v>1352</v>
      </c>
      <c r="Z328" s="64" t="s">
        <v>46</v>
      </c>
      <c r="AA328" s="64" t="s">
        <v>1353</v>
      </c>
      <c r="AB328" s="35" t="str">
        <f t="shared" si="14"/>
        <v>41</v>
      </c>
      <c r="AC328" s="35" t="str">
        <f t="shared" si="15"/>
        <v>00004</v>
      </c>
      <c r="AD328" s="35" t="str">
        <f t="shared" si="16"/>
        <v>00453</v>
      </c>
    </row>
    <row r="329" spans="22:30" x14ac:dyDescent="0.2">
      <c r="V329" s="64" t="s">
        <v>1354</v>
      </c>
      <c r="W329" s="64" t="s">
        <v>398</v>
      </c>
      <c r="X329" s="64" t="s">
        <v>399</v>
      </c>
      <c r="Y329" s="64" t="s">
        <v>1355</v>
      </c>
      <c r="Z329" s="64" t="s">
        <v>46</v>
      </c>
      <c r="AA329" s="64" t="s">
        <v>1356</v>
      </c>
      <c r="AB329" s="35" t="str">
        <f t="shared" si="14"/>
        <v>41</v>
      </c>
      <c r="AC329" s="35" t="str">
        <f t="shared" si="15"/>
        <v>00004</v>
      </c>
      <c r="AD329" s="35" t="str">
        <f t="shared" si="16"/>
        <v>03913</v>
      </c>
    </row>
    <row r="330" spans="22:30" x14ac:dyDescent="0.2">
      <c r="V330" s="64" t="s">
        <v>1357</v>
      </c>
      <c r="W330" s="64" t="s">
        <v>398</v>
      </c>
      <c r="X330" s="64" t="s">
        <v>399</v>
      </c>
      <c r="Y330" s="64" t="s">
        <v>1358</v>
      </c>
      <c r="Z330" s="64" t="s">
        <v>46</v>
      </c>
      <c r="AA330" s="64" t="s">
        <v>1359</v>
      </c>
      <c r="AB330" s="35" t="str">
        <f t="shared" si="14"/>
        <v>41</v>
      </c>
      <c r="AC330" s="35" t="str">
        <f t="shared" si="15"/>
        <v>00004</v>
      </c>
      <c r="AD330" s="35" t="str">
        <f t="shared" si="16"/>
        <v>00211</v>
      </c>
    </row>
    <row r="331" spans="22:30" x14ac:dyDescent="0.2">
      <c r="V331" s="64" t="s">
        <v>1360</v>
      </c>
      <c r="W331" s="64" t="s">
        <v>398</v>
      </c>
      <c r="X331" s="64" t="s">
        <v>399</v>
      </c>
      <c r="Y331" s="64" t="s">
        <v>1361</v>
      </c>
      <c r="Z331" s="64" t="s">
        <v>46</v>
      </c>
      <c r="AA331" s="64" t="s">
        <v>1362</v>
      </c>
      <c r="AB331" s="35" t="str">
        <f t="shared" si="14"/>
        <v>41</v>
      </c>
      <c r="AC331" s="35" t="str">
        <f t="shared" si="15"/>
        <v>00004</v>
      </c>
      <c r="AD331" s="35" t="str">
        <f t="shared" si="16"/>
        <v>01287</v>
      </c>
    </row>
    <row r="332" spans="22:30" x14ac:dyDescent="0.2">
      <c r="V332" s="64" t="s">
        <v>1363</v>
      </c>
      <c r="W332" s="64" t="s">
        <v>398</v>
      </c>
      <c r="X332" s="64" t="s">
        <v>399</v>
      </c>
      <c r="Y332" s="64" t="s">
        <v>1364</v>
      </c>
      <c r="Z332" s="64" t="s">
        <v>46</v>
      </c>
      <c r="AA332" s="64" t="s">
        <v>1365</v>
      </c>
      <c r="AB332" s="35" t="str">
        <f t="shared" si="14"/>
        <v>41</v>
      </c>
      <c r="AC332" s="35" t="str">
        <f t="shared" si="15"/>
        <v>00004</v>
      </c>
      <c r="AD332" s="35" t="str">
        <f t="shared" si="16"/>
        <v>00339</v>
      </c>
    </row>
    <row r="333" spans="22:30" x14ac:dyDescent="0.2">
      <c r="V333" s="64" t="s">
        <v>1366</v>
      </c>
      <c r="W333" s="64" t="s">
        <v>398</v>
      </c>
      <c r="X333" s="64" t="s">
        <v>399</v>
      </c>
      <c r="Y333" s="64" t="s">
        <v>1367</v>
      </c>
      <c r="Z333" s="64" t="s">
        <v>1368</v>
      </c>
      <c r="AA333" s="64" t="s">
        <v>1369</v>
      </c>
      <c r="AB333" s="35" t="str">
        <f t="shared" si="14"/>
        <v>41</v>
      </c>
      <c r="AC333" s="35" t="str">
        <f t="shared" si="15"/>
        <v>00004</v>
      </c>
      <c r="AD333" s="35" t="str">
        <f t="shared" si="16"/>
        <v>00064</v>
      </c>
    </row>
    <row r="334" spans="22:30" x14ac:dyDescent="0.2">
      <c r="V334" s="64" t="s">
        <v>1370</v>
      </c>
      <c r="W334" s="64" t="s">
        <v>398</v>
      </c>
      <c r="X334" s="64" t="s">
        <v>399</v>
      </c>
      <c r="Y334" s="64" t="s">
        <v>1371</v>
      </c>
      <c r="Z334" s="64" t="s">
        <v>46</v>
      </c>
      <c r="AA334" s="64" t="s">
        <v>1372</v>
      </c>
      <c r="AB334" s="35" t="str">
        <f t="shared" si="14"/>
        <v>41</v>
      </c>
      <c r="AC334" s="35" t="str">
        <f t="shared" si="15"/>
        <v>00004</v>
      </c>
      <c r="AD334" s="35" t="str">
        <f t="shared" si="16"/>
        <v>00210</v>
      </c>
    </row>
    <row r="335" spans="22:30" x14ac:dyDescent="0.2">
      <c r="V335" s="64" t="s">
        <v>1373</v>
      </c>
      <c r="W335" s="64" t="s">
        <v>398</v>
      </c>
      <c r="X335" s="64" t="s">
        <v>399</v>
      </c>
      <c r="Y335" s="64" t="s">
        <v>1374</v>
      </c>
      <c r="Z335" s="64" t="s">
        <v>46</v>
      </c>
      <c r="AA335" s="64" t="s">
        <v>1375</v>
      </c>
      <c r="AB335" s="35" t="str">
        <f t="shared" ref="AB335:AB399" si="17">LEFT(Y335,2)</f>
        <v>41</v>
      </c>
      <c r="AC335" s="35" t="str">
        <f t="shared" ref="AC335:AC399" si="18">MID(Y335,3,5)</f>
        <v>00004</v>
      </c>
      <c r="AD335" s="35" t="str">
        <f t="shared" ref="AD335:AD399" si="19">RIGHT(Y335,5)</f>
        <v>00474</v>
      </c>
    </row>
    <row r="336" spans="22:30" x14ac:dyDescent="0.2">
      <c r="V336" s="64" t="s">
        <v>1376</v>
      </c>
      <c r="W336" s="64" t="s">
        <v>398</v>
      </c>
      <c r="X336" s="64" t="s">
        <v>399</v>
      </c>
      <c r="Y336" s="64" t="s">
        <v>1377</v>
      </c>
      <c r="Z336" s="64" t="s">
        <v>46</v>
      </c>
      <c r="AA336" s="64" t="s">
        <v>1378</v>
      </c>
      <c r="AB336" s="35" t="str">
        <f t="shared" si="17"/>
        <v>41</v>
      </c>
      <c r="AC336" s="35" t="str">
        <f t="shared" si="18"/>
        <v>00004</v>
      </c>
      <c r="AD336" s="35" t="str">
        <f t="shared" si="19"/>
        <v>01327</v>
      </c>
    </row>
    <row r="337" spans="22:30" x14ac:dyDescent="0.2">
      <c r="V337" s="64" t="s">
        <v>1379</v>
      </c>
      <c r="W337" s="64" t="s">
        <v>398</v>
      </c>
      <c r="X337" s="64" t="s">
        <v>399</v>
      </c>
      <c r="Y337" s="64" t="s">
        <v>1380</v>
      </c>
      <c r="Z337" s="64" t="s">
        <v>46</v>
      </c>
      <c r="AA337" s="64" t="s">
        <v>1381</v>
      </c>
      <c r="AB337" s="35" t="str">
        <f t="shared" si="17"/>
        <v>41</v>
      </c>
      <c r="AC337" s="35" t="str">
        <f t="shared" si="18"/>
        <v>00004</v>
      </c>
      <c r="AD337" s="35" t="str">
        <f t="shared" si="19"/>
        <v>01328</v>
      </c>
    </row>
    <row r="338" spans="22:30" x14ac:dyDescent="0.2">
      <c r="V338" s="64" t="s">
        <v>1382</v>
      </c>
      <c r="W338" s="64" t="s">
        <v>398</v>
      </c>
      <c r="X338" s="64" t="s">
        <v>399</v>
      </c>
      <c r="Y338" s="64" t="s">
        <v>1383</v>
      </c>
      <c r="Z338" s="64" t="s">
        <v>46</v>
      </c>
      <c r="AA338" s="64" t="s">
        <v>1384</v>
      </c>
      <c r="AB338" s="35" t="str">
        <f t="shared" si="17"/>
        <v>41</v>
      </c>
      <c r="AC338" s="35" t="str">
        <f t="shared" si="18"/>
        <v>00004</v>
      </c>
      <c r="AD338" s="35" t="str">
        <f t="shared" si="19"/>
        <v>03959</v>
      </c>
    </row>
    <row r="339" spans="22:30" x14ac:dyDescent="0.2">
      <c r="V339" s="64" t="s">
        <v>1385</v>
      </c>
      <c r="W339" s="64" t="s">
        <v>398</v>
      </c>
      <c r="X339" s="64" t="s">
        <v>399</v>
      </c>
      <c r="Y339" s="64" t="s">
        <v>1386</v>
      </c>
      <c r="Z339" s="64" t="s">
        <v>46</v>
      </c>
      <c r="AA339" s="64" t="s">
        <v>1387</v>
      </c>
      <c r="AB339" s="35" t="str">
        <f t="shared" si="17"/>
        <v>41</v>
      </c>
      <c r="AC339" s="35" t="str">
        <f t="shared" si="18"/>
        <v>00004</v>
      </c>
      <c r="AD339" s="35" t="str">
        <f t="shared" si="19"/>
        <v>00369</v>
      </c>
    </row>
    <row r="340" spans="22:30" x14ac:dyDescent="0.2">
      <c r="V340" s="64" t="s">
        <v>1388</v>
      </c>
      <c r="W340" s="64" t="s">
        <v>398</v>
      </c>
      <c r="X340" s="64" t="s">
        <v>399</v>
      </c>
      <c r="Y340" s="64" t="s">
        <v>1389</v>
      </c>
      <c r="Z340" s="64" t="s">
        <v>46</v>
      </c>
      <c r="AA340" s="64" t="s">
        <v>1390</v>
      </c>
      <c r="AB340" s="35" t="str">
        <f t="shared" si="17"/>
        <v>41</v>
      </c>
      <c r="AC340" s="35" t="str">
        <f t="shared" si="18"/>
        <v>00004</v>
      </c>
      <c r="AD340" s="35" t="str">
        <f t="shared" si="19"/>
        <v>01338</v>
      </c>
    </row>
    <row r="341" spans="22:30" x14ac:dyDescent="0.2">
      <c r="V341" s="64" t="s">
        <v>1391</v>
      </c>
      <c r="W341" s="64" t="s">
        <v>398</v>
      </c>
      <c r="X341" s="64" t="s">
        <v>399</v>
      </c>
      <c r="Y341" s="64" t="s">
        <v>1392</v>
      </c>
      <c r="Z341" s="64" t="s">
        <v>46</v>
      </c>
      <c r="AA341" s="64" t="s">
        <v>1393</v>
      </c>
      <c r="AB341" s="35" t="str">
        <f t="shared" si="17"/>
        <v>41</v>
      </c>
      <c r="AC341" s="35" t="str">
        <f t="shared" si="18"/>
        <v>00004</v>
      </c>
      <c r="AD341" s="35" t="str">
        <f t="shared" si="19"/>
        <v>01339</v>
      </c>
    </row>
    <row r="342" spans="22:30" x14ac:dyDescent="0.2">
      <c r="V342" s="64" t="s">
        <v>1394</v>
      </c>
      <c r="W342" s="64" t="s">
        <v>398</v>
      </c>
      <c r="X342" s="64" t="s">
        <v>399</v>
      </c>
      <c r="Y342" s="64" t="s">
        <v>1395</v>
      </c>
      <c r="Z342" s="64" t="s">
        <v>46</v>
      </c>
      <c r="AA342" s="64" t="s">
        <v>1396</v>
      </c>
      <c r="AB342" s="35" t="str">
        <f t="shared" si="17"/>
        <v>41</v>
      </c>
      <c r="AC342" s="35" t="str">
        <f t="shared" si="18"/>
        <v>00004</v>
      </c>
      <c r="AD342" s="35" t="str">
        <f t="shared" si="19"/>
        <v>00392</v>
      </c>
    </row>
    <row r="343" spans="22:30" x14ac:dyDescent="0.2">
      <c r="V343" s="64" t="s">
        <v>2671</v>
      </c>
      <c r="W343" s="64" t="s">
        <v>398</v>
      </c>
      <c r="X343" s="64" t="s">
        <v>399</v>
      </c>
      <c r="Y343" s="64" t="s">
        <v>2672</v>
      </c>
      <c r="Z343" s="64" t="s">
        <v>858</v>
      </c>
      <c r="AA343" s="64" t="s">
        <v>2673</v>
      </c>
      <c r="AB343" s="63" t="str">
        <f>LEFT(Y343,2)</f>
        <v>41</v>
      </c>
      <c r="AC343" s="63" t="str">
        <f>MID(Y343,3,5)</f>
        <v>00004</v>
      </c>
      <c r="AD343" s="63" t="str">
        <f>RIGHT(Y343,5)</f>
        <v>04201</v>
      </c>
    </row>
    <row r="344" spans="22:30" x14ac:dyDescent="0.2">
      <c r="V344" s="64" t="s">
        <v>1397</v>
      </c>
      <c r="W344" s="64" t="s">
        <v>398</v>
      </c>
      <c r="X344" s="64" t="s">
        <v>399</v>
      </c>
      <c r="Y344" s="64" t="s">
        <v>1398</v>
      </c>
      <c r="Z344" s="64" t="s">
        <v>46</v>
      </c>
      <c r="AA344" s="64" t="s">
        <v>1399</v>
      </c>
      <c r="AB344" s="35" t="str">
        <f t="shared" si="17"/>
        <v>41</v>
      </c>
      <c r="AC344" s="35" t="str">
        <f t="shared" si="18"/>
        <v>00004</v>
      </c>
      <c r="AD344" s="35" t="str">
        <f t="shared" si="19"/>
        <v>03756</v>
      </c>
    </row>
    <row r="345" spans="22:30" x14ac:dyDescent="0.2">
      <c r="V345" s="64" t="s">
        <v>1400</v>
      </c>
      <c r="W345" s="64" t="s">
        <v>398</v>
      </c>
      <c r="X345" s="64" t="s">
        <v>399</v>
      </c>
      <c r="Y345" s="64" t="s">
        <v>1401</v>
      </c>
      <c r="Z345" s="64" t="s">
        <v>46</v>
      </c>
      <c r="AA345" s="64" t="s">
        <v>1402</v>
      </c>
      <c r="AB345" s="35" t="str">
        <f t="shared" si="17"/>
        <v>41</v>
      </c>
      <c r="AC345" s="35" t="str">
        <f t="shared" si="18"/>
        <v>00004</v>
      </c>
      <c r="AD345" s="35" t="str">
        <f t="shared" si="19"/>
        <v>04225</v>
      </c>
    </row>
    <row r="346" spans="22:30" x14ac:dyDescent="0.2">
      <c r="V346" s="64" t="s">
        <v>1403</v>
      </c>
      <c r="W346" s="64" t="s">
        <v>398</v>
      </c>
      <c r="X346" s="64" t="s">
        <v>399</v>
      </c>
      <c r="Y346" s="64" t="s">
        <v>1404</v>
      </c>
      <c r="Z346" s="64" t="s">
        <v>46</v>
      </c>
      <c r="AA346" s="64" t="s">
        <v>1405</v>
      </c>
      <c r="AB346" s="35" t="str">
        <f t="shared" si="17"/>
        <v>41</v>
      </c>
      <c r="AC346" s="35" t="str">
        <f t="shared" si="18"/>
        <v>00004</v>
      </c>
      <c r="AD346" s="35" t="str">
        <f t="shared" si="19"/>
        <v>09690</v>
      </c>
    </row>
    <row r="347" spans="22:30" x14ac:dyDescent="0.2">
      <c r="V347" s="64" t="s">
        <v>1406</v>
      </c>
      <c r="W347" s="64" t="s">
        <v>398</v>
      </c>
      <c r="X347" s="64" t="s">
        <v>399</v>
      </c>
      <c r="Y347" s="64" t="s">
        <v>1407</v>
      </c>
      <c r="Z347" s="64" t="s">
        <v>46</v>
      </c>
      <c r="AA347" s="64" t="s">
        <v>1408</v>
      </c>
      <c r="AB347" s="35" t="str">
        <f t="shared" si="17"/>
        <v>41</v>
      </c>
      <c r="AC347" s="35" t="str">
        <f t="shared" si="18"/>
        <v>00004</v>
      </c>
      <c r="AD347" s="35" t="str">
        <f t="shared" si="19"/>
        <v>04288</v>
      </c>
    </row>
    <row r="348" spans="22:30" x14ac:dyDescent="0.2">
      <c r="V348" s="64" t="s">
        <v>1409</v>
      </c>
      <c r="W348" s="64" t="s">
        <v>398</v>
      </c>
      <c r="X348" s="64" t="s">
        <v>399</v>
      </c>
      <c r="Y348" s="64" t="s">
        <v>1410</v>
      </c>
      <c r="Z348" s="64" t="s">
        <v>46</v>
      </c>
      <c r="AA348" s="64" t="s">
        <v>1411</v>
      </c>
      <c r="AB348" s="35" t="str">
        <f t="shared" si="17"/>
        <v>41</v>
      </c>
      <c r="AC348" s="35" t="str">
        <f t="shared" si="18"/>
        <v>00004</v>
      </c>
      <c r="AD348" s="35" t="str">
        <f t="shared" si="19"/>
        <v>04279</v>
      </c>
    </row>
    <row r="349" spans="22:30" x14ac:dyDescent="0.2">
      <c r="V349" s="64" t="s">
        <v>1412</v>
      </c>
      <c r="W349" s="64" t="s">
        <v>398</v>
      </c>
      <c r="X349" s="64" t="s">
        <v>399</v>
      </c>
      <c r="Y349" s="64" t="s">
        <v>1413</v>
      </c>
      <c r="Z349" s="64" t="s">
        <v>46</v>
      </c>
      <c r="AA349" s="64" t="s">
        <v>1414</v>
      </c>
      <c r="AB349" s="35" t="str">
        <f t="shared" si="17"/>
        <v>41</v>
      </c>
      <c r="AC349" s="35" t="str">
        <f t="shared" si="18"/>
        <v>00004</v>
      </c>
      <c r="AD349" s="35" t="str">
        <f t="shared" si="19"/>
        <v>04076</v>
      </c>
    </row>
    <row r="350" spans="22:30" x14ac:dyDescent="0.2">
      <c r="V350" s="64" t="s">
        <v>1415</v>
      </c>
      <c r="W350" s="64" t="s">
        <v>398</v>
      </c>
      <c r="X350" s="64" t="s">
        <v>399</v>
      </c>
      <c r="Y350" s="64" t="s">
        <v>1416</v>
      </c>
      <c r="Z350" s="64" t="s">
        <v>46</v>
      </c>
      <c r="AA350" s="64" t="s">
        <v>1417</v>
      </c>
      <c r="AB350" s="35" t="str">
        <f t="shared" si="17"/>
        <v>41</v>
      </c>
      <c r="AC350" s="35" t="str">
        <f t="shared" si="18"/>
        <v>00004</v>
      </c>
      <c r="AD350" s="35" t="str">
        <f t="shared" si="19"/>
        <v>05090</v>
      </c>
    </row>
    <row r="351" spans="22:30" x14ac:dyDescent="0.2">
      <c r="V351" s="64" t="s">
        <v>1418</v>
      </c>
      <c r="W351" s="64" t="s">
        <v>398</v>
      </c>
      <c r="X351" s="64" t="s">
        <v>399</v>
      </c>
      <c r="Y351" s="64" t="s">
        <v>1419</v>
      </c>
      <c r="Z351" s="64" t="s">
        <v>46</v>
      </c>
      <c r="AA351" s="64" t="s">
        <v>1420</v>
      </c>
      <c r="AB351" s="35" t="str">
        <f t="shared" si="17"/>
        <v>41</v>
      </c>
      <c r="AC351" s="35" t="str">
        <f t="shared" si="18"/>
        <v>00004</v>
      </c>
      <c r="AD351" s="35" t="str">
        <f t="shared" si="19"/>
        <v>01362</v>
      </c>
    </row>
    <row r="352" spans="22:30" x14ac:dyDescent="0.2">
      <c r="V352" s="64" t="s">
        <v>1421</v>
      </c>
      <c r="W352" s="64" t="s">
        <v>398</v>
      </c>
      <c r="X352" s="64" t="s">
        <v>399</v>
      </c>
      <c r="Y352" s="64" t="s">
        <v>1422</v>
      </c>
      <c r="Z352" s="64" t="s">
        <v>46</v>
      </c>
      <c r="AA352" s="64" t="s">
        <v>1423</v>
      </c>
      <c r="AB352" s="35" t="str">
        <f t="shared" si="17"/>
        <v>41</v>
      </c>
      <c r="AC352" s="35" t="str">
        <f t="shared" si="18"/>
        <v>00004</v>
      </c>
      <c r="AD352" s="35" t="str">
        <f t="shared" si="19"/>
        <v>01367</v>
      </c>
    </row>
    <row r="353" spans="22:30" x14ac:dyDescent="0.2">
      <c r="V353" s="64" t="s">
        <v>1424</v>
      </c>
      <c r="W353" s="64" t="s">
        <v>398</v>
      </c>
      <c r="X353" s="64" t="s">
        <v>399</v>
      </c>
      <c r="Y353" s="64" t="s">
        <v>1425</v>
      </c>
      <c r="Z353" s="64" t="s">
        <v>787</v>
      </c>
      <c r="AA353" s="64" t="s">
        <v>1426</v>
      </c>
      <c r="AB353" s="35" t="str">
        <f t="shared" si="17"/>
        <v>41</v>
      </c>
      <c r="AC353" s="35" t="str">
        <f t="shared" si="18"/>
        <v>00004</v>
      </c>
      <c r="AD353" s="35" t="str">
        <f t="shared" si="19"/>
        <v>03761</v>
      </c>
    </row>
    <row r="354" spans="22:30" x14ac:dyDescent="0.2">
      <c r="V354" s="64" t="s">
        <v>1427</v>
      </c>
      <c r="W354" s="64" t="s">
        <v>398</v>
      </c>
      <c r="X354" s="64" t="s">
        <v>399</v>
      </c>
      <c r="Y354" s="64" t="s">
        <v>1428</v>
      </c>
      <c r="Z354" s="64" t="s">
        <v>46</v>
      </c>
      <c r="AA354" s="64" t="s">
        <v>1429</v>
      </c>
      <c r="AB354" s="35" t="str">
        <f t="shared" si="17"/>
        <v>41</v>
      </c>
      <c r="AC354" s="35" t="str">
        <f t="shared" si="18"/>
        <v>00004</v>
      </c>
      <c r="AD354" s="35" t="str">
        <f t="shared" si="19"/>
        <v>01370</v>
      </c>
    </row>
    <row r="355" spans="22:30" x14ac:dyDescent="0.2">
      <c r="V355" s="64" t="s">
        <v>1430</v>
      </c>
      <c r="W355" s="64" t="s">
        <v>398</v>
      </c>
      <c r="X355" s="64" t="s">
        <v>399</v>
      </c>
      <c r="Y355" s="64" t="s">
        <v>1431</v>
      </c>
      <c r="Z355" s="64" t="s">
        <v>46</v>
      </c>
      <c r="AA355" s="64" t="s">
        <v>1432</v>
      </c>
      <c r="AB355" s="35" t="str">
        <f t="shared" si="17"/>
        <v>41</v>
      </c>
      <c r="AC355" s="35" t="str">
        <f t="shared" si="18"/>
        <v>00004</v>
      </c>
      <c r="AD355" s="35" t="str">
        <f t="shared" si="19"/>
        <v>03906</v>
      </c>
    </row>
    <row r="356" spans="22:30" x14ac:dyDescent="0.2">
      <c r="V356" s="64" t="s">
        <v>1433</v>
      </c>
      <c r="W356" s="64" t="s">
        <v>398</v>
      </c>
      <c r="X356" s="64" t="s">
        <v>399</v>
      </c>
      <c r="Y356" s="64" t="s">
        <v>1434</v>
      </c>
      <c r="Z356" s="64" t="s">
        <v>46</v>
      </c>
      <c r="AA356" s="64" t="s">
        <v>1435</v>
      </c>
      <c r="AB356" s="35" t="str">
        <f t="shared" si="17"/>
        <v>41</v>
      </c>
      <c r="AC356" s="35" t="str">
        <f t="shared" si="18"/>
        <v>00004</v>
      </c>
      <c r="AD356" s="35" t="str">
        <f t="shared" si="19"/>
        <v>03850</v>
      </c>
    </row>
    <row r="357" spans="22:30" x14ac:dyDescent="0.2">
      <c r="V357" s="64" t="s">
        <v>1436</v>
      </c>
      <c r="W357" s="64" t="s">
        <v>398</v>
      </c>
      <c r="X357" s="64" t="s">
        <v>399</v>
      </c>
      <c r="Y357" s="64" t="s">
        <v>1437</v>
      </c>
      <c r="Z357" s="64" t="s">
        <v>46</v>
      </c>
      <c r="AA357" s="64" t="s">
        <v>1438</v>
      </c>
      <c r="AB357" s="35" t="str">
        <f t="shared" si="17"/>
        <v>41</v>
      </c>
      <c r="AC357" s="35" t="str">
        <f t="shared" si="18"/>
        <v>00004</v>
      </c>
      <c r="AD357" s="35" t="str">
        <f t="shared" si="19"/>
        <v>10656</v>
      </c>
    </row>
    <row r="358" spans="22:30" x14ac:dyDescent="0.2">
      <c r="V358" s="64" t="s">
        <v>1439</v>
      </c>
      <c r="W358" s="64" t="s">
        <v>398</v>
      </c>
      <c r="X358" s="64" t="s">
        <v>399</v>
      </c>
      <c r="Y358" s="64" t="s">
        <v>1440</v>
      </c>
      <c r="Z358" s="64" t="s">
        <v>46</v>
      </c>
      <c r="AA358" s="64" t="s">
        <v>1441</v>
      </c>
      <c r="AB358" s="35" t="str">
        <f t="shared" si="17"/>
        <v>41</v>
      </c>
      <c r="AC358" s="35" t="str">
        <f t="shared" si="18"/>
        <v>00004</v>
      </c>
      <c r="AD358" s="35" t="str">
        <f t="shared" si="19"/>
        <v>03838</v>
      </c>
    </row>
    <row r="359" spans="22:30" x14ac:dyDescent="0.2">
      <c r="V359" s="64" t="s">
        <v>1442</v>
      </c>
      <c r="W359" s="64" t="s">
        <v>398</v>
      </c>
      <c r="X359" s="64" t="s">
        <v>399</v>
      </c>
      <c r="Y359" s="64" t="s">
        <v>1443</v>
      </c>
      <c r="Z359" s="64" t="s">
        <v>46</v>
      </c>
      <c r="AA359" s="64" t="s">
        <v>1444</v>
      </c>
      <c r="AB359" s="35" t="str">
        <f t="shared" si="17"/>
        <v>41</v>
      </c>
      <c r="AC359" s="35" t="str">
        <f t="shared" si="18"/>
        <v>00004</v>
      </c>
      <c r="AD359" s="35" t="str">
        <f t="shared" si="19"/>
        <v>04001</v>
      </c>
    </row>
    <row r="360" spans="22:30" x14ac:dyDescent="0.2">
      <c r="V360" s="64" t="s">
        <v>1445</v>
      </c>
      <c r="W360" s="64" t="s">
        <v>398</v>
      </c>
      <c r="X360" s="64" t="s">
        <v>399</v>
      </c>
      <c r="Y360" s="64" t="s">
        <v>1446</v>
      </c>
      <c r="Z360" s="64" t="s">
        <v>46</v>
      </c>
      <c r="AA360" s="64" t="s">
        <v>1447</v>
      </c>
      <c r="AB360" s="35" t="str">
        <f t="shared" si="17"/>
        <v>41</v>
      </c>
      <c r="AC360" s="35" t="str">
        <f t="shared" si="18"/>
        <v>00004</v>
      </c>
      <c r="AD360" s="35" t="str">
        <f t="shared" si="19"/>
        <v>11559</v>
      </c>
    </row>
    <row r="361" spans="22:30" x14ac:dyDescent="0.2">
      <c r="V361" s="64" t="s">
        <v>1448</v>
      </c>
      <c r="W361" s="64" t="s">
        <v>398</v>
      </c>
      <c r="X361" s="64" t="s">
        <v>399</v>
      </c>
      <c r="Y361" s="64" t="s">
        <v>1449</v>
      </c>
      <c r="Z361" s="64" t="s">
        <v>46</v>
      </c>
      <c r="AA361" s="64" t="s">
        <v>1450</v>
      </c>
      <c r="AB361" s="35" t="str">
        <f t="shared" si="17"/>
        <v>41</v>
      </c>
      <c r="AC361" s="35" t="str">
        <f t="shared" si="18"/>
        <v>00004</v>
      </c>
      <c r="AD361" s="35" t="str">
        <f t="shared" si="19"/>
        <v>03958</v>
      </c>
    </row>
    <row r="362" spans="22:30" x14ac:dyDescent="0.2">
      <c r="V362" s="64" t="s">
        <v>1451</v>
      </c>
      <c r="W362" s="64" t="s">
        <v>398</v>
      </c>
      <c r="X362" s="64" t="s">
        <v>399</v>
      </c>
      <c r="Y362" s="64" t="s">
        <v>1452</v>
      </c>
      <c r="Z362" s="64" t="s">
        <v>46</v>
      </c>
      <c r="AA362" s="64" t="s">
        <v>1453</v>
      </c>
      <c r="AB362" s="35" t="str">
        <f t="shared" si="17"/>
        <v>41</v>
      </c>
      <c r="AC362" s="35" t="str">
        <f t="shared" si="18"/>
        <v>00004</v>
      </c>
      <c r="AD362" s="35" t="str">
        <f t="shared" si="19"/>
        <v>04154</v>
      </c>
    </row>
    <row r="363" spans="22:30" x14ac:dyDescent="0.2">
      <c r="V363" s="64" t="s">
        <v>1454</v>
      </c>
      <c r="W363" s="64" t="s">
        <v>398</v>
      </c>
      <c r="X363" s="64" t="s">
        <v>399</v>
      </c>
      <c r="Y363" s="64" t="s">
        <v>1455</v>
      </c>
      <c r="Z363" s="64" t="s">
        <v>46</v>
      </c>
      <c r="AA363" s="64" t="s">
        <v>1456</v>
      </c>
      <c r="AB363" s="35" t="str">
        <f t="shared" si="17"/>
        <v>41</v>
      </c>
      <c r="AC363" s="35" t="str">
        <f t="shared" si="18"/>
        <v>00004</v>
      </c>
      <c r="AD363" s="35" t="str">
        <f t="shared" si="19"/>
        <v>00144</v>
      </c>
    </row>
    <row r="364" spans="22:30" x14ac:dyDescent="0.2">
      <c r="V364" s="64" t="s">
        <v>1457</v>
      </c>
      <c r="W364" s="64" t="s">
        <v>398</v>
      </c>
      <c r="X364" s="64" t="s">
        <v>399</v>
      </c>
      <c r="Y364" s="64" t="s">
        <v>1458</v>
      </c>
      <c r="Z364" s="64" t="s">
        <v>46</v>
      </c>
      <c r="AA364" s="64" t="s">
        <v>1459</v>
      </c>
      <c r="AB364" s="35" t="str">
        <f t="shared" si="17"/>
        <v>41</v>
      </c>
      <c r="AC364" s="35" t="str">
        <f t="shared" si="18"/>
        <v>00004</v>
      </c>
      <c r="AD364" s="35" t="str">
        <f t="shared" si="19"/>
        <v>03798</v>
      </c>
    </row>
    <row r="365" spans="22:30" x14ac:dyDescent="0.2">
      <c r="V365" s="64" t="s">
        <v>1460</v>
      </c>
      <c r="W365" s="64" t="s">
        <v>398</v>
      </c>
      <c r="X365" s="64" t="s">
        <v>399</v>
      </c>
      <c r="Y365" s="64" t="s">
        <v>1461</v>
      </c>
      <c r="Z365" s="64" t="s">
        <v>46</v>
      </c>
      <c r="AA365" s="64" t="s">
        <v>1462</v>
      </c>
      <c r="AB365" s="35" t="str">
        <f t="shared" si="17"/>
        <v>41</v>
      </c>
      <c r="AC365" s="35" t="str">
        <f t="shared" si="18"/>
        <v>00004</v>
      </c>
      <c r="AD365" s="35" t="str">
        <f t="shared" si="19"/>
        <v>00103</v>
      </c>
    </row>
    <row r="366" spans="22:30" x14ac:dyDescent="0.2">
      <c r="V366" s="64" t="s">
        <v>1463</v>
      </c>
      <c r="W366" s="64" t="s">
        <v>398</v>
      </c>
      <c r="X366" s="64" t="s">
        <v>399</v>
      </c>
      <c r="Y366" s="64" t="s">
        <v>1464</v>
      </c>
      <c r="Z366" s="64" t="s">
        <v>46</v>
      </c>
      <c r="AA366" s="64" t="s">
        <v>1465</v>
      </c>
      <c r="AB366" s="35" t="str">
        <f t="shared" si="17"/>
        <v>41</v>
      </c>
      <c r="AC366" s="35" t="str">
        <f t="shared" si="18"/>
        <v>00004</v>
      </c>
      <c r="AD366" s="35" t="str">
        <f t="shared" si="19"/>
        <v>06036</v>
      </c>
    </row>
    <row r="367" spans="22:30" x14ac:dyDescent="0.2">
      <c r="V367" s="64" t="s">
        <v>1466</v>
      </c>
      <c r="W367" s="64" t="s">
        <v>398</v>
      </c>
      <c r="X367" s="64" t="s">
        <v>399</v>
      </c>
      <c r="Y367" s="64" t="s">
        <v>1467</v>
      </c>
      <c r="Z367" s="64" t="s">
        <v>46</v>
      </c>
      <c r="AA367" s="64" t="s">
        <v>1468</v>
      </c>
      <c r="AB367" s="35" t="str">
        <f t="shared" si="17"/>
        <v>41</v>
      </c>
      <c r="AC367" s="35" t="str">
        <f t="shared" si="18"/>
        <v>00004</v>
      </c>
      <c r="AD367" s="35" t="str">
        <f t="shared" si="19"/>
        <v>00202</v>
      </c>
    </row>
    <row r="368" spans="22:30" x14ac:dyDescent="0.2">
      <c r="V368" s="64" t="s">
        <v>1469</v>
      </c>
      <c r="W368" s="64" t="s">
        <v>398</v>
      </c>
      <c r="X368" s="64" t="s">
        <v>399</v>
      </c>
      <c r="Y368" s="64" t="s">
        <v>1470</v>
      </c>
      <c r="Z368" s="64" t="s">
        <v>46</v>
      </c>
      <c r="AA368" s="64" t="s">
        <v>1471</v>
      </c>
      <c r="AB368" s="35" t="str">
        <f t="shared" si="17"/>
        <v>41</v>
      </c>
      <c r="AC368" s="35" t="str">
        <f t="shared" si="18"/>
        <v>00004</v>
      </c>
      <c r="AD368" s="35" t="str">
        <f t="shared" si="19"/>
        <v>03773</v>
      </c>
    </row>
    <row r="369" spans="22:30" x14ac:dyDescent="0.2">
      <c r="V369" s="64" t="s">
        <v>1472</v>
      </c>
      <c r="W369" s="64" t="s">
        <v>398</v>
      </c>
      <c r="X369" s="64" t="s">
        <v>399</v>
      </c>
      <c r="Y369" s="64" t="s">
        <v>1473</v>
      </c>
      <c r="Z369" s="64" t="s">
        <v>46</v>
      </c>
      <c r="AA369" s="64" t="s">
        <v>1474</v>
      </c>
      <c r="AB369" s="35" t="str">
        <f t="shared" si="17"/>
        <v>41</v>
      </c>
      <c r="AC369" s="35" t="str">
        <f t="shared" si="18"/>
        <v>00004</v>
      </c>
      <c r="AD369" s="35" t="str">
        <f t="shared" si="19"/>
        <v>03876</v>
      </c>
    </row>
    <row r="370" spans="22:30" x14ac:dyDescent="0.2">
      <c r="V370" s="64" t="s">
        <v>1475</v>
      </c>
      <c r="W370" s="64" t="s">
        <v>398</v>
      </c>
      <c r="X370" s="64" t="s">
        <v>399</v>
      </c>
      <c r="Y370" s="64" t="s">
        <v>1476</v>
      </c>
      <c r="Z370" s="64" t="s">
        <v>46</v>
      </c>
      <c r="AA370" s="64" t="s">
        <v>1477</v>
      </c>
      <c r="AB370" s="35" t="str">
        <f t="shared" si="17"/>
        <v>41</v>
      </c>
      <c r="AC370" s="35" t="str">
        <f t="shared" si="18"/>
        <v>00004</v>
      </c>
      <c r="AD370" s="35" t="str">
        <f t="shared" si="19"/>
        <v>00426</v>
      </c>
    </row>
    <row r="371" spans="22:30" x14ac:dyDescent="0.2">
      <c r="V371" s="64" t="s">
        <v>1478</v>
      </c>
      <c r="W371" s="64" t="s">
        <v>398</v>
      </c>
      <c r="X371" s="64" t="s">
        <v>399</v>
      </c>
      <c r="Y371" s="64" t="s">
        <v>1479</v>
      </c>
      <c r="Z371" s="64" t="s">
        <v>46</v>
      </c>
      <c r="AA371" s="64" t="s">
        <v>1480</v>
      </c>
      <c r="AB371" s="35" t="str">
        <f t="shared" si="17"/>
        <v>41</v>
      </c>
      <c r="AC371" s="35" t="str">
        <f t="shared" si="18"/>
        <v>00004</v>
      </c>
      <c r="AD371" s="35" t="str">
        <f t="shared" si="19"/>
        <v>01420</v>
      </c>
    </row>
    <row r="372" spans="22:30" x14ac:dyDescent="0.2">
      <c r="V372" s="64" t="s">
        <v>1481</v>
      </c>
      <c r="W372" s="64" t="s">
        <v>398</v>
      </c>
      <c r="X372" s="64" t="s">
        <v>399</v>
      </c>
      <c r="Y372" s="64" t="s">
        <v>1482</v>
      </c>
      <c r="Z372" s="64" t="s">
        <v>46</v>
      </c>
      <c r="AA372" s="64" t="s">
        <v>1483</v>
      </c>
      <c r="AB372" s="35" t="str">
        <f t="shared" si="17"/>
        <v>41</v>
      </c>
      <c r="AC372" s="35" t="str">
        <f t="shared" si="18"/>
        <v>00004</v>
      </c>
      <c r="AD372" s="35" t="str">
        <f t="shared" si="19"/>
        <v>11797</v>
      </c>
    </row>
    <row r="373" spans="22:30" x14ac:dyDescent="0.2">
      <c r="V373" s="64" t="s">
        <v>1484</v>
      </c>
      <c r="W373" s="64" t="s">
        <v>398</v>
      </c>
      <c r="X373" s="64" t="s">
        <v>399</v>
      </c>
      <c r="Y373" s="64" t="s">
        <v>1485</v>
      </c>
      <c r="Z373" s="64" t="s">
        <v>46</v>
      </c>
      <c r="AA373" s="64" t="s">
        <v>1486</v>
      </c>
      <c r="AB373" s="35" t="str">
        <f t="shared" si="17"/>
        <v>41</v>
      </c>
      <c r="AC373" s="35" t="str">
        <f t="shared" si="18"/>
        <v>00004</v>
      </c>
      <c r="AD373" s="35" t="str">
        <f t="shared" si="19"/>
        <v>04077</v>
      </c>
    </row>
    <row r="374" spans="22:30" x14ac:dyDescent="0.2">
      <c r="V374" s="64" t="s">
        <v>1487</v>
      </c>
      <c r="W374" s="64" t="s">
        <v>398</v>
      </c>
      <c r="X374" s="64" t="s">
        <v>399</v>
      </c>
      <c r="Y374" s="64" t="s">
        <v>1488</v>
      </c>
      <c r="Z374" s="64" t="s">
        <v>46</v>
      </c>
      <c r="AA374" s="64" t="s">
        <v>1489</v>
      </c>
      <c r="AB374" s="35" t="str">
        <f t="shared" si="17"/>
        <v>41</v>
      </c>
      <c r="AC374" s="35" t="str">
        <f t="shared" si="18"/>
        <v>00004</v>
      </c>
      <c r="AD374" s="35" t="str">
        <f t="shared" si="19"/>
        <v>03837</v>
      </c>
    </row>
    <row r="375" spans="22:30" x14ac:dyDescent="0.2">
      <c r="V375" s="64" t="s">
        <v>1490</v>
      </c>
      <c r="W375" s="64" t="s">
        <v>398</v>
      </c>
      <c r="X375" s="64" t="s">
        <v>399</v>
      </c>
      <c r="Y375" s="64" t="s">
        <v>1491</v>
      </c>
      <c r="Z375" s="64" t="s">
        <v>46</v>
      </c>
      <c r="AA375" s="64" t="s">
        <v>1492</v>
      </c>
      <c r="AB375" s="35" t="str">
        <f t="shared" si="17"/>
        <v>41</v>
      </c>
      <c r="AC375" s="35" t="str">
        <f t="shared" si="18"/>
        <v>00004</v>
      </c>
      <c r="AD375" s="35" t="str">
        <f t="shared" si="19"/>
        <v>03785</v>
      </c>
    </row>
    <row r="376" spans="22:30" x14ac:dyDescent="0.2">
      <c r="V376" s="64" t="s">
        <v>1493</v>
      </c>
      <c r="W376" s="64" t="s">
        <v>398</v>
      </c>
      <c r="X376" s="64" t="s">
        <v>399</v>
      </c>
      <c r="Y376" s="64" t="s">
        <v>1494</v>
      </c>
      <c r="Z376" s="64" t="s">
        <v>787</v>
      </c>
      <c r="AA376" s="64" t="s">
        <v>1495</v>
      </c>
      <c r="AB376" s="35" t="str">
        <f t="shared" si="17"/>
        <v>41</v>
      </c>
      <c r="AC376" s="35" t="str">
        <f t="shared" si="18"/>
        <v>00004</v>
      </c>
      <c r="AD376" s="35" t="str">
        <f t="shared" si="19"/>
        <v>00438</v>
      </c>
    </row>
    <row r="377" spans="22:30" x14ac:dyDescent="0.2">
      <c r="V377" s="64" t="s">
        <v>1496</v>
      </c>
      <c r="W377" s="64" t="s">
        <v>398</v>
      </c>
      <c r="X377" s="64" t="s">
        <v>399</v>
      </c>
      <c r="Y377" s="64" t="s">
        <v>1497</v>
      </c>
      <c r="Z377" s="64" t="s">
        <v>46</v>
      </c>
      <c r="AA377" s="64" t="s">
        <v>1498</v>
      </c>
      <c r="AB377" s="35" t="str">
        <f t="shared" si="17"/>
        <v>41</v>
      </c>
      <c r="AC377" s="35" t="str">
        <f t="shared" si="18"/>
        <v>00004</v>
      </c>
      <c r="AD377" s="35" t="str">
        <f t="shared" si="19"/>
        <v>01451</v>
      </c>
    </row>
    <row r="378" spans="22:30" x14ac:dyDescent="0.2">
      <c r="V378" s="64" t="s">
        <v>1499</v>
      </c>
      <c r="W378" s="64" t="s">
        <v>398</v>
      </c>
      <c r="X378" s="64" t="s">
        <v>399</v>
      </c>
      <c r="Y378" s="64" t="s">
        <v>1500</v>
      </c>
      <c r="Z378" s="64" t="s">
        <v>46</v>
      </c>
      <c r="AA378" s="64" t="s">
        <v>1501</v>
      </c>
      <c r="AB378" s="35" t="str">
        <f t="shared" si="17"/>
        <v>41</v>
      </c>
      <c r="AC378" s="35" t="str">
        <f t="shared" si="18"/>
        <v>00004</v>
      </c>
      <c r="AD378" s="35" t="str">
        <f t="shared" si="19"/>
        <v>03893</v>
      </c>
    </row>
    <row r="379" spans="22:30" x14ac:dyDescent="0.2">
      <c r="V379" s="64" t="s">
        <v>1502</v>
      </c>
      <c r="W379" s="64" t="s">
        <v>398</v>
      </c>
      <c r="X379" s="64" t="s">
        <v>399</v>
      </c>
      <c r="Y379" s="64" t="s">
        <v>1503</v>
      </c>
      <c r="Z379" s="64" t="s">
        <v>46</v>
      </c>
      <c r="AA379" s="64" t="s">
        <v>1504</v>
      </c>
      <c r="AB379" s="35" t="str">
        <f t="shared" si="17"/>
        <v>41</v>
      </c>
      <c r="AC379" s="35" t="str">
        <f t="shared" si="18"/>
        <v>00004</v>
      </c>
      <c r="AD379" s="35" t="str">
        <f t="shared" si="19"/>
        <v>03744</v>
      </c>
    </row>
    <row r="380" spans="22:30" x14ac:dyDescent="0.2">
      <c r="V380" s="64" t="s">
        <v>1505</v>
      </c>
      <c r="W380" s="64" t="s">
        <v>398</v>
      </c>
      <c r="X380" s="64" t="s">
        <v>399</v>
      </c>
      <c r="Y380" s="64" t="s">
        <v>1506</v>
      </c>
      <c r="Z380" s="64" t="s">
        <v>46</v>
      </c>
      <c r="AA380" s="64" t="s">
        <v>1507</v>
      </c>
      <c r="AB380" s="35" t="str">
        <f t="shared" si="17"/>
        <v>41</v>
      </c>
      <c r="AC380" s="35" t="str">
        <f t="shared" si="18"/>
        <v>00004</v>
      </c>
      <c r="AD380" s="35" t="str">
        <f t="shared" si="19"/>
        <v>00061</v>
      </c>
    </row>
    <row r="381" spans="22:30" x14ac:dyDescent="0.2">
      <c r="V381" s="64" t="s">
        <v>1508</v>
      </c>
      <c r="W381" s="64" t="s">
        <v>398</v>
      </c>
      <c r="X381" s="64" t="s">
        <v>399</v>
      </c>
      <c r="Y381" s="64" t="s">
        <v>1509</v>
      </c>
      <c r="Z381" s="64" t="s">
        <v>46</v>
      </c>
      <c r="AA381" s="64" t="s">
        <v>1510</v>
      </c>
      <c r="AB381" s="35" t="str">
        <f t="shared" si="17"/>
        <v>41</v>
      </c>
      <c r="AC381" s="35" t="str">
        <f t="shared" si="18"/>
        <v>00004</v>
      </c>
      <c r="AD381" s="35" t="str">
        <f t="shared" si="19"/>
        <v>01471</v>
      </c>
    </row>
    <row r="382" spans="22:30" x14ac:dyDescent="0.2">
      <c r="V382" s="64" t="s">
        <v>1511</v>
      </c>
      <c r="W382" s="64" t="s">
        <v>398</v>
      </c>
      <c r="X382" s="64" t="s">
        <v>399</v>
      </c>
      <c r="Y382" s="64" t="s">
        <v>1512</v>
      </c>
      <c r="Z382" s="64" t="s">
        <v>46</v>
      </c>
      <c r="AA382" s="64" t="s">
        <v>1513</v>
      </c>
      <c r="AB382" s="35" t="str">
        <f t="shared" si="17"/>
        <v>41</v>
      </c>
      <c r="AC382" s="35" t="str">
        <f t="shared" si="18"/>
        <v>00004</v>
      </c>
      <c r="AD382" s="35" t="str">
        <f t="shared" si="19"/>
        <v>00420</v>
      </c>
    </row>
    <row r="383" spans="22:30" x14ac:dyDescent="0.2">
      <c r="V383" s="64" t="s">
        <v>1514</v>
      </c>
      <c r="W383" s="64" t="s">
        <v>398</v>
      </c>
      <c r="X383" s="64" t="s">
        <v>399</v>
      </c>
      <c r="Y383" s="64" t="s">
        <v>1515</v>
      </c>
      <c r="Z383" s="64" t="s">
        <v>46</v>
      </c>
      <c r="AA383" s="64" t="s">
        <v>1516</v>
      </c>
      <c r="AB383" s="35" t="str">
        <f t="shared" si="17"/>
        <v>41</v>
      </c>
      <c r="AC383" s="35" t="str">
        <f t="shared" si="18"/>
        <v>00004</v>
      </c>
      <c r="AD383" s="35" t="str">
        <f t="shared" si="19"/>
        <v>00412</v>
      </c>
    </row>
    <row r="384" spans="22:30" x14ac:dyDescent="0.2">
      <c r="V384" s="64" t="s">
        <v>1517</v>
      </c>
      <c r="W384" s="64" t="s">
        <v>398</v>
      </c>
      <c r="X384" s="64" t="s">
        <v>399</v>
      </c>
      <c r="Y384" s="64" t="s">
        <v>1518</v>
      </c>
      <c r="Z384" s="64" t="s">
        <v>46</v>
      </c>
      <c r="AA384" s="64" t="s">
        <v>1519</v>
      </c>
      <c r="AB384" s="35" t="str">
        <f t="shared" si="17"/>
        <v>41</v>
      </c>
      <c r="AC384" s="35" t="str">
        <f t="shared" si="18"/>
        <v>00004</v>
      </c>
      <c r="AD384" s="35" t="str">
        <f t="shared" si="19"/>
        <v>00547</v>
      </c>
    </row>
    <row r="385" spans="22:30" x14ac:dyDescent="0.2">
      <c r="V385" s="64" t="s">
        <v>1520</v>
      </c>
      <c r="W385" s="64" t="s">
        <v>398</v>
      </c>
      <c r="X385" s="64" t="s">
        <v>399</v>
      </c>
      <c r="Y385" s="64" t="s">
        <v>1521</v>
      </c>
      <c r="Z385" s="64" t="s">
        <v>46</v>
      </c>
      <c r="AA385" s="64" t="s">
        <v>1522</v>
      </c>
      <c r="AB385" s="35" t="str">
        <f t="shared" si="17"/>
        <v>41</v>
      </c>
      <c r="AC385" s="35" t="str">
        <f t="shared" si="18"/>
        <v>00004</v>
      </c>
      <c r="AD385" s="35" t="str">
        <f t="shared" si="19"/>
        <v>00696</v>
      </c>
    </row>
    <row r="386" spans="22:30" x14ac:dyDescent="0.2">
      <c r="V386" s="64" t="s">
        <v>1523</v>
      </c>
      <c r="W386" s="64" t="s">
        <v>398</v>
      </c>
      <c r="X386" s="64" t="s">
        <v>399</v>
      </c>
      <c r="Y386" s="64" t="s">
        <v>1524</v>
      </c>
      <c r="Z386" s="64" t="s">
        <v>46</v>
      </c>
      <c r="AA386" s="64" t="s">
        <v>1525</v>
      </c>
      <c r="AB386" s="35" t="str">
        <f t="shared" si="17"/>
        <v>41</v>
      </c>
      <c r="AC386" s="35" t="str">
        <f t="shared" si="18"/>
        <v>00004</v>
      </c>
      <c r="AD386" s="35" t="str">
        <f t="shared" si="19"/>
        <v>00597</v>
      </c>
    </row>
    <row r="387" spans="22:30" x14ac:dyDescent="0.2">
      <c r="V387" s="64" t="s">
        <v>1526</v>
      </c>
      <c r="W387" s="64" t="s">
        <v>398</v>
      </c>
      <c r="X387" s="64" t="s">
        <v>399</v>
      </c>
      <c r="Y387" s="64" t="s">
        <v>1527</v>
      </c>
      <c r="Z387" s="64" t="s">
        <v>46</v>
      </c>
      <c r="AA387" s="64" t="s">
        <v>1528</v>
      </c>
      <c r="AB387" s="35" t="str">
        <f t="shared" si="17"/>
        <v>41</v>
      </c>
      <c r="AC387" s="35" t="str">
        <f t="shared" si="18"/>
        <v>00004</v>
      </c>
      <c r="AD387" s="35" t="str">
        <f t="shared" si="19"/>
        <v>00545</v>
      </c>
    </row>
    <row r="388" spans="22:30" x14ac:dyDescent="0.2">
      <c r="V388" s="64" t="s">
        <v>1529</v>
      </c>
      <c r="W388" s="64" t="s">
        <v>398</v>
      </c>
      <c r="X388" s="64" t="s">
        <v>399</v>
      </c>
      <c r="Y388" s="64" t="s">
        <v>1530</v>
      </c>
      <c r="Z388" s="64" t="s">
        <v>46</v>
      </c>
      <c r="AA388" s="64" t="s">
        <v>1531</v>
      </c>
      <c r="AB388" s="35" t="str">
        <f t="shared" si="17"/>
        <v>41</v>
      </c>
      <c r="AC388" s="35" t="str">
        <f t="shared" si="18"/>
        <v>00004</v>
      </c>
      <c r="AD388" s="35" t="str">
        <f t="shared" si="19"/>
        <v>00548</v>
      </c>
    </row>
    <row r="389" spans="22:30" x14ac:dyDescent="0.2">
      <c r="V389" s="64" t="s">
        <v>1532</v>
      </c>
      <c r="W389" s="64" t="s">
        <v>398</v>
      </c>
      <c r="X389" s="64" t="s">
        <v>399</v>
      </c>
      <c r="Y389" s="64" t="s">
        <v>1533</v>
      </c>
      <c r="Z389" s="64" t="s">
        <v>46</v>
      </c>
      <c r="AA389" s="64" t="s">
        <v>1534</v>
      </c>
      <c r="AB389" s="35" t="str">
        <f t="shared" si="17"/>
        <v>41</v>
      </c>
      <c r="AC389" s="35" t="str">
        <f t="shared" si="18"/>
        <v>00004</v>
      </c>
      <c r="AD389" s="35" t="str">
        <f t="shared" si="19"/>
        <v>00531</v>
      </c>
    </row>
    <row r="390" spans="22:30" x14ac:dyDescent="0.2">
      <c r="V390" s="64" t="s">
        <v>1535</v>
      </c>
      <c r="W390" s="64" t="s">
        <v>398</v>
      </c>
      <c r="X390" s="64" t="s">
        <v>399</v>
      </c>
      <c r="Y390" s="64" t="s">
        <v>1536</v>
      </c>
      <c r="Z390" s="64" t="s">
        <v>46</v>
      </c>
      <c r="AA390" s="64" t="s">
        <v>1537</v>
      </c>
      <c r="AB390" s="35" t="str">
        <f t="shared" si="17"/>
        <v>41</v>
      </c>
      <c r="AC390" s="35" t="str">
        <f t="shared" si="18"/>
        <v>00004</v>
      </c>
      <c r="AD390" s="35" t="str">
        <f t="shared" si="19"/>
        <v>00549</v>
      </c>
    </row>
    <row r="391" spans="22:30" x14ac:dyDescent="0.2">
      <c r="V391" s="64" t="s">
        <v>1538</v>
      </c>
      <c r="W391" s="64" t="s">
        <v>398</v>
      </c>
      <c r="X391" s="64" t="s">
        <v>399</v>
      </c>
      <c r="Y391" s="64" t="s">
        <v>1539</v>
      </c>
      <c r="Z391" s="64" t="s">
        <v>46</v>
      </c>
      <c r="AA391" s="64" t="s">
        <v>1540</v>
      </c>
      <c r="AB391" s="35" t="str">
        <f t="shared" si="17"/>
        <v>41</v>
      </c>
      <c r="AC391" s="35" t="str">
        <f t="shared" si="18"/>
        <v>00004</v>
      </c>
      <c r="AD391" s="35" t="str">
        <f t="shared" si="19"/>
        <v>00692</v>
      </c>
    </row>
    <row r="392" spans="22:30" x14ac:dyDescent="0.2">
      <c r="V392" s="64" t="s">
        <v>1541</v>
      </c>
      <c r="W392" s="64" t="s">
        <v>398</v>
      </c>
      <c r="X392" s="64" t="s">
        <v>399</v>
      </c>
      <c r="Y392" s="64" t="s">
        <v>1542</v>
      </c>
      <c r="Z392" s="64" t="s">
        <v>46</v>
      </c>
      <c r="AA392" s="64" t="s">
        <v>1543</v>
      </c>
      <c r="AB392" s="35" t="str">
        <f t="shared" si="17"/>
        <v>41</v>
      </c>
      <c r="AC392" s="35" t="str">
        <f t="shared" si="18"/>
        <v>00004</v>
      </c>
      <c r="AD392" s="35" t="str">
        <f t="shared" si="19"/>
        <v>00542</v>
      </c>
    </row>
    <row r="393" spans="22:30" x14ac:dyDescent="0.2">
      <c r="V393" s="64" t="s">
        <v>1544</v>
      </c>
      <c r="W393" s="64" t="s">
        <v>398</v>
      </c>
      <c r="X393" s="64" t="s">
        <v>399</v>
      </c>
      <c r="Y393" s="64" t="s">
        <v>1545</v>
      </c>
      <c r="Z393" s="64" t="s">
        <v>46</v>
      </c>
      <c r="AA393" s="64" t="s">
        <v>1546</v>
      </c>
      <c r="AB393" s="35" t="str">
        <f t="shared" si="17"/>
        <v>41</v>
      </c>
      <c r="AC393" s="35" t="str">
        <f t="shared" si="18"/>
        <v>00004</v>
      </c>
      <c r="AD393" s="35" t="str">
        <f t="shared" si="19"/>
        <v>00644</v>
      </c>
    </row>
    <row r="394" spans="22:30" x14ac:dyDescent="0.2">
      <c r="V394" s="64" t="s">
        <v>1547</v>
      </c>
      <c r="W394" s="64" t="s">
        <v>398</v>
      </c>
      <c r="X394" s="64" t="s">
        <v>399</v>
      </c>
      <c r="Y394" s="64" t="s">
        <v>1548</v>
      </c>
      <c r="Z394" s="64" t="s">
        <v>46</v>
      </c>
      <c r="AA394" s="64" t="s">
        <v>1549</v>
      </c>
      <c r="AB394" s="35" t="str">
        <f t="shared" si="17"/>
        <v>41</v>
      </c>
      <c r="AC394" s="35" t="str">
        <f t="shared" si="18"/>
        <v>00004</v>
      </c>
      <c r="AD394" s="35" t="str">
        <f t="shared" si="19"/>
        <v>00666</v>
      </c>
    </row>
    <row r="395" spans="22:30" x14ac:dyDescent="0.2">
      <c r="V395" s="64" t="s">
        <v>1550</v>
      </c>
      <c r="W395" s="64" t="s">
        <v>398</v>
      </c>
      <c r="X395" s="64" t="s">
        <v>399</v>
      </c>
      <c r="Y395" s="64" t="s">
        <v>1551</v>
      </c>
      <c r="Z395" s="64" t="s">
        <v>46</v>
      </c>
      <c r="AA395" s="64" t="s">
        <v>1552</v>
      </c>
      <c r="AB395" s="35" t="str">
        <f t="shared" si="17"/>
        <v>41</v>
      </c>
      <c r="AC395" s="35" t="str">
        <f t="shared" si="18"/>
        <v>00004</v>
      </c>
      <c r="AD395" s="35" t="str">
        <f t="shared" si="19"/>
        <v>00519</v>
      </c>
    </row>
    <row r="396" spans="22:30" x14ac:dyDescent="0.2">
      <c r="V396" s="64" t="s">
        <v>1553</v>
      </c>
      <c r="W396" s="64" t="s">
        <v>398</v>
      </c>
      <c r="X396" s="64" t="s">
        <v>399</v>
      </c>
      <c r="Y396" s="64" t="s">
        <v>1554</v>
      </c>
      <c r="Z396" s="64" t="s">
        <v>46</v>
      </c>
      <c r="AA396" s="64" t="s">
        <v>1555</v>
      </c>
      <c r="AB396" s="35" t="str">
        <f t="shared" si="17"/>
        <v>41</v>
      </c>
      <c r="AC396" s="35" t="str">
        <f t="shared" si="18"/>
        <v>00004</v>
      </c>
      <c r="AD396" s="35" t="str">
        <f t="shared" si="19"/>
        <v>00674</v>
      </c>
    </row>
    <row r="397" spans="22:30" x14ac:dyDescent="0.2">
      <c r="V397" s="64" t="s">
        <v>1556</v>
      </c>
      <c r="W397" s="64" t="s">
        <v>398</v>
      </c>
      <c r="X397" s="64" t="s">
        <v>399</v>
      </c>
      <c r="Y397" s="64" t="s">
        <v>1557</v>
      </c>
      <c r="Z397" s="64" t="s">
        <v>46</v>
      </c>
      <c r="AA397" s="64" t="s">
        <v>1558</v>
      </c>
      <c r="AB397" s="35" t="str">
        <f t="shared" si="17"/>
        <v>41</v>
      </c>
      <c r="AC397" s="35" t="str">
        <f t="shared" si="18"/>
        <v>00004</v>
      </c>
      <c r="AD397" s="35" t="str">
        <f t="shared" si="19"/>
        <v>00541</v>
      </c>
    </row>
    <row r="398" spans="22:30" x14ac:dyDescent="0.2">
      <c r="V398" s="64" t="s">
        <v>1559</v>
      </c>
      <c r="W398" s="64" t="s">
        <v>398</v>
      </c>
      <c r="X398" s="64" t="s">
        <v>399</v>
      </c>
      <c r="Y398" s="64" t="s">
        <v>1560</v>
      </c>
      <c r="Z398" s="64" t="s">
        <v>46</v>
      </c>
      <c r="AA398" s="64" t="s">
        <v>1561</v>
      </c>
      <c r="AB398" s="35" t="str">
        <f t="shared" si="17"/>
        <v>41</v>
      </c>
      <c r="AC398" s="35" t="str">
        <f t="shared" si="18"/>
        <v>00004</v>
      </c>
      <c r="AD398" s="35" t="str">
        <f t="shared" si="19"/>
        <v>03931</v>
      </c>
    </row>
    <row r="399" spans="22:30" x14ac:dyDescent="0.2">
      <c r="V399" s="64" t="s">
        <v>1562</v>
      </c>
      <c r="W399" s="64" t="s">
        <v>398</v>
      </c>
      <c r="X399" s="64" t="s">
        <v>399</v>
      </c>
      <c r="Y399" s="64" t="s">
        <v>1563</v>
      </c>
      <c r="Z399" s="64" t="s">
        <v>46</v>
      </c>
      <c r="AA399" s="64" t="s">
        <v>1564</v>
      </c>
      <c r="AB399" s="35" t="str">
        <f t="shared" si="17"/>
        <v>41</v>
      </c>
      <c r="AC399" s="35" t="str">
        <f t="shared" si="18"/>
        <v>00004</v>
      </c>
      <c r="AD399" s="35" t="str">
        <f t="shared" si="19"/>
        <v>01511</v>
      </c>
    </row>
    <row r="400" spans="22:30" x14ac:dyDescent="0.2">
      <c r="V400" s="64" t="s">
        <v>1565</v>
      </c>
      <c r="W400" s="64" t="s">
        <v>398</v>
      </c>
      <c r="X400" s="64" t="s">
        <v>399</v>
      </c>
      <c r="Y400" s="64" t="s">
        <v>1566</v>
      </c>
      <c r="Z400" s="64" t="s">
        <v>46</v>
      </c>
      <c r="AA400" s="64" t="s">
        <v>1567</v>
      </c>
      <c r="AB400" s="35" t="str">
        <f t="shared" ref="AB400:AB465" si="20">LEFT(Y400,2)</f>
        <v>41</v>
      </c>
      <c r="AC400" s="35" t="str">
        <f t="shared" ref="AC400:AC465" si="21">MID(Y400,3,5)</f>
        <v>00004</v>
      </c>
      <c r="AD400" s="35" t="str">
        <f t="shared" ref="AD400:AD465" si="22">RIGHT(Y400,5)</f>
        <v>04871</v>
      </c>
    </row>
    <row r="401" spans="22:30" x14ac:dyDescent="0.2">
      <c r="V401" s="64" t="s">
        <v>1568</v>
      </c>
      <c r="W401" s="64" t="s">
        <v>398</v>
      </c>
      <c r="X401" s="64" t="s">
        <v>399</v>
      </c>
      <c r="Y401" s="64" t="s">
        <v>1569</v>
      </c>
      <c r="Z401" s="64" t="s">
        <v>46</v>
      </c>
      <c r="AA401" s="64" t="s">
        <v>1570</v>
      </c>
      <c r="AB401" s="35" t="str">
        <f t="shared" si="20"/>
        <v>41</v>
      </c>
      <c r="AC401" s="35" t="str">
        <f t="shared" si="21"/>
        <v>00004</v>
      </c>
      <c r="AD401" s="35" t="str">
        <f t="shared" si="22"/>
        <v>00181</v>
      </c>
    </row>
    <row r="402" spans="22:30" x14ac:dyDescent="0.2">
      <c r="V402" s="64" t="s">
        <v>1571</v>
      </c>
      <c r="W402" s="64" t="s">
        <v>398</v>
      </c>
      <c r="X402" s="64" t="s">
        <v>399</v>
      </c>
      <c r="Y402" s="64" t="s">
        <v>1572</v>
      </c>
      <c r="Z402" s="64" t="s">
        <v>46</v>
      </c>
      <c r="AA402" s="64" t="s">
        <v>1573</v>
      </c>
      <c r="AB402" s="35" t="str">
        <f t="shared" si="20"/>
        <v>41</v>
      </c>
      <c r="AC402" s="35" t="str">
        <f t="shared" si="21"/>
        <v>00004</v>
      </c>
      <c r="AD402" s="35" t="str">
        <f t="shared" si="22"/>
        <v>00082</v>
      </c>
    </row>
    <row r="403" spans="22:30" x14ac:dyDescent="0.2">
      <c r="V403" s="64" t="s">
        <v>1574</v>
      </c>
      <c r="W403" s="64" t="s">
        <v>398</v>
      </c>
      <c r="X403" s="64" t="s">
        <v>399</v>
      </c>
      <c r="Y403" s="64" t="s">
        <v>1575</v>
      </c>
      <c r="Z403" s="64" t="s">
        <v>46</v>
      </c>
      <c r="AA403" s="64" t="s">
        <v>1576</v>
      </c>
      <c r="AB403" s="35" t="str">
        <f t="shared" si="20"/>
        <v>41</v>
      </c>
      <c r="AC403" s="35" t="str">
        <f t="shared" si="21"/>
        <v>00004</v>
      </c>
      <c r="AD403" s="35" t="str">
        <f t="shared" si="22"/>
        <v>01547</v>
      </c>
    </row>
    <row r="404" spans="22:30" x14ac:dyDescent="0.2">
      <c r="V404" s="64" t="s">
        <v>1577</v>
      </c>
      <c r="W404" s="64" t="s">
        <v>398</v>
      </c>
      <c r="X404" s="64" t="s">
        <v>399</v>
      </c>
      <c r="Y404" s="64" t="s">
        <v>1578</v>
      </c>
      <c r="Z404" s="64" t="s">
        <v>46</v>
      </c>
      <c r="AA404" s="64" t="s">
        <v>1579</v>
      </c>
      <c r="AB404" s="35" t="str">
        <f t="shared" si="20"/>
        <v>41</v>
      </c>
      <c r="AC404" s="35" t="str">
        <f t="shared" si="21"/>
        <v>00004</v>
      </c>
      <c r="AD404" s="35" t="str">
        <f t="shared" si="22"/>
        <v>00663</v>
      </c>
    </row>
    <row r="405" spans="22:30" x14ac:dyDescent="0.2">
      <c r="V405" s="64" t="s">
        <v>1580</v>
      </c>
      <c r="W405" s="64" t="s">
        <v>398</v>
      </c>
      <c r="X405" s="64" t="s">
        <v>399</v>
      </c>
      <c r="Y405" s="64" t="s">
        <v>1581</v>
      </c>
      <c r="Z405" s="64" t="s">
        <v>46</v>
      </c>
      <c r="AA405" s="64" t="s">
        <v>1582</v>
      </c>
      <c r="AB405" s="35" t="str">
        <f t="shared" si="20"/>
        <v>41</v>
      </c>
      <c r="AC405" s="35" t="str">
        <f t="shared" si="21"/>
        <v>00004</v>
      </c>
      <c r="AD405" s="35" t="str">
        <f t="shared" si="22"/>
        <v>01552</v>
      </c>
    </row>
    <row r="406" spans="22:30" x14ac:dyDescent="0.2">
      <c r="V406" s="64" t="s">
        <v>1583</v>
      </c>
      <c r="W406" s="64" t="s">
        <v>398</v>
      </c>
      <c r="X406" s="64" t="s">
        <v>399</v>
      </c>
      <c r="Y406" s="64" t="s">
        <v>1584</v>
      </c>
      <c r="Z406" s="64" t="s">
        <v>46</v>
      </c>
      <c r="AA406" s="64" t="s">
        <v>1585</v>
      </c>
      <c r="AB406" s="35" t="str">
        <f t="shared" si="20"/>
        <v>41</v>
      </c>
      <c r="AC406" s="35" t="str">
        <f t="shared" si="21"/>
        <v>00004</v>
      </c>
      <c r="AD406" s="35" t="str">
        <f t="shared" si="22"/>
        <v>00253</v>
      </c>
    </row>
    <row r="407" spans="22:30" x14ac:dyDescent="0.2">
      <c r="V407" s="64" t="s">
        <v>1586</v>
      </c>
      <c r="W407" s="64" t="s">
        <v>398</v>
      </c>
      <c r="X407" s="64" t="s">
        <v>399</v>
      </c>
      <c r="Y407" s="64" t="s">
        <v>1587</v>
      </c>
      <c r="Z407" s="64" t="s">
        <v>46</v>
      </c>
      <c r="AA407" s="64" t="s">
        <v>1588</v>
      </c>
      <c r="AB407" s="35" t="str">
        <f t="shared" si="20"/>
        <v>41</v>
      </c>
      <c r="AC407" s="35" t="str">
        <f t="shared" si="21"/>
        <v>00004</v>
      </c>
      <c r="AD407" s="35" t="str">
        <f t="shared" si="22"/>
        <v>01557</v>
      </c>
    </row>
    <row r="408" spans="22:30" x14ac:dyDescent="0.2">
      <c r="V408" s="64" t="s">
        <v>1589</v>
      </c>
      <c r="W408" s="64" t="s">
        <v>398</v>
      </c>
      <c r="X408" s="64" t="s">
        <v>399</v>
      </c>
      <c r="Y408" s="64" t="s">
        <v>1590</v>
      </c>
      <c r="Z408" s="64" t="s">
        <v>46</v>
      </c>
      <c r="AA408" s="64" t="s">
        <v>1591</v>
      </c>
      <c r="AB408" s="35" t="str">
        <f t="shared" si="20"/>
        <v>41</v>
      </c>
      <c r="AC408" s="35" t="str">
        <f t="shared" si="21"/>
        <v>00004</v>
      </c>
      <c r="AD408" s="35" t="str">
        <f t="shared" si="22"/>
        <v>00209</v>
      </c>
    </row>
    <row r="409" spans="22:30" x14ac:dyDescent="0.2">
      <c r="V409" s="64" t="s">
        <v>1592</v>
      </c>
      <c r="W409" s="64" t="s">
        <v>398</v>
      </c>
      <c r="X409" s="64" t="s">
        <v>399</v>
      </c>
      <c r="Y409" s="64" t="s">
        <v>1593</v>
      </c>
      <c r="Z409" s="64" t="s">
        <v>46</v>
      </c>
      <c r="AA409" s="64" t="s">
        <v>1594</v>
      </c>
      <c r="AB409" s="35" t="str">
        <f t="shared" si="20"/>
        <v>41</v>
      </c>
      <c r="AC409" s="35" t="str">
        <f t="shared" si="21"/>
        <v>00004</v>
      </c>
      <c r="AD409" s="35" t="str">
        <f t="shared" si="22"/>
        <v>04220</v>
      </c>
    </row>
    <row r="410" spans="22:30" x14ac:dyDescent="0.2">
      <c r="V410" s="64" t="s">
        <v>1595</v>
      </c>
      <c r="W410" s="64" t="s">
        <v>398</v>
      </c>
      <c r="X410" s="64" t="s">
        <v>399</v>
      </c>
      <c r="Y410" s="64" t="s">
        <v>1596</v>
      </c>
      <c r="Z410" s="64" t="s">
        <v>46</v>
      </c>
      <c r="AA410" s="64" t="s">
        <v>1597</v>
      </c>
      <c r="AB410" s="35" t="str">
        <f t="shared" si="20"/>
        <v>41</v>
      </c>
      <c r="AC410" s="35" t="str">
        <f t="shared" si="21"/>
        <v>00004</v>
      </c>
      <c r="AD410" s="35" t="str">
        <f t="shared" si="22"/>
        <v>04129</v>
      </c>
    </row>
    <row r="411" spans="22:30" x14ac:dyDescent="0.2">
      <c r="V411" s="64" t="s">
        <v>1598</v>
      </c>
      <c r="W411" s="64" t="s">
        <v>398</v>
      </c>
      <c r="X411" s="64" t="s">
        <v>399</v>
      </c>
      <c r="Y411" s="64" t="s">
        <v>1599</v>
      </c>
      <c r="Z411" s="64" t="s">
        <v>505</v>
      </c>
      <c r="AA411" s="64" t="s">
        <v>1600</v>
      </c>
      <c r="AB411" s="35" t="str">
        <f t="shared" si="20"/>
        <v>41</v>
      </c>
      <c r="AC411" s="35" t="str">
        <f t="shared" si="21"/>
        <v>00004</v>
      </c>
      <c r="AD411" s="35" t="str">
        <f t="shared" si="22"/>
        <v>00603</v>
      </c>
    </row>
    <row r="412" spans="22:30" x14ac:dyDescent="0.2">
      <c r="V412" s="64" t="s">
        <v>1601</v>
      </c>
      <c r="W412" s="64" t="s">
        <v>398</v>
      </c>
      <c r="X412" s="64" t="s">
        <v>399</v>
      </c>
      <c r="Y412" s="64" t="s">
        <v>1602</v>
      </c>
      <c r="Z412" s="64" t="s">
        <v>46</v>
      </c>
      <c r="AA412" s="64" t="s">
        <v>1603</v>
      </c>
      <c r="AB412" s="35" t="str">
        <f t="shared" si="20"/>
        <v>41</v>
      </c>
      <c r="AC412" s="35" t="str">
        <f t="shared" si="21"/>
        <v>00004</v>
      </c>
      <c r="AD412" s="35" t="str">
        <f t="shared" si="22"/>
        <v>01567</v>
      </c>
    </row>
    <row r="413" spans="22:30" x14ac:dyDescent="0.2">
      <c r="V413" s="64" t="s">
        <v>1604</v>
      </c>
      <c r="W413" s="64" t="s">
        <v>398</v>
      </c>
      <c r="X413" s="64" t="s">
        <v>399</v>
      </c>
      <c r="Y413" s="64" t="s">
        <v>1605</v>
      </c>
      <c r="Z413" s="64" t="s">
        <v>818</v>
      </c>
      <c r="AA413" s="64" t="s">
        <v>1606</v>
      </c>
      <c r="AB413" s="35" t="str">
        <f t="shared" si="20"/>
        <v>41</v>
      </c>
      <c r="AC413" s="35" t="str">
        <f t="shared" si="21"/>
        <v>00004</v>
      </c>
      <c r="AD413" s="35" t="str">
        <f t="shared" si="22"/>
        <v>04226</v>
      </c>
    </row>
    <row r="414" spans="22:30" x14ac:dyDescent="0.2">
      <c r="V414" s="64" t="s">
        <v>1607</v>
      </c>
      <c r="W414" s="64" t="s">
        <v>398</v>
      </c>
      <c r="X414" s="64" t="s">
        <v>399</v>
      </c>
      <c r="Y414" s="64" t="s">
        <v>1608</v>
      </c>
      <c r="Z414" s="64" t="s">
        <v>46</v>
      </c>
      <c r="AA414" s="64" t="s">
        <v>1609</v>
      </c>
      <c r="AB414" s="35" t="str">
        <f t="shared" si="20"/>
        <v>41</v>
      </c>
      <c r="AC414" s="35" t="str">
        <f t="shared" si="21"/>
        <v>00004</v>
      </c>
      <c r="AD414" s="35" t="str">
        <f t="shared" si="22"/>
        <v>03801</v>
      </c>
    </row>
    <row r="415" spans="22:30" x14ac:dyDescent="0.2">
      <c r="V415" s="64" t="s">
        <v>1610</v>
      </c>
      <c r="W415" s="64" t="s">
        <v>398</v>
      </c>
      <c r="X415" s="64" t="s">
        <v>399</v>
      </c>
      <c r="Y415" s="64" t="s">
        <v>1611</v>
      </c>
      <c r="Z415" s="64" t="s">
        <v>1612</v>
      </c>
      <c r="AA415" s="64" t="s">
        <v>1613</v>
      </c>
      <c r="AB415" s="35" t="str">
        <f t="shared" si="20"/>
        <v>41</v>
      </c>
      <c r="AC415" s="35" t="str">
        <f t="shared" si="21"/>
        <v>00004</v>
      </c>
      <c r="AD415" s="35" t="str">
        <f t="shared" si="22"/>
        <v>00067</v>
      </c>
    </row>
    <row r="416" spans="22:30" x14ac:dyDescent="0.2">
      <c r="V416" s="64" t="s">
        <v>1614</v>
      </c>
      <c r="W416" s="64" t="s">
        <v>398</v>
      </c>
      <c r="X416" s="64" t="s">
        <v>399</v>
      </c>
      <c r="Y416" s="64" t="s">
        <v>1615</v>
      </c>
      <c r="Z416" s="64" t="s">
        <v>46</v>
      </c>
      <c r="AA416" s="64" t="s">
        <v>1616</v>
      </c>
      <c r="AB416" s="35" t="str">
        <f t="shared" si="20"/>
        <v>41</v>
      </c>
      <c r="AC416" s="35" t="str">
        <f t="shared" si="21"/>
        <v>00004</v>
      </c>
      <c r="AD416" s="35" t="str">
        <f t="shared" si="22"/>
        <v>03947</v>
      </c>
    </row>
    <row r="417" spans="22:30" x14ac:dyDescent="0.2">
      <c r="V417" s="64" t="s">
        <v>1617</v>
      </c>
      <c r="W417" s="64" t="s">
        <v>398</v>
      </c>
      <c r="X417" s="64" t="s">
        <v>399</v>
      </c>
      <c r="Y417" s="64" t="s">
        <v>1618</v>
      </c>
      <c r="Z417" s="64" t="s">
        <v>46</v>
      </c>
      <c r="AA417" s="64" t="s">
        <v>1619</v>
      </c>
      <c r="AB417" s="35" t="str">
        <f t="shared" si="20"/>
        <v>41</v>
      </c>
      <c r="AC417" s="35" t="str">
        <f t="shared" si="21"/>
        <v>00004</v>
      </c>
      <c r="AD417" s="35" t="str">
        <f t="shared" si="22"/>
        <v>01580</v>
      </c>
    </row>
    <row r="418" spans="22:30" x14ac:dyDescent="0.2">
      <c r="V418" s="64" t="s">
        <v>1620</v>
      </c>
      <c r="W418" s="64" t="s">
        <v>398</v>
      </c>
      <c r="X418" s="64" t="s">
        <v>399</v>
      </c>
      <c r="Y418" s="64" t="s">
        <v>1621</v>
      </c>
      <c r="Z418" s="64" t="s">
        <v>46</v>
      </c>
      <c r="AA418" s="64" t="s">
        <v>1622</v>
      </c>
      <c r="AB418" s="35" t="str">
        <f t="shared" si="20"/>
        <v>41</v>
      </c>
      <c r="AC418" s="35" t="str">
        <f t="shared" si="21"/>
        <v>00004</v>
      </c>
      <c r="AD418" s="35" t="str">
        <f t="shared" si="22"/>
        <v>00485</v>
      </c>
    </row>
    <row r="419" spans="22:30" x14ac:dyDescent="0.2">
      <c r="V419" s="64" t="s">
        <v>1623</v>
      </c>
      <c r="W419" s="64" t="s">
        <v>398</v>
      </c>
      <c r="X419" s="64" t="s">
        <v>399</v>
      </c>
      <c r="Y419" s="64" t="s">
        <v>1624</v>
      </c>
      <c r="Z419" s="64" t="s">
        <v>46</v>
      </c>
      <c r="AA419" s="64" t="s">
        <v>1625</v>
      </c>
      <c r="AB419" s="35" t="str">
        <f t="shared" si="20"/>
        <v>41</v>
      </c>
      <c r="AC419" s="35" t="str">
        <f t="shared" si="21"/>
        <v>00004</v>
      </c>
      <c r="AD419" s="35" t="str">
        <f t="shared" si="22"/>
        <v>03865</v>
      </c>
    </row>
    <row r="420" spans="22:30" x14ac:dyDescent="0.2">
      <c r="V420" s="64" t="s">
        <v>1626</v>
      </c>
      <c r="W420" s="64" t="s">
        <v>398</v>
      </c>
      <c r="X420" s="64" t="s">
        <v>399</v>
      </c>
      <c r="Y420" s="64" t="s">
        <v>1627</v>
      </c>
      <c r="Z420" s="64" t="s">
        <v>46</v>
      </c>
      <c r="AA420" s="64" t="s">
        <v>1628</v>
      </c>
      <c r="AB420" s="35" t="str">
        <f t="shared" si="20"/>
        <v>41</v>
      </c>
      <c r="AC420" s="35" t="str">
        <f t="shared" si="21"/>
        <v>00004</v>
      </c>
      <c r="AD420" s="35" t="str">
        <f t="shared" si="22"/>
        <v>00454</v>
      </c>
    </row>
    <row r="421" spans="22:30" x14ac:dyDescent="0.2">
      <c r="V421" s="64" t="s">
        <v>1629</v>
      </c>
      <c r="W421" s="64" t="s">
        <v>398</v>
      </c>
      <c r="X421" s="64" t="s">
        <v>399</v>
      </c>
      <c r="Y421" s="64" t="s">
        <v>1630</v>
      </c>
      <c r="Z421" s="64" t="s">
        <v>46</v>
      </c>
      <c r="AA421" s="64" t="s">
        <v>1631</v>
      </c>
      <c r="AB421" s="35" t="str">
        <f t="shared" si="20"/>
        <v>41</v>
      </c>
      <c r="AC421" s="35" t="str">
        <f t="shared" si="21"/>
        <v>00004</v>
      </c>
      <c r="AD421" s="35" t="str">
        <f t="shared" si="22"/>
        <v>04009</v>
      </c>
    </row>
    <row r="422" spans="22:30" x14ac:dyDescent="0.2">
      <c r="V422" s="64" t="s">
        <v>1632</v>
      </c>
      <c r="W422" s="64" t="s">
        <v>398</v>
      </c>
      <c r="X422" s="64" t="s">
        <v>399</v>
      </c>
      <c r="Y422" s="64" t="s">
        <v>1633</v>
      </c>
      <c r="Z422" s="64" t="s">
        <v>46</v>
      </c>
      <c r="AA422" s="64" t="s">
        <v>1634</v>
      </c>
      <c r="AB422" s="35" t="str">
        <f t="shared" si="20"/>
        <v>41</v>
      </c>
      <c r="AC422" s="35" t="str">
        <f t="shared" si="21"/>
        <v>00004</v>
      </c>
      <c r="AD422" s="35" t="str">
        <f t="shared" si="22"/>
        <v>04384</v>
      </c>
    </row>
    <row r="423" spans="22:30" x14ac:dyDescent="0.2">
      <c r="V423" s="64" t="s">
        <v>1635</v>
      </c>
      <c r="W423" s="64" t="s">
        <v>398</v>
      </c>
      <c r="X423" s="64" t="s">
        <v>399</v>
      </c>
      <c r="Y423" s="64" t="s">
        <v>1636</v>
      </c>
      <c r="Z423" s="64" t="s">
        <v>46</v>
      </c>
      <c r="AA423" s="64" t="s">
        <v>1637</v>
      </c>
      <c r="AB423" s="35" t="str">
        <f t="shared" si="20"/>
        <v>41</v>
      </c>
      <c r="AC423" s="35" t="str">
        <f t="shared" si="21"/>
        <v>00004</v>
      </c>
      <c r="AD423" s="35" t="str">
        <f t="shared" si="22"/>
        <v>00360</v>
      </c>
    </row>
    <row r="424" spans="22:30" x14ac:dyDescent="0.2">
      <c r="V424" s="64" t="s">
        <v>1638</v>
      </c>
      <c r="W424" s="64" t="s">
        <v>398</v>
      </c>
      <c r="X424" s="64" t="s">
        <v>399</v>
      </c>
      <c r="Y424" s="64" t="s">
        <v>1639</v>
      </c>
      <c r="Z424" s="64" t="s">
        <v>46</v>
      </c>
      <c r="AA424" s="64" t="s">
        <v>1640</v>
      </c>
      <c r="AB424" s="35" t="str">
        <f t="shared" si="20"/>
        <v>41</v>
      </c>
      <c r="AC424" s="35" t="str">
        <f t="shared" si="21"/>
        <v>00004</v>
      </c>
      <c r="AD424" s="35" t="str">
        <f t="shared" si="22"/>
        <v>01662</v>
      </c>
    </row>
    <row r="425" spans="22:30" x14ac:dyDescent="0.2">
      <c r="V425" s="64" t="s">
        <v>1641</v>
      </c>
      <c r="W425" s="64" t="s">
        <v>398</v>
      </c>
      <c r="X425" s="64" t="s">
        <v>399</v>
      </c>
      <c r="Y425" s="64" t="s">
        <v>1642</v>
      </c>
      <c r="Z425" s="64" t="s">
        <v>46</v>
      </c>
      <c r="AA425" s="64" t="s">
        <v>1643</v>
      </c>
      <c r="AB425" s="35" t="str">
        <f t="shared" si="20"/>
        <v>41</v>
      </c>
      <c r="AC425" s="35" t="str">
        <f t="shared" si="21"/>
        <v>00004</v>
      </c>
      <c r="AD425" s="35" t="str">
        <f t="shared" si="22"/>
        <v>04260</v>
      </c>
    </row>
    <row r="426" spans="22:30" x14ac:dyDescent="0.2">
      <c r="V426" s="64" t="s">
        <v>1644</v>
      </c>
      <c r="W426" s="64" t="s">
        <v>398</v>
      </c>
      <c r="X426" s="64" t="s">
        <v>399</v>
      </c>
      <c r="Y426" s="64" t="s">
        <v>1645</v>
      </c>
      <c r="Z426" s="64" t="s">
        <v>46</v>
      </c>
      <c r="AA426" s="64" t="s">
        <v>1646</v>
      </c>
      <c r="AB426" s="35" t="str">
        <f t="shared" si="20"/>
        <v>41</v>
      </c>
      <c r="AC426" s="35" t="str">
        <f t="shared" si="21"/>
        <v>00004</v>
      </c>
      <c r="AD426" s="35" t="str">
        <f t="shared" si="22"/>
        <v>04240</v>
      </c>
    </row>
    <row r="427" spans="22:30" x14ac:dyDescent="0.2">
      <c r="V427" s="64" t="s">
        <v>1647</v>
      </c>
      <c r="W427" s="64" t="s">
        <v>398</v>
      </c>
      <c r="X427" s="64" t="s">
        <v>399</v>
      </c>
      <c r="Y427" s="64" t="s">
        <v>1648</v>
      </c>
      <c r="Z427" s="64" t="s">
        <v>46</v>
      </c>
      <c r="AA427" s="64" t="s">
        <v>1649</v>
      </c>
      <c r="AB427" s="35" t="str">
        <f t="shared" si="20"/>
        <v>41</v>
      </c>
      <c r="AC427" s="35" t="str">
        <f t="shared" si="21"/>
        <v>00004</v>
      </c>
      <c r="AD427" s="35" t="str">
        <f t="shared" si="22"/>
        <v>04132</v>
      </c>
    </row>
    <row r="428" spans="22:30" x14ac:dyDescent="0.2">
      <c r="V428" s="64" t="s">
        <v>2650</v>
      </c>
      <c r="W428" s="64" t="s">
        <v>398</v>
      </c>
      <c r="X428" s="64" t="s">
        <v>399</v>
      </c>
      <c r="Y428" s="69" t="s">
        <v>2648</v>
      </c>
      <c r="Z428" s="64" t="s">
        <v>46</v>
      </c>
      <c r="AA428" s="64" t="s">
        <v>2649</v>
      </c>
      <c r="AB428" s="35" t="str">
        <f>LEFT(Y428,2)</f>
        <v>41</v>
      </c>
      <c r="AC428" s="35" t="str">
        <f>MID(Y428,3,5)</f>
        <v>00004</v>
      </c>
      <c r="AD428" s="35" t="str">
        <f>RIGHT(Y428,5)</f>
        <v>12046</v>
      </c>
    </row>
    <row r="429" spans="22:30" x14ac:dyDescent="0.2">
      <c r="V429" s="64" t="s">
        <v>1650</v>
      </c>
      <c r="W429" s="64" t="s">
        <v>398</v>
      </c>
      <c r="X429" s="64" t="s">
        <v>399</v>
      </c>
      <c r="Y429" s="64" t="s">
        <v>1651</v>
      </c>
      <c r="Z429" s="64" t="s">
        <v>46</v>
      </c>
      <c r="AA429" s="64" t="s">
        <v>1652</v>
      </c>
      <c r="AB429" s="35" t="str">
        <f t="shared" si="20"/>
        <v>41</v>
      </c>
      <c r="AC429" s="35" t="str">
        <f t="shared" si="21"/>
        <v>00004</v>
      </c>
      <c r="AD429" s="35" t="str">
        <f t="shared" si="22"/>
        <v>11641</v>
      </c>
    </row>
    <row r="430" spans="22:30" x14ac:dyDescent="0.2">
      <c r="V430" s="64" t="s">
        <v>1653</v>
      </c>
      <c r="W430" s="64" t="s">
        <v>398</v>
      </c>
      <c r="X430" s="64" t="s">
        <v>399</v>
      </c>
      <c r="Y430" s="64" t="s">
        <v>1654</v>
      </c>
      <c r="Z430" s="64" t="s">
        <v>46</v>
      </c>
      <c r="AA430" s="64" t="s">
        <v>1655</v>
      </c>
      <c r="AB430" s="35" t="str">
        <f t="shared" si="20"/>
        <v>41</v>
      </c>
      <c r="AC430" s="35" t="str">
        <f t="shared" si="21"/>
        <v>00004</v>
      </c>
      <c r="AD430" s="35" t="str">
        <f t="shared" si="22"/>
        <v>00275</v>
      </c>
    </row>
    <row r="431" spans="22:30" x14ac:dyDescent="0.2">
      <c r="V431" s="64" t="s">
        <v>1656</v>
      </c>
      <c r="W431" s="64" t="s">
        <v>398</v>
      </c>
      <c r="X431" s="64" t="s">
        <v>399</v>
      </c>
      <c r="Y431" s="64" t="s">
        <v>1657</v>
      </c>
      <c r="Z431" s="64" t="s">
        <v>46</v>
      </c>
      <c r="AA431" s="64" t="s">
        <v>1658</v>
      </c>
      <c r="AB431" s="35" t="str">
        <f t="shared" si="20"/>
        <v>41</v>
      </c>
      <c r="AC431" s="35" t="str">
        <f t="shared" si="21"/>
        <v>00004</v>
      </c>
      <c r="AD431" s="35" t="str">
        <f t="shared" si="22"/>
        <v>04280</v>
      </c>
    </row>
    <row r="432" spans="22:30" x14ac:dyDescent="0.2">
      <c r="V432" s="64" t="s">
        <v>1659</v>
      </c>
      <c r="W432" s="64" t="s">
        <v>398</v>
      </c>
      <c r="X432" s="64" t="s">
        <v>399</v>
      </c>
      <c r="Y432" s="64" t="s">
        <v>1660</v>
      </c>
      <c r="Z432" s="64" t="s">
        <v>46</v>
      </c>
      <c r="AA432" s="64" t="s">
        <v>1661</v>
      </c>
      <c r="AB432" s="35" t="str">
        <f t="shared" si="20"/>
        <v>41</v>
      </c>
      <c r="AC432" s="35" t="str">
        <f t="shared" si="21"/>
        <v>00004</v>
      </c>
      <c r="AD432" s="35" t="str">
        <f t="shared" si="22"/>
        <v>04147</v>
      </c>
    </row>
    <row r="433" spans="22:30" x14ac:dyDescent="0.2">
      <c r="V433" s="64" t="s">
        <v>1662</v>
      </c>
      <c r="W433" s="64" t="s">
        <v>398</v>
      </c>
      <c r="X433" s="64" t="s">
        <v>399</v>
      </c>
      <c r="Y433" s="64" t="s">
        <v>1663</v>
      </c>
      <c r="Z433" s="64" t="s">
        <v>858</v>
      </c>
      <c r="AA433" s="64" t="s">
        <v>1664</v>
      </c>
      <c r="AB433" s="35" t="str">
        <f t="shared" si="20"/>
        <v>41</v>
      </c>
      <c r="AC433" s="35" t="str">
        <f t="shared" si="21"/>
        <v>00004</v>
      </c>
      <c r="AD433" s="35" t="str">
        <f t="shared" si="22"/>
        <v>11556</v>
      </c>
    </row>
    <row r="434" spans="22:30" x14ac:dyDescent="0.2">
      <c r="V434" s="64" t="s">
        <v>1665</v>
      </c>
      <c r="W434" s="64" t="s">
        <v>398</v>
      </c>
      <c r="X434" s="64" t="s">
        <v>399</v>
      </c>
      <c r="Y434" s="64" t="s">
        <v>1666</v>
      </c>
      <c r="Z434" s="64" t="s">
        <v>46</v>
      </c>
      <c r="AA434" s="64" t="s">
        <v>1667</v>
      </c>
      <c r="AB434" s="35" t="str">
        <f t="shared" si="20"/>
        <v>41</v>
      </c>
      <c r="AC434" s="35" t="str">
        <f t="shared" si="21"/>
        <v>00004</v>
      </c>
      <c r="AD434" s="35" t="str">
        <f t="shared" si="22"/>
        <v>03896</v>
      </c>
    </row>
    <row r="435" spans="22:30" x14ac:dyDescent="0.2">
      <c r="V435" s="64" t="s">
        <v>1668</v>
      </c>
      <c r="W435" s="64" t="s">
        <v>398</v>
      </c>
      <c r="X435" s="64" t="s">
        <v>399</v>
      </c>
      <c r="Y435" s="64" t="s">
        <v>1669</v>
      </c>
      <c r="Z435" s="64" t="s">
        <v>46</v>
      </c>
      <c r="AA435" s="64" t="s">
        <v>1670</v>
      </c>
      <c r="AB435" s="35" t="str">
        <f t="shared" si="20"/>
        <v>41</v>
      </c>
      <c r="AC435" s="35" t="str">
        <f t="shared" si="21"/>
        <v>00004</v>
      </c>
      <c r="AD435" s="35" t="str">
        <f t="shared" si="22"/>
        <v>03757</v>
      </c>
    </row>
    <row r="436" spans="22:30" x14ac:dyDescent="0.2">
      <c r="V436" s="64" t="s">
        <v>1671</v>
      </c>
      <c r="W436" s="64" t="s">
        <v>398</v>
      </c>
      <c r="X436" s="64" t="s">
        <v>399</v>
      </c>
      <c r="Y436" s="64" t="s">
        <v>1672</v>
      </c>
      <c r="Z436" s="64" t="s">
        <v>46</v>
      </c>
      <c r="AA436" s="64" t="s">
        <v>1673</v>
      </c>
      <c r="AB436" s="35" t="str">
        <f t="shared" si="20"/>
        <v>41</v>
      </c>
      <c r="AC436" s="35" t="str">
        <f t="shared" si="21"/>
        <v>00004</v>
      </c>
      <c r="AD436" s="35" t="str">
        <f t="shared" si="22"/>
        <v>03964</v>
      </c>
    </row>
    <row r="437" spans="22:30" x14ac:dyDescent="0.2">
      <c r="V437" s="64" t="s">
        <v>1674</v>
      </c>
      <c r="W437" s="64" t="s">
        <v>398</v>
      </c>
      <c r="X437" s="64" t="s">
        <v>399</v>
      </c>
      <c r="Y437" s="64" t="s">
        <v>1675</v>
      </c>
      <c r="Z437" s="64" t="s">
        <v>46</v>
      </c>
      <c r="AA437" s="64" t="s">
        <v>1676</v>
      </c>
      <c r="AB437" s="35" t="str">
        <f t="shared" si="20"/>
        <v>41</v>
      </c>
      <c r="AC437" s="35" t="str">
        <f t="shared" si="21"/>
        <v>00004</v>
      </c>
      <c r="AD437" s="35" t="str">
        <f t="shared" si="22"/>
        <v>03914</v>
      </c>
    </row>
    <row r="438" spans="22:30" x14ac:dyDescent="0.2">
      <c r="V438" s="64" t="s">
        <v>1677</v>
      </c>
      <c r="W438" s="64" t="s">
        <v>398</v>
      </c>
      <c r="X438" s="64" t="s">
        <v>399</v>
      </c>
      <c r="Y438" s="64" t="s">
        <v>1678</v>
      </c>
      <c r="Z438" s="64" t="s">
        <v>46</v>
      </c>
      <c r="AA438" s="64" t="s">
        <v>1679</v>
      </c>
      <c r="AB438" s="35" t="str">
        <f t="shared" si="20"/>
        <v>41</v>
      </c>
      <c r="AC438" s="35" t="str">
        <f t="shared" si="21"/>
        <v>00004</v>
      </c>
      <c r="AD438" s="35" t="str">
        <f t="shared" si="22"/>
        <v>03769</v>
      </c>
    </row>
    <row r="439" spans="22:30" x14ac:dyDescent="0.2">
      <c r="V439" s="64" t="s">
        <v>1680</v>
      </c>
      <c r="W439" s="64" t="s">
        <v>398</v>
      </c>
      <c r="X439" s="64" t="s">
        <v>399</v>
      </c>
      <c r="Y439" s="64" t="s">
        <v>1681</v>
      </c>
      <c r="Z439" s="64" t="s">
        <v>46</v>
      </c>
      <c r="AA439" s="64" t="s">
        <v>1682</v>
      </c>
      <c r="AB439" s="35" t="str">
        <f t="shared" si="20"/>
        <v>41</v>
      </c>
      <c r="AC439" s="35" t="str">
        <f t="shared" si="21"/>
        <v>00004</v>
      </c>
      <c r="AD439" s="35" t="str">
        <f t="shared" si="22"/>
        <v>00593</v>
      </c>
    </row>
    <row r="440" spans="22:30" x14ac:dyDescent="0.2">
      <c r="V440" s="64" t="s">
        <v>1683</v>
      </c>
      <c r="W440" s="64" t="s">
        <v>398</v>
      </c>
      <c r="X440" s="64" t="s">
        <v>399</v>
      </c>
      <c r="Y440" s="64" t="s">
        <v>1684</v>
      </c>
      <c r="Z440" s="64" t="s">
        <v>46</v>
      </c>
      <c r="AA440" s="64" t="s">
        <v>1685</v>
      </c>
      <c r="AB440" s="35" t="str">
        <f t="shared" si="20"/>
        <v>41</v>
      </c>
      <c r="AC440" s="35" t="str">
        <f t="shared" si="21"/>
        <v>00004</v>
      </c>
      <c r="AD440" s="35" t="str">
        <f t="shared" si="22"/>
        <v>01694</v>
      </c>
    </row>
    <row r="441" spans="22:30" x14ac:dyDescent="0.2">
      <c r="V441" s="64" t="s">
        <v>1686</v>
      </c>
      <c r="W441" s="64" t="s">
        <v>398</v>
      </c>
      <c r="X441" s="64" t="s">
        <v>399</v>
      </c>
      <c r="Y441" s="64" t="s">
        <v>1687</v>
      </c>
      <c r="Z441" s="64" t="s">
        <v>46</v>
      </c>
      <c r="AA441" s="64" t="s">
        <v>1688</v>
      </c>
      <c r="AB441" s="35" t="str">
        <f t="shared" si="20"/>
        <v>41</v>
      </c>
      <c r="AC441" s="35" t="str">
        <f t="shared" si="21"/>
        <v>00004</v>
      </c>
      <c r="AD441" s="35" t="str">
        <f t="shared" si="22"/>
        <v>00601</v>
      </c>
    </row>
    <row r="442" spans="22:30" x14ac:dyDescent="0.2">
      <c r="V442" s="64" t="s">
        <v>1689</v>
      </c>
      <c r="W442" s="64" t="s">
        <v>398</v>
      </c>
      <c r="X442" s="64" t="s">
        <v>399</v>
      </c>
      <c r="Y442" s="64" t="s">
        <v>1690</v>
      </c>
      <c r="Z442" s="64" t="s">
        <v>46</v>
      </c>
      <c r="AA442" s="64" t="s">
        <v>1691</v>
      </c>
      <c r="AB442" s="35" t="str">
        <f t="shared" si="20"/>
        <v>41</v>
      </c>
      <c r="AC442" s="35" t="str">
        <f t="shared" si="21"/>
        <v>00004</v>
      </c>
      <c r="AD442" s="35" t="str">
        <f t="shared" si="22"/>
        <v>00303</v>
      </c>
    </row>
    <row r="443" spans="22:30" x14ac:dyDescent="0.2">
      <c r="V443" s="64" t="s">
        <v>1692</v>
      </c>
      <c r="W443" s="64" t="s">
        <v>398</v>
      </c>
      <c r="X443" s="64" t="s">
        <v>399</v>
      </c>
      <c r="Y443" s="64" t="s">
        <v>1693</v>
      </c>
      <c r="Z443" s="64" t="s">
        <v>46</v>
      </c>
      <c r="AA443" s="64" t="s">
        <v>1694</v>
      </c>
      <c r="AB443" s="35" t="str">
        <f t="shared" si="20"/>
        <v>41</v>
      </c>
      <c r="AC443" s="35" t="str">
        <f t="shared" si="21"/>
        <v>00004</v>
      </c>
      <c r="AD443" s="35" t="str">
        <f t="shared" si="22"/>
        <v>01703</v>
      </c>
    </row>
    <row r="444" spans="22:30" x14ac:dyDescent="0.2">
      <c r="V444" s="64" t="s">
        <v>1695</v>
      </c>
      <c r="W444" s="64" t="s">
        <v>398</v>
      </c>
      <c r="X444" s="64" t="s">
        <v>399</v>
      </c>
      <c r="Y444" s="64" t="s">
        <v>1696</v>
      </c>
      <c r="Z444" s="64" t="s">
        <v>46</v>
      </c>
      <c r="AA444" s="64" t="s">
        <v>1697</v>
      </c>
      <c r="AB444" s="35" t="str">
        <f t="shared" si="20"/>
        <v>41</v>
      </c>
      <c r="AC444" s="35" t="str">
        <f t="shared" si="21"/>
        <v>00004</v>
      </c>
      <c r="AD444" s="35" t="str">
        <f t="shared" si="22"/>
        <v>04336</v>
      </c>
    </row>
    <row r="445" spans="22:30" x14ac:dyDescent="0.2">
      <c r="V445" s="64" t="s">
        <v>1698</v>
      </c>
      <c r="W445" s="64" t="s">
        <v>398</v>
      </c>
      <c r="X445" s="64" t="s">
        <v>399</v>
      </c>
      <c r="Y445" s="64" t="s">
        <v>1699</v>
      </c>
      <c r="Z445" s="64" t="s">
        <v>46</v>
      </c>
      <c r="AA445" s="64" t="s">
        <v>1700</v>
      </c>
      <c r="AB445" s="35" t="str">
        <f t="shared" si="20"/>
        <v>41</v>
      </c>
      <c r="AC445" s="35" t="str">
        <f t="shared" si="21"/>
        <v>00004</v>
      </c>
      <c r="AD445" s="35" t="str">
        <f t="shared" si="22"/>
        <v>03690</v>
      </c>
    </row>
    <row r="446" spans="22:30" x14ac:dyDescent="0.2">
      <c r="V446" s="64" t="s">
        <v>1701</v>
      </c>
      <c r="W446" s="64" t="s">
        <v>398</v>
      </c>
      <c r="X446" s="64" t="s">
        <v>399</v>
      </c>
      <c r="Y446" s="64" t="s">
        <v>1702</v>
      </c>
      <c r="Z446" s="64" t="s">
        <v>46</v>
      </c>
      <c r="AA446" s="64" t="s">
        <v>1703</v>
      </c>
      <c r="AB446" s="35" t="str">
        <f t="shared" si="20"/>
        <v>41</v>
      </c>
      <c r="AC446" s="35" t="str">
        <f t="shared" si="21"/>
        <v>00004</v>
      </c>
      <c r="AD446" s="35" t="str">
        <f t="shared" si="22"/>
        <v>11413</v>
      </c>
    </row>
    <row r="447" spans="22:30" x14ac:dyDescent="0.2">
      <c r="V447" s="64" t="s">
        <v>1704</v>
      </c>
      <c r="W447" s="64" t="s">
        <v>398</v>
      </c>
      <c r="X447" s="64" t="s">
        <v>399</v>
      </c>
      <c r="Y447" s="64" t="s">
        <v>1705</v>
      </c>
      <c r="Z447" s="64" t="s">
        <v>46</v>
      </c>
      <c r="AA447" s="64" t="s">
        <v>1706</v>
      </c>
      <c r="AB447" s="35" t="str">
        <f t="shared" si="20"/>
        <v>41</v>
      </c>
      <c r="AC447" s="35" t="str">
        <f t="shared" si="21"/>
        <v>00004</v>
      </c>
      <c r="AD447" s="35" t="str">
        <f t="shared" si="22"/>
        <v>01716</v>
      </c>
    </row>
    <row r="448" spans="22:30" x14ac:dyDescent="0.2">
      <c r="V448" s="64" t="s">
        <v>1707</v>
      </c>
      <c r="W448" s="64" t="s">
        <v>398</v>
      </c>
      <c r="X448" s="64" t="s">
        <v>399</v>
      </c>
      <c r="Y448" s="64" t="s">
        <v>1708</v>
      </c>
      <c r="Z448" s="64" t="s">
        <v>46</v>
      </c>
      <c r="AA448" s="64" t="s">
        <v>1709</v>
      </c>
      <c r="AB448" s="35" t="str">
        <f t="shared" si="20"/>
        <v>41</v>
      </c>
      <c r="AC448" s="35" t="str">
        <f t="shared" si="21"/>
        <v>00004</v>
      </c>
      <c r="AD448" s="35" t="str">
        <f t="shared" si="22"/>
        <v>04024</v>
      </c>
    </row>
    <row r="449" spans="22:30" x14ac:dyDescent="0.2">
      <c r="V449" s="64" t="s">
        <v>1710</v>
      </c>
      <c r="W449" s="64" t="s">
        <v>398</v>
      </c>
      <c r="X449" s="64" t="s">
        <v>399</v>
      </c>
      <c r="Y449" s="64" t="s">
        <v>1711</v>
      </c>
      <c r="Z449" s="64" t="s">
        <v>46</v>
      </c>
      <c r="AA449" s="64" t="s">
        <v>1712</v>
      </c>
      <c r="AB449" s="35" t="str">
        <f t="shared" si="20"/>
        <v>41</v>
      </c>
      <c r="AC449" s="35" t="str">
        <f t="shared" si="21"/>
        <v>00004</v>
      </c>
      <c r="AD449" s="35" t="str">
        <f t="shared" si="22"/>
        <v>00370</v>
      </c>
    </row>
    <row r="450" spans="22:30" x14ac:dyDescent="0.2">
      <c r="V450" s="64" t="s">
        <v>1713</v>
      </c>
      <c r="W450" s="64" t="s">
        <v>398</v>
      </c>
      <c r="X450" s="64" t="s">
        <v>399</v>
      </c>
      <c r="Y450" s="64" t="s">
        <v>1714</v>
      </c>
      <c r="Z450" s="64" t="s">
        <v>46</v>
      </c>
      <c r="AA450" s="64" t="s">
        <v>1715</v>
      </c>
      <c r="AB450" s="35" t="str">
        <f t="shared" si="20"/>
        <v>41</v>
      </c>
      <c r="AC450" s="35" t="str">
        <f t="shared" si="21"/>
        <v>00004</v>
      </c>
      <c r="AD450" s="35" t="str">
        <f t="shared" si="22"/>
        <v>00274</v>
      </c>
    </row>
    <row r="451" spans="22:30" x14ac:dyDescent="0.2">
      <c r="V451" s="64" t="s">
        <v>1716</v>
      </c>
      <c r="W451" s="64" t="s">
        <v>398</v>
      </c>
      <c r="X451" s="64" t="s">
        <v>399</v>
      </c>
      <c r="Y451" s="64" t="s">
        <v>1717</v>
      </c>
      <c r="Z451" s="64" t="s">
        <v>46</v>
      </c>
      <c r="AA451" s="64" t="s">
        <v>1718</v>
      </c>
      <c r="AB451" s="35" t="str">
        <f t="shared" si="20"/>
        <v>41</v>
      </c>
      <c r="AC451" s="35" t="str">
        <f t="shared" si="21"/>
        <v>00004</v>
      </c>
      <c r="AD451" s="35" t="str">
        <f t="shared" si="22"/>
        <v>00293</v>
      </c>
    </row>
    <row r="452" spans="22:30" x14ac:dyDescent="0.2">
      <c r="V452" s="64" t="s">
        <v>1719</v>
      </c>
      <c r="W452" s="64" t="s">
        <v>398</v>
      </c>
      <c r="X452" s="64" t="s">
        <v>399</v>
      </c>
      <c r="Y452" s="64" t="s">
        <v>1720</v>
      </c>
      <c r="Z452" s="64" t="s">
        <v>46</v>
      </c>
      <c r="AA452" s="64" t="s">
        <v>1721</v>
      </c>
      <c r="AB452" s="35" t="str">
        <f t="shared" si="20"/>
        <v>41</v>
      </c>
      <c r="AC452" s="35" t="str">
        <f t="shared" si="21"/>
        <v>00004</v>
      </c>
      <c r="AD452" s="35" t="str">
        <f t="shared" si="22"/>
        <v>00270</v>
      </c>
    </row>
    <row r="453" spans="22:30" x14ac:dyDescent="0.2">
      <c r="V453" s="64" t="s">
        <v>1722</v>
      </c>
      <c r="W453" s="64" t="s">
        <v>398</v>
      </c>
      <c r="X453" s="64" t="s">
        <v>399</v>
      </c>
      <c r="Y453" s="64" t="s">
        <v>1723</v>
      </c>
      <c r="Z453" s="64" t="s">
        <v>46</v>
      </c>
      <c r="AA453" s="64" t="s">
        <v>1724</v>
      </c>
      <c r="AB453" s="35" t="str">
        <f t="shared" si="20"/>
        <v>41</v>
      </c>
      <c r="AC453" s="35" t="str">
        <f t="shared" si="21"/>
        <v>00004</v>
      </c>
      <c r="AD453" s="35" t="str">
        <f t="shared" si="22"/>
        <v>00331</v>
      </c>
    </row>
    <row r="454" spans="22:30" x14ac:dyDescent="0.2">
      <c r="V454" s="64" t="s">
        <v>1725</v>
      </c>
      <c r="W454" s="64" t="s">
        <v>398</v>
      </c>
      <c r="X454" s="64" t="s">
        <v>399</v>
      </c>
      <c r="Y454" s="64" t="s">
        <v>1726</v>
      </c>
      <c r="Z454" s="64" t="s">
        <v>46</v>
      </c>
      <c r="AA454" s="64" t="s">
        <v>1727</v>
      </c>
      <c r="AB454" s="35" t="str">
        <f t="shared" si="20"/>
        <v>41</v>
      </c>
      <c r="AC454" s="35" t="str">
        <f t="shared" si="21"/>
        <v>00004</v>
      </c>
      <c r="AD454" s="35" t="str">
        <f t="shared" si="22"/>
        <v>00341</v>
      </c>
    </row>
    <row r="455" spans="22:30" x14ac:dyDescent="0.2">
      <c r="V455" s="64" t="s">
        <v>1728</v>
      </c>
      <c r="W455" s="64" t="s">
        <v>398</v>
      </c>
      <c r="X455" s="64" t="s">
        <v>399</v>
      </c>
      <c r="Y455" s="64" t="s">
        <v>1729</v>
      </c>
      <c r="Z455" s="64" t="s">
        <v>46</v>
      </c>
      <c r="AA455" s="64" t="s">
        <v>1730</v>
      </c>
      <c r="AB455" s="35" t="str">
        <f t="shared" si="20"/>
        <v>41</v>
      </c>
      <c r="AC455" s="35" t="str">
        <f t="shared" si="21"/>
        <v>00004</v>
      </c>
      <c r="AD455" s="35" t="str">
        <f t="shared" si="22"/>
        <v>00332</v>
      </c>
    </row>
    <row r="456" spans="22:30" x14ac:dyDescent="0.2">
      <c r="V456" s="64" t="s">
        <v>1731</v>
      </c>
      <c r="W456" s="64" t="s">
        <v>398</v>
      </c>
      <c r="X456" s="64" t="s">
        <v>399</v>
      </c>
      <c r="Y456" s="64" t="s">
        <v>1732</v>
      </c>
      <c r="Z456" s="64" t="s">
        <v>46</v>
      </c>
      <c r="AA456" s="64" t="s">
        <v>1733</v>
      </c>
      <c r="AB456" s="35" t="str">
        <f t="shared" si="20"/>
        <v>41</v>
      </c>
      <c r="AC456" s="35" t="str">
        <f t="shared" si="21"/>
        <v>00004</v>
      </c>
      <c r="AD456" s="35" t="str">
        <f t="shared" si="22"/>
        <v>00272</v>
      </c>
    </row>
    <row r="457" spans="22:30" x14ac:dyDescent="0.2">
      <c r="V457" s="64" t="s">
        <v>1734</v>
      </c>
      <c r="W457" s="64" t="s">
        <v>398</v>
      </c>
      <c r="X457" s="64" t="s">
        <v>399</v>
      </c>
      <c r="Y457" s="64" t="s">
        <v>1735</v>
      </c>
      <c r="Z457" s="64" t="s">
        <v>46</v>
      </c>
      <c r="AA457" s="64" t="s">
        <v>1736</v>
      </c>
      <c r="AB457" s="35" t="str">
        <f t="shared" si="20"/>
        <v>41</v>
      </c>
      <c r="AC457" s="35" t="str">
        <f t="shared" si="21"/>
        <v>00004</v>
      </c>
      <c r="AD457" s="35" t="str">
        <f t="shared" si="22"/>
        <v>00304</v>
      </c>
    </row>
    <row r="458" spans="22:30" x14ac:dyDescent="0.2">
      <c r="V458" s="64" t="s">
        <v>1737</v>
      </c>
      <c r="W458" s="64" t="s">
        <v>398</v>
      </c>
      <c r="X458" s="64" t="s">
        <v>399</v>
      </c>
      <c r="Y458" s="64" t="s">
        <v>1738</v>
      </c>
      <c r="Z458" s="64" t="s">
        <v>46</v>
      </c>
      <c r="AA458" s="64" t="s">
        <v>1739</v>
      </c>
      <c r="AB458" s="35" t="str">
        <f t="shared" si="20"/>
        <v>41</v>
      </c>
      <c r="AC458" s="35" t="str">
        <f t="shared" si="21"/>
        <v>00004</v>
      </c>
      <c r="AD458" s="35" t="str">
        <f t="shared" si="22"/>
        <v>00384</v>
      </c>
    </row>
    <row r="459" spans="22:30" x14ac:dyDescent="0.2">
      <c r="V459" s="64" t="s">
        <v>1740</v>
      </c>
      <c r="W459" s="64" t="s">
        <v>398</v>
      </c>
      <c r="X459" s="64" t="s">
        <v>399</v>
      </c>
      <c r="Y459" s="64" t="s">
        <v>1741</v>
      </c>
      <c r="Z459" s="64" t="s">
        <v>46</v>
      </c>
      <c r="AA459" s="64" t="s">
        <v>1742</v>
      </c>
      <c r="AB459" s="35" t="str">
        <f t="shared" si="20"/>
        <v>41</v>
      </c>
      <c r="AC459" s="35" t="str">
        <f t="shared" si="21"/>
        <v>00004</v>
      </c>
      <c r="AD459" s="35" t="str">
        <f t="shared" si="22"/>
        <v>00273</v>
      </c>
    </row>
    <row r="460" spans="22:30" x14ac:dyDescent="0.2">
      <c r="V460" s="64" t="s">
        <v>1743</v>
      </c>
      <c r="W460" s="64" t="s">
        <v>398</v>
      </c>
      <c r="X460" s="64" t="s">
        <v>399</v>
      </c>
      <c r="Y460" s="64" t="s">
        <v>1744</v>
      </c>
      <c r="Z460" s="64" t="s">
        <v>46</v>
      </c>
      <c r="AA460" s="64" t="s">
        <v>1745</v>
      </c>
      <c r="AB460" s="35" t="str">
        <f t="shared" si="20"/>
        <v>41</v>
      </c>
      <c r="AC460" s="35" t="str">
        <f t="shared" si="21"/>
        <v>00004</v>
      </c>
      <c r="AD460" s="35" t="str">
        <f t="shared" si="22"/>
        <v>00271</v>
      </c>
    </row>
    <row r="461" spans="22:30" x14ac:dyDescent="0.2">
      <c r="V461" s="64" t="s">
        <v>1746</v>
      </c>
      <c r="W461" s="64" t="s">
        <v>398</v>
      </c>
      <c r="X461" s="64" t="s">
        <v>399</v>
      </c>
      <c r="Y461" s="64" t="s">
        <v>1747</v>
      </c>
      <c r="Z461" s="64" t="s">
        <v>46</v>
      </c>
      <c r="AA461" s="64" t="s">
        <v>1748</v>
      </c>
      <c r="AB461" s="35" t="str">
        <f t="shared" si="20"/>
        <v>41</v>
      </c>
      <c r="AC461" s="35" t="str">
        <f t="shared" si="21"/>
        <v>00004</v>
      </c>
      <c r="AD461" s="35" t="str">
        <f t="shared" si="22"/>
        <v>01753</v>
      </c>
    </row>
    <row r="462" spans="22:30" x14ac:dyDescent="0.2">
      <c r="V462" s="64" t="s">
        <v>1749</v>
      </c>
      <c r="W462" s="64" t="s">
        <v>398</v>
      </c>
      <c r="X462" s="64" t="s">
        <v>399</v>
      </c>
      <c r="Y462" s="64" t="s">
        <v>1750</v>
      </c>
      <c r="Z462" s="64" t="s">
        <v>46</v>
      </c>
      <c r="AA462" s="64" t="s">
        <v>1751</v>
      </c>
      <c r="AB462" s="35" t="str">
        <f t="shared" si="20"/>
        <v>41</v>
      </c>
      <c r="AC462" s="35" t="str">
        <f t="shared" si="21"/>
        <v>00004</v>
      </c>
      <c r="AD462" s="35" t="str">
        <f t="shared" si="22"/>
        <v>00008</v>
      </c>
    </row>
    <row r="463" spans="22:30" x14ac:dyDescent="0.2">
      <c r="V463" s="64" t="s">
        <v>2638</v>
      </c>
      <c r="W463" s="64" t="s">
        <v>398</v>
      </c>
      <c r="X463" s="64" t="s">
        <v>399</v>
      </c>
      <c r="Y463" s="64" t="s">
        <v>2639</v>
      </c>
      <c r="Z463" s="64" t="s">
        <v>2640</v>
      </c>
      <c r="AA463" s="64" t="s">
        <v>2641</v>
      </c>
      <c r="AB463" s="63" t="str">
        <f>LEFT(Y463,2)</f>
        <v>41</v>
      </c>
      <c r="AC463" s="63" t="str">
        <f>MID(Y463,3,5)</f>
        <v>00004</v>
      </c>
      <c r="AD463" s="63" t="str">
        <f>RIGHT(Y463,5)</f>
        <v>00442</v>
      </c>
    </row>
    <row r="464" spans="22:30" x14ac:dyDescent="0.2">
      <c r="V464" s="64" t="s">
        <v>1752</v>
      </c>
      <c r="W464" s="64" t="s">
        <v>398</v>
      </c>
      <c r="X464" s="64" t="s">
        <v>399</v>
      </c>
      <c r="Y464" s="64" t="s">
        <v>1753</v>
      </c>
      <c r="Z464" s="64" t="s">
        <v>46</v>
      </c>
      <c r="AA464" s="64" t="s">
        <v>1754</v>
      </c>
      <c r="AB464" s="35" t="str">
        <f t="shared" si="20"/>
        <v>41</v>
      </c>
      <c r="AC464" s="35" t="str">
        <f t="shared" si="21"/>
        <v>00004</v>
      </c>
      <c r="AD464" s="35" t="str">
        <f t="shared" si="22"/>
        <v>00481</v>
      </c>
    </row>
    <row r="465" spans="22:30" x14ac:dyDescent="0.2">
      <c r="V465" s="64" t="s">
        <v>1755</v>
      </c>
      <c r="W465" s="64" t="s">
        <v>398</v>
      </c>
      <c r="X465" s="64" t="s">
        <v>399</v>
      </c>
      <c r="Y465" s="64" t="s">
        <v>1756</v>
      </c>
      <c r="Z465" s="64" t="s">
        <v>1757</v>
      </c>
      <c r="AA465" s="64" t="s">
        <v>1758</v>
      </c>
      <c r="AB465" s="35" t="str">
        <f t="shared" si="20"/>
        <v>41</v>
      </c>
      <c r="AC465" s="35" t="str">
        <f t="shared" si="21"/>
        <v>00004</v>
      </c>
      <c r="AD465" s="35" t="str">
        <f t="shared" si="22"/>
        <v>00276</v>
      </c>
    </row>
    <row r="466" spans="22:30" x14ac:dyDescent="0.2">
      <c r="V466" s="64" t="s">
        <v>1759</v>
      </c>
      <c r="W466" s="64" t="s">
        <v>398</v>
      </c>
      <c r="X466" s="64" t="s">
        <v>399</v>
      </c>
      <c r="Y466" s="64" t="s">
        <v>1760</v>
      </c>
      <c r="Z466" s="64" t="s">
        <v>46</v>
      </c>
      <c r="AA466" s="64" t="s">
        <v>1761</v>
      </c>
      <c r="AB466" s="35" t="str">
        <f t="shared" ref="AB466:AB529" si="23">LEFT(Y466,2)</f>
        <v>41</v>
      </c>
      <c r="AC466" s="35" t="str">
        <f t="shared" ref="AC466:AC529" si="24">MID(Y466,3,5)</f>
        <v>00004</v>
      </c>
      <c r="AD466" s="35" t="str">
        <f t="shared" ref="AD466:AD529" si="25">RIGHT(Y466,5)</f>
        <v>00328</v>
      </c>
    </row>
    <row r="467" spans="22:30" x14ac:dyDescent="0.2">
      <c r="V467" s="64" t="s">
        <v>1762</v>
      </c>
      <c r="W467" s="64" t="s">
        <v>398</v>
      </c>
      <c r="X467" s="64" t="s">
        <v>399</v>
      </c>
      <c r="Y467" s="64" t="s">
        <v>1763</v>
      </c>
      <c r="Z467" s="64" t="s">
        <v>46</v>
      </c>
      <c r="AA467" s="64" t="s">
        <v>1764</v>
      </c>
      <c r="AB467" s="35" t="str">
        <f t="shared" si="23"/>
        <v>41</v>
      </c>
      <c r="AC467" s="35" t="str">
        <f t="shared" si="24"/>
        <v>00004</v>
      </c>
      <c r="AD467" s="35" t="str">
        <f t="shared" si="25"/>
        <v>00330</v>
      </c>
    </row>
    <row r="468" spans="22:30" x14ac:dyDescent="0.2">
      <c r="V468" s="64" t="s">
        <v>1765</v>
      </c>
      <c r="W468" s="64" t="s">
        <v>398</v>
      </c>
      <c r="X468" s="64" t="s">
        <v>399</v>
      </c>
      <c r="Y468" s="64" t="s">
        <v>1766</v>
      </c>
      <c r="Z468" s="64" t="s">
        <v>46</v>
      </c>
      <c r="AA468" s="64" t="s">
        <v>1767</v>
      </c>
      <c r="AB468" s="35" t="str">
        <f t="shared" si="23"/>
        <v>41</v>
      </c>
      <c r="AC468" s="35" t="str">
        <f t="shared" si="24"/>
        <v>00004</v>
      </c>
      <c r="AD468" s="35" t="str">
        <f t="shared" si="25"/>
        <v>01765</v>
      </c>
    </row>
    <row r="469" spans="22:30" x14ac:dyDescent="0.2">
      <c r="V469" s="64" t="s">
        <v>1768</v>
      </c>
      <c r="W469" s="64" t="s">
        <v>398</v>
      </c>
      <c r="X469" s="64" t="s">
        <v>399</v>
      </c>
      <c r="Y469" s="64" t="s">
        <v>1769</v>
      </c>
      <c r="Z469" s="64" t="s">
        <v>46</v>
      </c>
      <c r="AA469" s="64" t="s">
        <v>1770</v>
      </c>
      <c r="AB469" s="35" t="str">
        <f t="shared" si="23"/>
        <v>41</v>
      </c>
      <c r="AC469" s="35" t="str">
        <f t="shared" si="24"/>
        <v>00004</v>
      </c>
      <c r="AD469" s="35" t="str">
        <f t="shared" si="25"/>
        <v>01767</v>
      </c>
    </row>
    <row r="470" spans="22:30" x14ac:dyDescent="0.2">
      <c r="V470" s="64" t="s">
        <v>1771</v>
      </c>
      <c r="W470" s="64" t="s">
        <v>398</v>
      </c>
      <c r="X470" s="64" t="s">
        <v>399</v>
      </c>
      <c r="Y470" s="64" t="s">
        <v>1772</v>
      </c>
      <c r="Z470" s="64" t="s">
        <v>46</v>
      </c>
      <c r="AA470" s="64" t="s">
        <v>1773</v>
      </c>
      <c r="AB470" s="35" t="str">
        <f t="shared" si="23"/>
        <v>41</v>
      </c>
      <c r="AC470" s="35" t="str">
        <f t="shared" si="24"/>
        <v>00004</v>
      </c>
      <c r="AD470" s="35" t="str">
        <f t="shared" si="25"/>
        <v>03835</v>
      </c>
    </row>
    <row r="471" spans="22:30" x14ac:dyDescent="0.2">
      <c r="V471" s="64" t="s">
        <v>1774</v>
      </c>
      <c r="W471" s="64" t="s">
        <v>398</v>
      </c>
      <c r="X471" s="64" t="s">
        <v>399</v>
      </c>
      <c r="Y471" s="64" t="s">
        <v>1775</v>
      </c>
      <c r="Z471" s="64" t="s">
        <v>46</v>
      </c>
      <c r="AA471" s="64" t="s">
        <v>1776</v>
      </c>
      <c r="AB471" s="35" t="str">
        <f t="shared" si="23"/>
        <v>41</v>
      </c>
      <c r="AC471" s="35" t="str">
        <f t="shared" si="24"/>
        <v>00004</v>
      </c>
      <c r="AD471" s="35" t="str">
        <f t="shared" si="25"/>
        <v>01773</v>
      </c>
    </row>
    <row r="472" spans="22:30" x14ac:dyDescent="0.2">
      <c r="V472" s="64" t="s">
        <v>1777</v>
      </c>
      <c r="W472" s="64" t="s">
        <v>398</v>
      </c>
      <c r="X472" s="64" t="s">
        <v>399</v>
      </c>
      <c r="Y472" s="64" t="s">
        <v>1778</v>
      </c>
      <c r="Z472" s="64" t="s">
        <v>46</v>
      </c>
      <c r="AA472" s="64" t="s">
        <v>1779</v>
      </c>
      <c r="AB472" s="35" t="str">
        <f t="shared" si="23"/>
        <v>41</v>
      </c>
      <c r="AC472" s="35" t="str">
        <f t="shared" si="24"/>
        <v>00004</v>
      </c>
      <c r="AD472" s="35" t="str">
        <f t="shared" si="25"/>
        <v>01788</v>
      </c>
    </row>
    <row r="473" spans="22:30" x14ac:dyDescent="0.2">
      <c r="V473" s="64" t="s">
        <v>1780</v>
      </c>
      <c r="W473" s="64" t="s">
        <v>398</v>
      </c>
      <c r="X473" s="64" t="s">
        <v>399</v>
      </c>
      <c r="Y473" s="64" t="s">
        <v>1781</v>
      </c>
      <c r="Z473" s="64" t="s">
        <v>46</v>
      </c>
      <c r="AA473" s="64" t="s">
        <v>1782</v>
      </c>
      <c r="AB473" s="35" t="str">
        <f t="shared" si="23"/>
        <v>41</v>
      </c>
      <c r="AC473" s="35" t="str">
        <f t="shared" si="24"/>
        <v>00004</v>
      </c>
      <c r="AD473" s="35" t="str">
        <f t="shared" si="25"/>
        <v>04025</v>
      </c>
    </row>
    <row r="474" spans="22:30" x14ac:dyDescent="0.2">
      <c r="V474" s="64" t="s">
        <v>1783</v>
      </c>
      <c r="W474" s="64" t="s">
        <v>398</v>
      </c>
      <c r="X474" s="64" t="s">
        <v>399</v>
      </c>
      <c r="Y474" s="64" t="s">
        <v>1784</v>
      </c>
      <c r="Z474" s="64" t="s">
        <v>46</v>
      </c>
      <c r="AA474" s="64" t="s">
        <v>1785</v>
      </c>
      <c r="AB474" s="35" t="str">
        <f t="shared" si="23"/>
        <v>41</v>
      </c>
      <c r="AC474" s="35" t="str">
        <f t="shared" si="24"/>
        <v>00004</v>
      </c>
      <c r="AD474" s="35" t="str">
        <f t="shared" si="25"/>
        <v>03796</v>
      </c>
    </row>
    <row r="475" spans="22:30" x14ac:dyDescent="0.2">
      <c r="V475" s="64" t="s">
        <v>1786</v>
      </c>
      <c r="W475" s="64" t="s">
        <v>398</v>
      </c>
      <c r="X475" s="64" t="s">
        <v>399</v>
      </c>
      <c r="Y475" s="64" t="s">
        <v>1787</v>
      </c>
      <c r="Z475" s="64" t="s">
        <v>787</v>
      </c>
      <c r="AA475" s="64" t="s">
        <v>1788</v>
      </c>
      <c r="AB475" s="35" t="str">
        <f t="shared" si="23"/>
        <v>41</v>
      </c>
      <c r="AC475" s="35" t="str">
        <f t="shared" si="24"/>
        <v>00004</v>
      </c>
      <c r="AD475" s="35" t="str">
        <f t="shared" si="25"/>
        <v>04266</v>
      </c>
    </row>
    <row r="476" spans="22:30" x14ac:dyDescent="0.2">
      <c r="V476" s="64" t="s">
        <v>1789</v>
      </c>
      <c r="W476" s="64" t="s">
        <v>398</v>
      </c>
      <c r="X476" s="64" t="s">
        <v>399</v>
      </c>
      <c r="Y476" s="64" t="s">
        <v>1790</v>
      </c>
      <c r="Z476" s="64" t="s">
        <v>46</v>
      </c>
      <c r="AA476" s="64" t="s">
        <v>1791</v>
      </c>
      <c r="AB476" s="35" t="str">
        <f t="shared" si="23"/>
        <v>41</v>
      </c>
      <c r="AC476" s="35" t="str">
        <f t="shared" si="24"/>
        <v>00004</v>
      </c>
      <c r="AD476" s="35" t="str">
        <f t="shared" si="25"/>
        <v>04875</v>
      </c>
    </row>
    <row r="477" spans="22:30" x14ac:dyDescent="0.2">
      <c r="V477" s="64" t="s">
        <v>1792</v>
      </c>
      <c r="W477" s="64" t="s">
        <v>398</v>
      </c>
      <c r="X477" s="64" t="s">
        <v>399</v>
      </c>
      <c r="Y477" s="64" t="s">
        <v>1793</v>
      </c>
      <c r="Z477" s="64" t="s">
        <v>46</v>
      </c>
      <c r="AA477" s="64" t="s">
        <v>1794</v>
      </c>
      <c r="AB477" s="35" t="str">
        <f t="shared" si="23"/>
        <v>41</v>
      </c>
      <c r="AC477" s="35" t="str">
        <f t="shared" si="24"/>
        <v>00004</v>
      </c>
      <c r="AD477" s="35" t="str">
        <f t="shared" si="25"/>
        <v>04036</v>
      </c>
    </row>
    <row r="478" spans="22:30" x14ac:dyDescent="0.2">
      <c r="V478" s="64" t="s">
        <v>1795</v>
      </c>
      <c r="W478" s="64" t="s">
        <v>398</v>
      </c>
      <c r="X478" s="64" t="s">
        <v>399</v>
      </c>
      <c r="Y478" s="64" t="s">
        <v>1796</v>
      </c>
      <c r="Z478" s="64" t="s">
        <v>46</v>
      </c>
      <c r="AA478" s="64" t="s">
        <v>1797</v>
      </c>
      <c r="AB478" s="35" t="str">
        <f t="shared" si="23"/>
        <v>41</v>
      </c>
      <c r="AC478" s="35" t="str">
        <f t="shared" si="24"/>
        <v>00004</v>
      </c>
      <c r="AD478" s="35" t="str">
        <f t="shared" si="25"/>
        <v>01819</v>
      </c>
    </row>
    <row r="479" spans="22:30" x14ac:dyDescent="0.2">
      <c r="V479" s="64" t="s">
        <v>1798</v>
      </c>
      <c r="W479" s="64" t="s">
        <v>398</v>
      </c>
      <c r="X479" s="64" t="s">
        <v>399</v>
      </c>
      <c r="Y479" s="64" t="s">
        <v>1799</v>
      </c>
      <c r="Z479" s="64" t="s">
        <v>46</v>
      </c>
      <c r="AA479" s="64" t="s">
        <v>1800</v>
      </c>
      <c r="AB479" s="35" t="str">
        <f t="shared" si="23"/>
        <v>41</v>
      </c>
      <c r="AC479" s="35" t="str">
        <f t="shared" si="24"/>
        <v>00004</v>
      </c>
      <c r="AD479" s="35" t="str">
        <f t="shared" si="25"/>
        <v>01821</v>
      </c>
    </row>
    <row r="480" spans="22:30" x14ac:dyDescent="0.2">
      <c r="V480" s="64" t="s">
        <v>1801</v>
      </c>
      <c r="W480" s="64" t="s">
        <v>398</v>
      </c>
      <c r="X480" s="64" t="s">
        <v>399</v>
      </c>
      <c r="Y480" s="64" t="s">
        <v>1802</v>
      </c>
      <c r="Z480" s="64" t="s">
        <v>46</v>
      </c>
      <c r="AA480" s="64" t="s">
        <v>1803</v>
      </c>
      <c r="AB480" s="35" t="str">
        <f t="shared" si="23"/>
        <v>41</v>
      </c>
      <c r="AC480" s="35" t="str">
        <f t="shared" si="24"/>
        <v>00004</v>
      </c>
      <c r="AD480" s="35" t="str">
        <f t="shared" si="25"/>
        <v>01824</v>
      </c>
    </row>
    <row r="481" spans="22:30" x14ac:dyDescent="0.2">
      <c r="V481" s="64" t="s">
        <v>1804</v>
      </c>
      <c r="W481" s="64" t="s">
        <v>398</v>
      </c>
      <c r="X481" s="64" t="s">
        <v>399</v>
      </c>
      <c r="Y481" s="64" t="s">
        <v>1805</v>
      </c>
      <c r="Z481" s="64" t="s">
        <v>46</v>
      </c>
      <c r="AA481" s="64" t="s">
        <v>1806</v>
      </c>
      <c r="AB481" s="35" t="str">
        <f t="shared" si="23"/>
        <v>41</v>
      </c>
      <c r="AC481" s="35" t="str">
        <f t="shared" si="24"/>
        <v>00004</v>
      </c>
      <c r="AD481" s="35" t="str">
        <f t="shared" si="25"/>
        <v>06385</v>
      </c>
    </row>
    <row r="482" spans="22:30" x14ac:dyDescent="0.2">
      <c r="V482" s="64" t="s">
        <v>1807</v>
      </c>
      <c r="W482" s="64" t="s">
        <v>398</v>
      </c>
      <c r="X482" s="64" t="s">
        <v>399</v>
      </c>
      <c r="Y482" s="64" t="s">
        <v>1808</v>
      </c>
      <c r="Z482" s="64" t="s">
        <v>46</v>
      </c>
      <c r="AA482" s="64" t="s">
        <v>1809</v>
      </c>
      <c r="AB482" s="35" t="str">
        <f t="shared" si="23"/>
        <v>41</v>
      </c>
      <c r="AC482" s="35" t="str">
        <f t="shared" si="24"/>
        <v>00004</v>
      </c>
      <c r="AD482" s="35" t="str">
        <f t="shared" si="25"/>
        <v>00005</v>
      </c>
    </row>
    <row r="483" spans="22:30" x14ac:dyDescent="0.2">
      <c r="V483" s="64" t="s">
        <v>1810</v>
      </c>
      <c r="W483" s="64" t="s">
        <v>398</v>
      </c>
      <c r="X483" s="64" t="s">
        <v>399</v>
      </c>
      <c r="Y483" s="64" t="s">
        <v>1811</v>
      </c>
      <c r="Z483" s="64" t="s">
        <v>46</v>
      </c>
      <c r="AA483" s="64" t="s">
        <v>1812</v>
      </c>
      <c r="AB483" s="35" t="str">
        <f t="shared" si="23"/>
        <v>41</v>
      </c>
      <c r="AC483" s="35" t="str">
        <f t="shared" si="24"/>
        <v>00004</v>
      </c>
      <c r="AD483" s="35" t="str">
        <f t="shared" si="25"/>
        <v>12385</v>
      </c>
    </row>
    <row r="484" spans="22:30" x14ac:dyDescent="0.2">
      <c r="V484" s="64" t="s">
        <v>1813</v>
      </c>
      <c r="W484" s="64" t="s">
        <v>398</v>
      </c>
      <c r="X484" s="64" t="s">
        <v>399</v>
      </c>
      <c r="Y484" s="64" t="s">
        <v>1814</v>
      </c>
      <c r="Z484" s="64" t="s">
        <v>46</v>
      </c>
      <c r="AA484" s="64" t="s">
        <v>1815</v>
      </c>
      <c r="AB484" s="35" t="str">
        <f t="shared" si="23"/>
        <v>41</v>
      </c>
      <c r="AC484" s="35" t="str">
        <f t="shared" si="24"/>
        <v>00004</v>
      </c>
      <c r="AD484" s="35" t="str">
        <f t="shared" si="25"/>
        <v>04048</v>
      </c>
    </row>
    <row r="485" spans="22:30" x14ac:dyDescent="0.2">
      <c r="V485" s="64" t="s">
        <v>1816</v>
      </c>
      <c r="W485" s="64" t="s">
        <v>398</v>
      </c>
      <c r="X485" s="64" t="s">
        <v>399</v>
      </c>
      <c r="Y485" s="64" t="s">
        <v>1817</v>
      </c>
      <c r="Z485" s="64" t="s">
        <v>46</v>
      </c>
      <c r="AA485" s="64" t="s">
        <v>1818</v>
      </c>
      <c r="AB485" s="35" t="str">
        <f t="shared" si="23"/>
        <v>41</v>
      </c>
      <c r="AC485" s="35" t="str">
        <f t="shared" si="24"/>
        <v>00004</v>
      </c>
      <c r="AD485" s="35" t="str">
        <f t="shared" si="25"/>
        <v>01887</v>
      </c>
    </row>
    <row r="486" spans="22:30" x14ac:dyDescent="0.2">
      <c r="V486" s="64" t="s">
        <v>1819</v>
      </c>
      <c r="W486" s="64" t="s">
        <v>398</v>
      </c>
      <c r="X486" s="64" t="s">
        <v>399</v>
      </c>
      <c r="Y486" s="64" t="s">
        <v>1820</v>
      </c>
      <c r="Z486" s="64" t="s">
        <v>505</v>
      </c>
      <c r="AA486" s="64" t="s">
        <v>1818</v>
      </c>
      <c r="AB486" s="35" t="str">
        <f t="shared" si="23"/>
        <v>41</v>
      </c>
      <c r="AC486" s="35" t="str">
        <f t="shared" si="24"/>
        <v>00004</v>
      </c>
      <c r="AD486" s="35" t="str">
        <f t="shared" si="25"/>
        <v>00251</v>
      </c>
    </row>
    <row r="487" spans="22:30" x14ac:dyDescent="0.2">
      <c r="V487" s="64" t="s">
        <v>1821</v>
      </c>
      <c r="W487" s="64" t="s">
        <v>398</v>
      </c>
      <c r="X487" s="64" t="s">
        <v>399</v>
      </c>
      <c r="Y487" s="64" t="s">
        <v>1822</v>
      </c>
      <c r="Z487" s="64" t="s">
        <v>46</v>
      </c>
      <c r="AA487" s="64" t="s">
        <v>1823</v>
      </c>
      <c r="AB487" s="35" t="str">
        <f t="shared" si="23"/>
        <v>41</v>
      </c>
      <c r="AC487" s="35" t="str">
        <f t="shared" si="24"/>
        <v>00004</v>
      </c>
      <c r="AD487" s="35" t="str">
        <f t="shared" si="25"/>
        <v>04196</v>
      </c>
    </row>
    <row r="488" spans="22:30" x14ac:dyDescent="0.2">
      <c r="V488" s="64" t="s">
        <v>1824</v>
      </c>
      <c r="W488" s="64" t="s">
        <v>398</v>
      </c>
      <c r="X488" s="64" t="s">
        <v>399</v>
      </c>
      <c r="Y488" s="64" t="s">
        <v>1825</v>
      </c>
      <c r="Z488" s="64" t="s">
        <v>46</v>
      </c>
      <c r="AA488" s="64" t="s">
        <v>1826</v>
      </c>
      <c r="AB488" s="35" t="str">
        <f t="shared" si="23"/>
        <v>41</v>
      </c>
      <c r="AC488" s="35" t="str">
        <f t="shared" si="24"/>
        <v>00004</v>
      </c>
      <c r="AD488" s="35" t="str">
        <f t="shared" si="25"/>
        <v>00456</v>
      </c>
    </row>
    <row r="489" spans="22:30" x14ac:dyDescent="0.2">
      <c r="V489" s="64" t="s">
        <v>1827</v>
      </c>
      <c r="W489" s="64" t="s">
        <v>398</v>
      </c>
      <c r="X489" s="64" t="s">
        <v>399</v>
      </c>
      <c r="Y489" s="64" t="s">
        <v>1828</v>
      </c>
      <c r="Z489" s="64" t="s">
        <v>46</v>
      </c>
      <c r="AA489" s="64" t="s">
        <v>1829</v>
      </c>
      <c r="AB489" s="35" t="str">
        <f t="shared" si="23"/>
        <v>41</v>
      </c>
      <c r="AC489" s="35" t="str">
        <f t="shared" si="24"/>
        <v>00004</v>
      </c>
      <c r="AD489" s="35" t="str">
        <f t="shared" si="25"/>
        <v>00375</v>
      </c>
    </row>
    <row r="490" spans="22:30" x14ac:dyDescent="0.2">
      <c r="V490" s="64" t="s">
        <v>1830</v>
      </c>
      <c r="W490" s="64" t="s">
        <v>398</v>
      </c>
      <c r="X490" s="64" t="s">
        <v>399</v>
      </c>
      <c r="Y490" s="64" t="s">
        <v>1831</v>
      </c>
      <c r="Z490" s="64" t="s">
        <v>46</v>
      </c>
      <c r="AA490" s="64" t="s">
        <v>1832</v>
      </c>
      <c r="AB490" s="35" t="str">
        <f t="shared" si="23"/>
        <v>41</v>
      </c>
      <c r="AC490" s="35" t="str">
        <f t="shared" si="24"/>
        <v>00004</v>
      </c>
      <c r="AD490" s="35" t="str">
        <f t="shared" si="25"/>
        <v>11404</v>
      </c>
    </row>
    <row r="491" spans="22:30" x14ac:dyDescent="0.2">
      <c r="V491" s="64" t="s">
        <v>1833</v>
      </c>
      <c r="W491" s="64" t="s">
        <v>398</v>
      </c>
      <c r="X491" s="64" t="s">
        <v>399</v>
      </c>
      <c r="Y491" s="64" t="s">
        <v>1834</v>
      </c>
      <c r="Z491" s="64" t="s">
        <v>46</v>
      </c>
      <c r="AA491" s="64" t="s">
        <v>1835</v>
      </c>
      <c r="AB491" s="35" t="str">
        <f t="shared" si="23"/>
        <v>41</v>
      </c>
      <c r="AC491" s="35" t="str">
        <f t="shared" si="24"/>
        <v>00004</v>
      </c>
      <c r="AD491" s="35" t="str">
        <f t="shared" si="25"/>
        <v>00430</v>
      </c>
    </row>
    <row r="492" spans="22:30" x14ac:dyDescent="0.2">
      <c r="V492" s="64" t="s">
        <v>1836</v>
      </c>
      <c r="W492" s="64" t="s">
        <v>398</v>
      </c>
      <c r="X492" s="64" t="s">
        <v>399</v>
      </c>
      <c r="Y492" s="64" t="s">
        <v>1837</v>
      </c>
      <c r="Z492" s="64" t="s">
        <v>46</v>
      </c>
      <c r="AA492" s="64" t="s">
        <v>1838</v>
      </c>
      <c r="AB492" s="35" t="str">
        <f t="shared" si="23"/>
        <v>41</v>
      </c>
      <c r="AC492" s="35" t="str">
        <f t="shared" si="24"/>
        <v>00004</v>
      </c>
      <c r="AD492" s="35" t="str">
        <f t="shared" si="25"/>
        <v>12035</v>
      </c>
    </row>
    <row r="493" spans="22:30" x14ac:dyDescent="0.2">
      <c r="V493" s="64" t="s">
        <v>1839</v>
      </c>
      <c r="W493" s="64" t="s">
        <v>398</v>
      </c>
      <c r="X493" s="64" t="s">
        <v>399</v>
      </c>
      <c r="Y493" s="64" t="s">
        <v>1840</v>
      </c>
      <c r="Z493" s="64" t="s">
        <v>46</v>
      </c>
      <c r="AA493" s="64" t="s">
        <v>1841</v>
      </c>
      <c r="AB493" s="35" t="str">
        <f t="shared" si="23"/>
        <v>41</v>
      </c>
      <c r="AC493" s="35" t="str">
        <f t="shared" si="24"/>
        <v>00004</v>
      </c>
      <c r="AD493" s="35" t="str">
        <f t="shared" si="25"/>
        <v>12654</v>
      </c>
    </row>
    <row r="494" spans="22:30" x14ac:dyDescent="0.2">
      <c r="V494" s="64" t="s">
        <v>1842</v>
      </c>
      <c r="W494" s="64" t="s">
        <v>398</v>
      </c>
      <c r="X494" s="64" t="s">
        <v>399</v>
      </c>
      <c r="Y494" s="64" t="s">
        <v>1843</v>
      </c>
      <c r="Z494" s="64" t="s">
        <v>46</v>
      </c>
      <c r="AA494" s="64" t="s">
        <v>1844</v>
      </c>
      <c r="AB494" s="35" t="str">
        <f t="shared" si="23"/>
        <v>41</v>
      </c>
      <c r="AC494" s="35" t="str">
        <f t="shared" si="24"/>
        <v>00004</v>
      </c>
      <c r="AD494" s="35" t="str">
        <f t="shared" si="25"/>
        <v>12366</v>
      </c>
    </row>
    <row r="495" spans="22:30" x14ac:dyDescent="0.2">
      <c r="V495" s="64" t="s">
        <v>1845</v>
      </c>
      <c r="W495" s="64" t="s">
        <v>398</v>
      </c>
      <c r="X495" s="64" t="s">
        <v>399</v>
      </c>
      <c r="Y495" s="64" t="s">
        <v>1846</v>
      </c>
      <c r="Z495" s="64" t="s">
        <v>818</v>
      </c>
      <c r="AA495" s="64" t="s">
        <v>1847</v>
      </c>
      <c r="AB495" s="35" t="str">
        <f t="shared" si="23"/>
        <v>41</v>
      </c>
      <c r="AC495" s="35" t="str">
        <f t="shared" si="24"/>
        <v>00004</v>
      </c>
      <c r="AD495" s="35" t="str">
        <f t="shared" si="25"/>
        <v>00403</v>
      </c>
    </row>
    <row r="496" spans="22:30" x14ac:dyDescent="0.2">
      <c r="V496" s="64" t="s">
        <v>1848</v>
      </c>
      <c r="W496" s="64" t="s">
        <v>398</v>
      </c>
      <c r="X496" s="64" t="s">
        <v>399</v>
      </c>
      <c r="Y496" s="64" t="s">
        <v>1849</v>
      </c>
      <c r="Z496" s="64" t="s">
        <v>46</v>
      </c>
      <c r="AA496" s="64" t="s">
        <v>1850</v>
      </c>
      <c r="AB496" s="35" t="str">
        <f t="shared" si="23"/>
        <v>41</v>
      </c>
      <c r="AC496" s="35" t="str">
        <f t="shared" si="24"/>
        <v>00004</v>
      </c>
      <c r="AD496" s="35" t="str">
        <f t="shared" si="25"/>
        <v>01892</v>
      </c>
    </row>
    <row r="497" spans="22:30" x14ac:dyDescent="0.2">
      <c r="V497" s="64" t="s">
        <v>1851</v>
      </c>
      <c r="W497" s="64" t="s">
        <v>398</v>
      </c>
      <c r="X497" s="64" t="s">
        <v>399</v>
      </c>
      <c r="Y497" s="64" t="s">
        <v>1852</v>
      </c>
      <c r="Z497" s="64" t="s">
        <v>46</v>
      </c>
      <c r="AA497" s="64" t="s">
        <v>1853</v>
      </c>
      <c r="AB497" s="35" t="str">
        <f t="shared" si="23"/>
        <v>41</v>
      </c>
      <c r="AC497" s="35" t="str">
        <f t="shared" si="24"/>
        <v>00004</v>
      </c>
      <c r="AD497" s="35" t="str">
        <f t="shared" si="25"/>
        <v>04995</v>
      </c>
    </row>
    <row r="498" spans="22:30" x14ac:dyDescent="0.2">
      <c r="V498" s="64" t="s">
        <v>1854</v>
      </c>
      <c r="W498" s="64" t="s">
        <v>398</v>
      </c>
      <c r="X498" s="64" t="s">
        <v>399</v>
      </c>
      <c r="Y498" s="64" t="s">
        <v>1855</v>
      </c>
      <c r="Z498" s="64" t="s">
        <v>46</v>
      </c>
      <c r="AA498" s="64" t="s">
        <v>1856</v>
      </c>
      <c r="AB498" s="35" t="str">
        <f t="shared" si="23"/>
        <v>41</v>
      </c>
      <c r="AC498" s="35" t="str">
        <f t="shared" si="24"/>
        <v>00004</v>
      </c>
      <c r="AD498" s="35" t="str">
        <f t="shared" si="25"/>
        <v>00605</v>
      </c>
    </row>
    <row r="499" spans="22:30" x14ac:dyDescent="0.2">
      <c r="V499" s="64" t="s">
        <v>1857</v>
      </c>
      <c r="W499" s="64" t="s">
        <v>398</v>
      </c>
      <c r="X499" s="64" t="s">
        <v>399</v>
      </c>
      <c r="Y499" s="64" t="s">
        <v>1858</v>
      </c>
      <c r="Z499" s="64" t="s">
        <v>46</v>
      </c>
      <c r="AA499" s="64" t="s">
        <v>1859</v>
      </c>
      <c r="AB499" s="35" t="str">
        <f t="shared" si="23"/>
        <v>41</v>
      </c>
      <c r="AC499" s="35" t="str">
        <f t="shared" si="24"/>
        <v>00004</v>
      </c>
      <c r="AD499" s="35" t="str">
        <f t="shared" si="25"/>
        <v>00120</v>
      </c>
    </row>
    <row r="500" spans="22:30" x14ac:dyDescent="0.2">
      <c r="V500" s="64" t="s">
        <v>1860</v>
      </c>
      <c r="W500" s="64" t="s">
        <v>398</v>
      </c>
      <c r="X500" s="64" t="s">
        <v>399</v>
      </c>
      <c r="Y500" s="64" t="s">
        <v>1861</v>
      </c>
      <c r="Z500" s="64" t="s">
        <v>46</v>
      </c>
      <c r="AA500" s="64" t="s">
        <v>1862</v>
      </c>
      <c r="AB500" s="35" t="str">
        <f t="shared" si="23"/>
        <v>41</v>
      </c>
      <c r="AC500" s="35" t="str">
        <f t="shared" si="24"/>
        <v>00004</v>
      </c>
      <c r="AD500" s="35" t="str">
        <f t="shared" si="25"/>
        <v>03843</v>
      </c>
    </row>
    <row r="501" spans="22:30" x14ac:dyDescent="0.2">
      <c r="V501" s="64" t="s">
        <v>1863</v>
      </c>
      <c r="W501" s="64" t="s">
        <v>398</v>
      </c>
      <c r="X501" s="64" t="s">
        <v>399</v>
      </c>
      <c r="Y501" s="64" t="s">
        <v>1864</v>
      </c>
      <c r="Z501" s="64" t="s">
        <v>46</v>
      </c>
      <c r="AA501" s="64" t="s">
        <v>1865</v>
      </c>
      <c r="AB501" s="35" t="str">
        <f t="shared" si="23"/>
        <v>41</v>
      </c>
      <c r="AC501" s="35" t="str">
        <f t="shared" si="24"/>
        <v>00004</v>
      </c>
      <c r="AD501" s="35" t="str">
        <f t="shared" si="25"/>
        <v>04175</v>
      </c>
    </row>
    <row r="502" spans="22:30" x14ac:dyDescent="0.2">
      <c r="V502" s="64" t="s">
        <v>1866</v>
      </c>
      <c r="W502" s="64" t="s">
        <v>398</v>
      </c>
      <c r="X502" s="64" t="s">
        <v>399</v>
      </c>
      <c r="Y502" s="64" t="s">
        <v>1867</v>
      </c>
      <c r="Z502" s="64" t="s">
        <v>46</v>
      </c>
      <c r="AA502" s="64" t="s">
        <v>1868</v>
      </c>
      <c r="AB502" s="35" t="str">
        <f t="shared" si="23"/>
        <v>41</v>
      </c>
      <c r="AC502" s="35" t="str">
        <f t="shared" si="24"/>
        <v>00004</v>
      </c>
      <c r="AD502" s="35" t="str">
        <f t="shared" si="25"/>
        <v>01917</v>
      </c>
    </row>
    <row r="503" spans="22:30" x14ac:dyDescent="0.2">
      <c r="V503" s="64" t="s">
        <v>1869</v>
      </c>
      <c r="W503" s="64" t="s">
        <v>398</v>
      </c>
      <c r="X503" s="64" t="s">
        <v>399</v>
      </c>
      <c r="Y503" s="64" t="s">
        <v>1870</v>
      </c>
      <c r="Z503" s="64" t="s">
        <v>46</v>
      </c>
      <c r="AA503" s="64" t="s">
        <v>1871</v>
      </c>
      <c r="AB503" s="35" t="str">
        <f t="shared" si="23"/>
        <v>41</v>
      </c>
      <c r="AC503" s="35" t="str">
        <f t="shared" si="24"/>
        <v>00004</v>
      </c>
      <c r="AD503" s="35" t="str">
        <f t="shared" si="25"/>
        <v>01932</v>
      </c>
    </row>
    <row r="504" spans="22:30" x14ac:dyDescent="0.2">
      <c r="V504" s="64" t="s">
        <v>1872</v>
      </c>
      <c r="W504" s="64" t="s">
        <v>398</v>
      </c>
      <c r="X504" s="64" t="s">
        <v>399</v>
      </c>
      <c r="Y504" s="64" t="s">
        <v>1873</v>
      </c>
      <c r="Z504" s="64" t="s">
        <v>46</v>
      </c>
      <c r="AA504" s="64" t="s">
        <v>1874</v>
      </c>
      <c r="AB504" s="35" t="str">
        <f t="shared" si="23"/>
        <v>41</v>
      </c>
      <c r="AC504" s="35" t="str">
        <f t="shared" si="24"/>
        <v>00004</v>
      </c>
      <c r="AD504" s="35" t="str">
        <f t="shared" si="25"/>
        <v>01933</v>
      </c>
    </row>
    <row r="505" spans="22:30" x14ac:dyDescent="0.2">
      <c r="V505" s="64" t="s">
        <v>1875</v>
      </c>
      <c r="W505" s="64" t="s">
        <v>398</v>
      </c>
      <c r="X505" s="64" t="s">
        <v>399</v>
      </c>
      <c r="Y505" s="64" t="s">
        <v>1876</v>
      </c>
      <c r="Z505" s="64" t="s">
        <v>46</v>
      </c>
      <c r="AA505" s="64" t="s">
        <v>1877</v>
      </c>
      <c r="AB505" s="35" t="str">
        <f t="shared" si="23"/>
        <v>41</v>
      </c>
      <c r="AC505" s="35" t="str">
        <f t="shared" si="24"/>
        <v>00004</v>
      </c>
      <c r="AD505" s="35" t="str">
        <f t="shared" si="25"/>
        <v>01940</v>
      </c>
    </row>
    <row r="506" spans="22:30" x14ac:dyDescent="0.2">
      <c r="V506" s="64" t="s">
        <v>1878</v>
      </c>
      <c r="W506" s="64" t="s">
        <v>398</v>
      </c>
      <c r="X506" s="64" t="s">
        <v>399</v>
      </c>
      <c r="Y506" s="64" t="s">
        <v>1879</v>
      </c>
      <c r="Z506" s="64" t="s">
        <v>46</v>
      </c>
      <c r="AA506" s="64" t="s">
        <v>1880</v>
      </c>
      <c r="AB506" s="35" t="str">
        <f t="shared" si="23"/>
        <v>41</v>
      </c>
      <c r="AC506" s="35" t="str">
        <f t="shared" si="24"/>
        <v>00004</v>
      </c>
      <c r="AD506" s="35" t="str">
        <f t="shared" si="25"/>
        <v>01944</v>
      </c>
    </row>
    <row r="507" spans="22:30" x14ac:dyDescent="0.2">
      <c r="V507" s="64" t="s">
        <v>1881</v>
      </c>
      <c r="W507" s="64" t="s">
        <v>398</v>
      </c>
      <c r="X507" s="64" t="s">
        <v>399</v>
      </c>
      <c r="Y507" s="64" t="s">
        <v>1882</v>
      </c>
      <c r="Z507" s="64" t="s">
        <v>46</v>
      </c>
      <c r="AA507" s="64" t="s">
        <v>1883</v>
      </c>
      <c r="AB507" s="35" t="str">
        <f t="shared" si="23"/>
        <v>41</v>
      </c>
      <c r="AC507" s="35" t="str">
        <f t="shared" si="24"/>
        <v>00004</v>
      </c>
      <c r="AD507" s="35" t="str">
        <f t="shared" si="25"/>
        <v>10978</v>
      </c>
    </row>
    <row r="508" spans="22:30" x14ac:dyDescent="0.2">
      <c r="V508" s="64" t="s">
        <v>1884</v>
      </c>
      <c r="W508" s="64" t="s">
        <v>398</v>
      </c>
      <c r="X508" s="64" t="s">
        <v>399</v>
      </c>
      <c r="Y508" s="64" t="s">
        <v>1885</v>
      </c>
      <c r="Z508" s="64" t="s">
        <v>46</v>
      </c>
      <c r="AA508" s="64" t="s">
        <v>1886</v>
      </c>
      <c r="AB508" s="35" t="str">
        <f t="shared" si="23"/>
        <v>41</v>
      </c>
      <c r="AC508" s="35" t="str">
        <f t="shared" si="24"/>
        <v>00004</v>
      </c>
      <c r="AD508" s="35" t="str">
        <f t="shared" si="25"/>
        <v>01945</v>
      </c>
    </row>
    <row r="509" spans="22:30" x14ac:dyDescent="0.2">
      <c r="V509" s="64" t="s">
        <v>1887</v>
      </c>
      <c r="W509" s="64" t="s">
        <v>398</v>
      </c>
      <c r="X509" s="64" t="s">
        <v>399</v>
      </c>
      <c r="Y509" s="64" t="s">
        <v>1888</v>
      </c>
      <c r="Z509" s="64" t="s">
        <v>46</v>
      </c>
      <c r="AA509" s="64" t="s">
        <v>1889</v>
      </c>
      <c r="AB509" s="35" t="str">
        <f t="shared" si="23"/>
        <v>41</v>
      </c>
      <c r="AC509" s="35" t="str">
        <f t="shared" si="24"/>
        <v>00004</v>
      </c>
      <c r="AD509" s="35" t="str">
        <f t="shared" si="25"/>
        <v>04083</v>
      </c>
    </row>
    <row r="510" spans="22:30" x14ac:dyDescent="0.2">
      <c r="V510" s="64" t="s">
        <v>1890</v>
      </c>
      <c r="W510" s="64" t="s">
        <v>398</v>
      </c>
      <c r="X510" s="64" t="s">
        <v>399</v>
      </c>
      <c r="Y510" s="64" t="s">
        <v>1891</v>
      </c>
      <c r="Z510" s="64" t="s">
        <v>46</v>
      </c>
      <c r="AA510" s="64" t="s">
        <v>1892</v>
      </c>
      <c r="AB510" s="35" t="str">
        <f t="shared" si="23"/>
        <v>41</v>
      </c>
      <c r="AC510" s="35" t="str">
        <f t="shared" si="24"/>
        <v>00004</v>
      </c>
      <c r="AD510" s="35" t="str">
        <f t="shared" si="25"/>
        <v>01956</v>
      </c>
    </row>
    <row r="511" spans="22:30" x14ac:dyDescent="0.2">
      <c r="V511" s="64" t="s">
        <v>1893</v>
      </c>
      <c r="W511" s="64" t="s">
        <v>398</v>
      </c>
      <c r="X511" s="64" t="s">
        <v>399</v>
      </c>
      <c r="Y511" s="64" t="s">
        <v>1894</v>
      </c>
      <c r="Z511" s="64" t="s">
        <v>46</v>
      </c>
      <c r="AA511" s="64" t="s">
        <v>1895</v>
      </c>
      <c r="AB511" s="35" t="str">
        <f t="shared" si="23"/>
        <v>41</v>
      </c>
      <c r="AC511" s="35" t="str">
        <f t="shared" si="24"/>
        <v>00004</v>
      </c>
      <c r="AD511" s="35" t="str">
        <f t="shared" si="25"/>
        <v>01967</v>
      </c>
    </row>
    <row r="512" spans="22:30" x14ac:dyDescent="0.2">
      <c r="V512" s="64" t="s">
        <v>1896</v>
      </c>
      <c r="W512" s="64" t="s">
        <v>398</v>
      </c>
      <c r="X512" s="64" t="s">
        <v>399</v>
      </c>
      <c r="Y512" s="64" t="s">
        <v>1897</v>
      </c>
      <c r="Z512" s="64" t="s">
        <v>46</v>
      </c>
      <c r="AA512" s="64" t="s">
        <v>1898</v>
      </c>
      <c r="AB512" s="35" t="str">
        <f t="shared" si="23"/>
        <v>41</v>
      </c>
      <c r="AC512" s="35" t="str">
        <f t="shared" si="24"/>
        <v>00004</v>
      </c>
      <c r="AD512" s="35" t="str">
        <f t="shared" si="25"/>
        <v>00238</v>
      </c>
    </row>
    <row r="513" spans="22:30" x14ac:dyDescent="0.2">
      <c r="V513" s="64" t="s">
        <v>1899</v>
      </c>
      <c r="W513" s="64" t="s">
        <v>398</v>
      </c>
      <c r="X513" s="64" t="s">
        <v>399</v>
      </c>
      <c r="Y513" s="64" t="s">
        <v>1900</v>
      </c>
      <c r="Z513" s="64" t="s">
        <v>46</v>
      </c>
      <c r="AA513" s="64" t="s">
        <v>1901</v>
      </c>
      <c r="AB513" s="35" t="str">
        <f t="shared" si="23"/>
        <v>41</v>
      </c>
      <c r="AC513" s="35" t="str">
        <f t="shared" si="24"/>
        <v>00004</v>
      </c>
      <c r="AD513" s="35" t="str">
        <f t="shared" si="25"/>
        <v>11830</v>
      </c>
    </row>
    <row r="514" spans="22:30" x14ac:dyDescent="0.2">
      <c r="V514" s="64" t="s">
        <v>1902</v>
      </c>
      <c r="W514" s="64" t="s">
        <v>398</v>
      </c>
      <c r="X514" s="64" t="s">
        <v>399</v>
      </c>
      <c r="Y514" s="64" t="s">
        <v>1903</v>
      </c>
      <c r="Z514" s="64" t="s">
        <v>46</v>
      </c>
      <c r="AA514" s="64" t="s">
        <v>1904</v>
      </c>
      <c r="AB514" s="35" t="str">
        <f t="shared" si="23"/>
        <v>41</v>
      </c>
      <c r="AC514" s="35" t="str">
        <f t="shared" si="24"/>
        <v>00004</v>
      </c>
      <c r="AD514" s="35" t="str">
        <f t="shared" si="25"/>
        <v>03746</v>
      </c>
    </row>
    <row r="515" spans="22:30" x14ac:dyDescent="0.2">
      <c r="V515" s="64" t="s">
        <v>1905</v>
      </c>
      <c r="W515" s="64" t="s">
        <v>398</v>
      </c>
      <c r="X515" s="64" t="s">
        <v>399</v>
      </c>
      <c r="Y515" s="64" t="s">
        <v>1906</v>
      </c>
      <c r="Z515" s="64" t="s">
        <v>46</v>
      </c>
      <c r="AA515" s="64" t="s">
        <v>1907</v>
      </c>
      <c r="AB515" s="35" t="str">
        <f t="shared" si="23"/>
        <v>41</v>
      </c>
      <c r="AC515" s="35" t="str">
        <f t="shared" si="24"/>
        <v>00004</v>
      </c>
      <c r="AD515" s="35" t="str">
        <f t="shared" si="25"/>
        <v>02003</v>
      </c>
    </row>
    <row r="516" spans="22:30" x14ac:dyDescent="0.2">
      <c r="V516" s="64" t="s">
        <v>1908</v>
      </c>
      <c r="W516" s="64" t="s">
        <v>398</v>
      </c>
      <c r="X516" s="64" t="s">
        <v>399</v>
      </c>
      <c r="Y516" s="64" t="s">
        <v>1909</v>
      </c>
      <c r="Z516" s="64" t="s">
        <v>46</v>
      </c>
      <c r="AA516" s="64" t="s">
        <v>1910</v>
      </c>
      <c r="AB516" s="35" t="str">
        <f t="shared" si="23"/>
        <v>41</v>
      </c>
      <c r="AC516" s="35" t="str">
        <f t="shared" si="24"/>
        <v>00004</v>
      </c>
      <c r="AD516" s="35" t="str">
        <f t="shared" si="25"/>
        <v>00083</v>
      </c>
    </row>
    <row r="517" spans="22:30" x14ac:dyDescent="0.2">
      <c r="V517" s="64" t="s">
        <v>1911</v>
      </c>
      <c r="W517" s="64" t="s">
        <v>398</v>
      </c>
      <c r="X517" s="64" t="s">
        <v>399</v>
      </c>
      <c r="Y517" s="64" t="s">
        <v>1912</v>
      </c>
      <c r="Z517" s="64" t="s">
        <v>46</v>
      </c>
      <c r="AA517" s="64" t="s">
        <v>1913</v>
      </c>
      <c r="AB517" s="35" t="str">
        <f t="shared" si="23"/>
        <v>41</v>
      </c>
      <c r="AC517" s="35" t="str">
        <f t="shared" si="24"/>
        <v>00004</v>
      </c>
      <c r="AD517" s="35" t="str">
        <f t="shared" si="25"/>
        <v>03794</v>
      </c>
    </row>
    <row r="518" spans="22:30" x14ac:dyDescent="0.2">
      <c r="V518" s="64" t="s">
        <v>1914</v>
      </c>
      <c r="W518" s="64" t="s">
        <v>398</v>
      </c>
      <c r="X518" s="64" t="s">
        <v>399</v>
      </c>
      <c r="Y518" s="64" t="s">
        <v>1915</v>
      </c>
      <c r="Z518" s="64" t="s">
        <v>46</v>
      </c>
      <c r="AA518" s="64" t="s">
        <v>1916</v>
      </c>
      <c r="AB518" s="35" t="str">
        <f t="shared" si="23"/>
        <v>41</v>
      </c>
      <c r="AC518" s="35" t="str">
        <f t="shared" si="24"/>
        <v>00004</v>
      </c>
      <c r="AD518" s="35" t="str">
        <f t="shared" si="25"/>
        <v>02011</v>
      </c>
    </row>
    <row r="519" spans="22:30" x14ac:dyDescent="0.2">
      <c r="V519" s="64" t="s">
        <v>1917</v>
      </c>
      <c r="W519" s="64" t="s">
        <v>398</v>
      </c>
      <c r="X519" s="64" t="s">
        <v>399</v>
      </c>
      <c r="Y519" s="64" t="s">
        <v>1918</v>
      </c>
      <c r="Z519" s="64" t="s">
        <v>1919</v>
      </c>
      <c r="AA519" s="64" t="s">
        <v>1920</v>
      </c>
      <c r="AB519" s="35" t="str">
        <f t="shared" si="23"/>
        <v>41</v>
      </c>
      <c r="AC519" s="35" t="str">
        <f t="shared" si="24"/>
        <v>00004</v>
      </c>
      <c r="AD519" s="35" t="str">
        <f t="shared" si="25"/>
        <v>05187</v>
      </c>
    </row>
    <row r="520" spans="22:30" x14ac:dyDescent="0.2">
      <c r="V520" s="64" t="s">
        <v>1921</v>
      </c>
      <c r="W520" s="64" t="s">
        <v>398</v>
      </c>
      <c r="X520" s="64" t="s">
        <v>399</v>
      </c>
      <c r="Y520" s="64" t="s">
        <v>1922</v>
      </c>
      <c r="Z520" s="64" t="s">
        <v>46</v>
      </c>
      <c r="AA520" s="64" t="s">
        <v>1923</v>
      </c>
      <c r="AB520" s="35" t="str">
        <f t="shared" si="23"/>
        <v>41</v>
      </c>
      <c r="AC520" s="35" t="str">
        <f t="shared" si="24"/>
        <v>00004</v>
      </c>
      <c r="AD520" s="35" t="str">
        <f t="shared" si="25"/>
        <v>02025</v>
      </c>
    </row>
    <row r="521" spans="22:30" x14ac:dyDescent="0.2">
      <c r="V521" s="64" t="s">
        <v>1924</v>
      </c>
      <c r="W521" s="64" t="s">
        <v>398</v>
      </c>
      <c r="X521" s="64" t="s">
        <v>399</v>
      </c>
      <c r="Y521" s="64" t="s">
        <v>1925</v>
      </c>
      <c r="Z521" s="64" t="s">
        <v>46</v>
      </c>
      <c r="AA521" s="64" t="s">
        <v>1926</v>
      </c>
      <c r="AB521" s="35" t="str">
        <f t="shared" si="23"/>
        <v>41</v>
      </c>
      <c r="AC521" s="35" t="str">
        <f t="shared" si="24"/>
        <v>00004</v>
      </c>
      <c r="AD521" s="35" t="str">
        <f t="shared" si="25"/>
        <v>02029</v>
      </c>
    </row>
    <row r="522" spans="22:30" x14ac:dyDescent="0.2">
      <c r="V522" s="64" t="s">
        <v>1927</v>
      </c>
      <c r="W522" s="64" t="s">
        <v>398</v>
      </c>
      <c r="X522" s="64" t="s">
        <v>399</v>
      </c>
      <c r="Y522" s="64" t="s">
        <v>1928</v>
      </c>
      <c r="Z522" s="64" t="s">
        <v>46</v>
      </c>
      <c r="AA522" s="64" t="s">
        <v>1929</v>
      </c>
      <c r="AB522" s="35" t="str">
        <f t="shared" si="23"/>
        <v>41</v>
      </c>
      <c r="AC522" s="35" t="str">
        <f t="shared" si="24"/>
        <v>00004</v>
      </c>
      <c r="AD522" s="35" t="str">
        <f t="shared" si="25"/>
        <v>00174</v>
      </c>
    </row>
    <row r="523" spans="22:30" x14ac:dyDescent="0.2">
      <c r="V523" s="64" t="s">
        <v>1930</v>
      </c>
      <c r="W523" s="64" t="s">
        <v>398</v>
      </c>
      <c r="X523" s="64" t="s">
        <v>399</v>
      </c>
      <c r="Y523" s="64" t="s">
        <v>1931</v>
      </c>
      <c r="Z523" s="64" t="s">
        <v>46</v>
      </c>
      <c r="AA523" s="64" t="s">
        <v>1932</v>
      </c>
      <c r="AB523" s="35" t="str">
        <f t="shared" si="23"/>
        <v>41</v>
      </c>
      <c r="AC523" s="35" t="str">
        <f t="shared" si="24"/>
        <v>00004</v>
      </c>
      <c r="AD523" s="35" t="str">
        <f t="shared" si="25"/>
        <v>05594</v>
      </c>
    </row>
    <row r="524" spans="22:30" x14ac:dyDescent="0.2">
      <c r="V524" s="64" t="s">
        <v>1933</v>
      </c>
      <c r="W524" s="64" t="s">
        <v>398</v>
      </c>
      <c r="X524" s="64" t="s">
        <v>399</v>
      </c>
      <c r="Y524" s="64" t="s">
        <v>1934</v>
      </c>
      <c r="Z524" s="64" t="s">
        <v>46</v>
      </c>
      <c r="AA524" s="64" t="s">
        <v>1935</v>
      </c>
      <c r="AB524" s="35" t="str">
        <f t="shared" si="23"/>
        <v>41</v>
      </c>
      <c r="AC524" s="35" t="str">
        <f t="shared" si="24"/>
        <v>00004</v>
      </c>
      <c r="AD524" s="35" t="str">
        <f t="shared" si="25"/>
        <v>04012</v>
      </c>
    </row>
    <row r="525" spans="22:30" x14ac:dyDescent="0.2">
      <c r="V525" s="64" t="s">
        <v>1936</v>
      </c>
      <c r="W525" s="64" t="s">
        <v>398</v>
      </c>
      <c r="X525" s="64" t="s">
        <v>399</v>
      </c>
      <c r="Y525" s="64" t="s">
        <v>1937</v>
      </c>
      <c r="Z525" s="64" t="s">
        <v>46</v>
      </c>
      <c r="AA525" s="64" t="s">
        <v>1938</v>
      </c>
      <c r="AB525" s="35" t="str">
        <f t="shared" si="23"/>
        <v>41</v>
      </c>
      <c r="AC525" s="35" t="str">
        <f t="shared" si="24"/>
        <v>00004</v>
      </c>
      <c r="AD525" s="35" t="str">
        <f t="shared" si="25"/>
        <v>02047</v>
      </c>
    </row>
    <row r="526" spans="22:30" x14ac:dyDescent="0.2">
      <c r="V526" s="64" t="s">
        <v>1939</v>
      </c>
      <c r="W526" s="64" t="s">
        <v>398</v>
      </c>
      <c r="X526" s="64" t="s">
        <v>399</v>
      </c>
      <c r="Y526" s="64" t="s">
        <v>1940</v>
      </c>
      <c r="Z526" s="64" t="s">
        <v>46</v>
      </c>
      <c r="AA526" s="64" t="s">
        <v>1941</v>
      </c>
      <c r="AB526" s="35" t="str">
        <f t="shared" si="23"/>
        <v>41</v>
      </c>
      <c r="AC526" s="35" t="str">
        <f t="shared" si="24"/>
        <v>00004</v>
      </c>
      <c r="AD526" s="35" t="str">
        <f t="shared" si="25"/>
        <v>03934</v>
      </c>
    </row>
    <row r="527" spans="22:30" x14ac:dyDescent="0.2">
      <c r="V527" s="64" t="s">
        <v>1942</v>
      </c>
      <c r="W527" s="64" t="s">
        <v>398</v>
      </c>
      <c r="X527" s="64" t="s">
        <v>399</v>
      </c>
      <c r="Y527" s="64" t="s">
        <v>1943</v>
      </c>
      <c r="Z527" s="64" t="s">
        <v>46</v>
      </c>
      <c r="AA527" s="64" t="s">
        <v>1944</v>
      </c>
      <c r="AB527" s="35" t="str">
        <f t="shared" si="23"/>
        <v>41</v>
      </c>
      <c r="AC527" s="35" t="str">
        <f t="shared" si="24"/>
        <v>00004</v>
      </c>
      <c r="AD527" s="35" t="str">
        <f t="shared" si="25"/>
        <v>00470</v>
      </c>
    </row>
    <row r="528" spans="22:30" x14ac:dyDescent="0.2">
      <c r="V528" s="64" t="s">
        <v>1945</v>
      </c>
      <c r="W528" s="64" t="s">
        <v>398</v>
      </c>
      <c r="X528" s="64" t="s">
        <v>399</v>
      </c>
      <c r="Y528" s="64" t="s">
        <v>1946</v>
      </c>
      <c r="Z528" s="64" t="s">
        <v>46</v>
      </c>
      <c r="AA528" s="64" t="s">
        <v>1947</v>
      </c>
      <c r="AB528" s="35" t="str">
        <f t="shared" si="23"/>
        <v>41</v>
      </c>
      <c r="AC528" s="35" t="str">
        <f t="shared" si="24"/>
        <v>00004</v>
      </c>
      <c r="AD528" s="35" t="str">
        <f t="shared" si="25"/>
        <v>03789</v>
      </c>
    </row>
    <row r="529" spans="22:30" x14ac:dyDescent="0.2">
      <c r="V529" s="64" t="s">
        <v>1948</v>
      </c>
      <c r="W529" s="64" t="s">
        <v>398</v>
      </c>
      <c r="X529" s="64" t="s">
        <v>399</v>
      </c>
      <c r="Y529" s="64" t="s">
        <v>1949</v>
      </c>
      <c r="Z529" s="64" t="s">
        <v>1950</v>
      </c>
      <c r="AA529" s="64" t="s">
        <v>1951</v>
      </c>
      <c r="AB529" s="35" t="str">
        <f t="shared" si="23"/>
        <v>41</v>
      </c>
      <c r="AC529" s="35" t="str">
        <f t="shared" si="24"/>
        <v>00004</v>
      </c>
      <c r="AD529" s="35" t="str">
        <f t="shared" si="25"/>
        <v>00349</v>
      </c>
    </row>
    <row r="530" spans="22:30" x14ac:dyDescent="0.2">
      <c r="V530" s="64" t="s">
        <v>1952</v>
      </c>
      <c r="W530" s="64" t="s">
        <v>398</v>
      </c>
      <c r="X530" s="64" t="s">
        <v>399</v>
      </c>
      <c r="Y530" s="64" t="s">
        <v>1953</v>
      </c>
      <c r="Z530" s="64" t="s">
        <v>904</v>
      </c>
      <c r="AA530" s="64" t="s">
        <v>1954</v>
      </c>
      <c r="AB530" s="35" t="str">
        <f t="shared" ref="AB530:AB598" si="26">LEFT(Y530,2)</f>
        <v>41</v>
      </c>
      <c r="AC530" s="35" t="str">
        <f t="shared" ref="AC530:AC598" si="27">MID(Y530,3,5)</f>
        <v>00004</v>
      </c>
      <c r="AD530" s="35" t="str">
        <f t="shared" ref="AD530:AD598" si="28">RIGHT(Y530,5)</f>
        <v>03928</v>
      </c>
    </row>
    <row r="531" spans="22:30" x14ac:dyDescent="0.2">
      <c r="V531" s="64" t="s">
        <v>1955</v>
      </c>
      <c r="W531" s="64" t="s">
        <v>398</v>
      </c>
      <c r="X531" s="64" t="s">
        <v>399</v>
      </c>
      <c r="Y531" s="64" t="s">
        <v>1956</v>
      </c>
      <c r="Z531" s="64" t="s">
        <v>46</v>
      </c>
      <c r="AA531" s="64" t="s">
        <v>1957</v>
      </c>
      <c r="AB531" s="35" t="str">
        <f t="shared" si="26"/>
        <v>41</v>
      </c>
      <c r="AC531" s="35" t="str">
        <f t="shared" si="27"/>
        <v>00004</v>
      </c>
      <c r="AD531" s="35" t="str">
        <f t="shared" si="28"/>
        <v>04100</v>
      </c>
    </row>
    <row r="532" spans="22:30" x14ac:dyDescent="0.2">
      <c r="V532" s="64" t="s">
        <v>1958</v>
      </c>
      <c r="W532" s="64" t="s">
        <v>398</v>
      </c>
      <c r="X532" s="64" t="s">
        <v>399</v>
      </c>
      <c r="Y532" s="64" t="s">
        <v>1959</v>
      </c>
      <c r="Z532" s="64" t="s">
        <v>46</v>
      </c>
      <c r="AA532" s="64" t="s">
        <v>1960</v>
      </c>
      <c r="AB532" s="35" t="str">
        <f t="shared" si="26"/>
        <v>41</v>
      </c>
      <c r="AC532" s="35" t="str">
        <f t="shared" si="27"/>
        <v>00004</v>
      </c>
      <c r="AD532" s="35" t="str">
        <f t="shared" si="28"/>
        <v>00269</v>
      </c>
    </row>
    <row r="533" spans="22:30" x14ac:dyDescent="0.2">
      <c r="V533" s="64" t="s">
        <v>1961</v>
      </c>
      <c r="W533" s="64" t="s">
        <v>398</v>
      </c>
      <c r="X533" s="64" t="s">
        <v>399</v>
      </c>
      <c r="Y533" s="64" t="s">
        <v>1962</v>
      </c>
      <c r="Z533" s="64" t="s">
        <v>46</v>
      </c>
      <c r="AA533" s="64" t="s">
        <v>1963</v>
      </c>
      <c r="AB533" s="35" t="str">
        <f t="shared" si="26"/>
        <v>41</v>
      </c>
      <c r="AC533" s="35" t="str">
        <f t="shared" si="27"/>
        <v>00004</v>
      </c>
      <c r="AD533" s="35" t="str">
        <f t="shared" si="28"/>
        <v>00354</v>
      </c>
    </row>
    <row r="534" spans="22:30" x14ac:dyDescent="0.2">
      <c r="V534" s="64" t="s">
        <v>1964</v>
      </c>
      <c r="W534" s="64" t="s">
        <v>398</v>
      </c>
      <c r="X534" s="64" t="s">
        <v>399</v>
      </c>
      <c r="Y534" s="64" t="s">
        <v>1965</v>
      </c>
      <c r="Z534" s="64" t="s">
        <v>46</v>
      </c>
      <c r="AA534" s="64" t="s">
        <v>1966</v>
      </c>
      <c r="AB534" s="35" t="str">
        <f t="shared" si="26"/>
        <v>41</v>
      </c>
      <c r="AC534" s="35" t="str">
        <f t="shared" si="27"/>
        <v>00004</v>
      </c>
      <c r="AD534" s="35" t="str">
        <f t="shared" si="28"/>
        <v>02067</v>
      </c>
    </row>
    <row r="535" spans="22:30" x14ac:dyDescent="0.2">
      <c r="V535" s="64" t="s">
        <v>1967</v>
      </c>
      <c r="W535" s="64" t="s">
        <v>398</v>
      </c>
      <c r="X535" s="64" t="s">
        <v>399</v>
      </c>
      <c r="Y535" s="64" t="s">
        <v>1968</v>
      </c>
      <c r="Z535" s="64" t="s">
        <v>46</v>
      </c>
      <c r="AA535" s="64" t="s">
        <v>1969</v>
      </c>
      <c r="AB535" s="35" t="str">
        <f t="shared" si="26"/>
        <v>41</v>
      </c>
      <c r="AC535" s="35" t="str">
        <f t="shared" si="27"/>
        <v>00004</v>
      </c>
      <c r="AD535" s="35" t="str">
        <f t="shared" si="28"/>
        <v>00226</v>
      </c>
    </row>
    <row r="536" spans="22:30" x14ac:dyDescent="0.2">
      <c r="V536" s="64" t="s">
        <v>1970</v>
      </c>
      <c r="W536" s="64" t="s">
        <v>398</v>
      </c>
      <c r="X536" s="64" t="s">
        <v>399</v>
      </c>
      <c r="Y536" s="64" t="s">
        <v>1971</v>
      </c>
      <c r="Z536" s="64" t="s">
        <v>46</v>
      </c>
      <c r="AA536" s="64" t="s">
        <v>1972</v>
      </c>
      <c r="AB536" s="35" t="str">
        <f t="shared" si="26"/>
        <v>41</v>
      </c>
      <c r="AC536" s="35" t="str">
        <f t="shared" si="27"/>
        <v>00004</v>
      </c>
      <c r="AD536" s="35" t="str">
        <f t="shared" si="28"/>
        <v>03955</v>
      </c>
    </row>
    <row r="537" spans="22:30" x14ac:dyDescent="0.2">
      <c r="V537" s="64" t="s">
        <v>1973</v>
      </c>
      <c r="W537" s="64" t="s">
        <v>398</v>
      </c>
      <c r="X537" s="64" t="s">
        <v>399</v>
      </c>
      <c r="Y537" s="64" t="s">
        <v>1974</v>
      </c>
      <c r="Z537" s="64" t="s">
        <v>46</v>
      </c>
      <c r="AA537" s="64" t="s">
        <v>1975</v>
      </c>
      <c r="AB537" s="35" t="str">
        <f t="shared" si="26"/>
        <v>41</v>
      </c>
      <c r="AC537" s="35" t="str">
        <f t="shared" si="27"/>
        <v>00004</v>
      </c>
      <c r="AD537" s="35" t="str">
        <f t="shared" si="28"/>
        <v>00080</v>
      </c>
    </row>
    <row r="538" spans="22:30" x14ac:dyDescent="0.2">
      <c r="V538" s="64" t="s">
        <v>1976</v>
      </c>
      <c r="W538" s="64" t="s">
        <v>398</v>
      </c>
      <c r="X538" s="64" t="s">
        <v>399</v>
      </c>
      <c r="Y538" s="64" t="s">
        <v>1977</v>
      </c>
      <c r="Z538" s="64" t="s">
        <v>46</v>
      </c>
      <c r="AA538" s="64" t="s">
        <v>1978</v>
      </c>
      <c r="AB538" s="35" t="str">
        <f t="shared" si="26"/>
        <v>41</v>
      </c>
      <c r="AC538" s="35" t="str">
        <f t="shared" si="27"/>
        <v>00004</v>
      </c>
      <c r="AD538" s="35" t="str">
        <f t="shared" si="28"/>
        <v>03853</v>
      </c>
    </row>
    <row r="539" spans="22:30" x14ac:dyDescent="0.2">
      <c r="V539" s="64" t="s">
        <v>1979</v>
      </c>
      <c r="W539" s="64" t="s">
        <v>398</v>
      </c>
      <c r="X539" s="64" t="s">
        <v>399</v>
      </c>
      <c r="Y539" s="64" t="s">
        <v>1980</v>
      </c>
      <c r="Z539" s="64" t="s">
        <v>46</v>
      </c>
      <c r="AA539" s="64" t="s">
        <v>1981</v>
      </c>
      <c r="AB539" s="35" t="str">
        <f t="shared" si="26"/>
        <v>41</v>
      </c>
      <c r="AC539" s="35" t="str">
        <f t="shared" si="27"/>
        <v>00004</v>
      </c>
      <c r="AD539" s="35" t="str">
        <f t="shared" si="28"/>
        <v>03833</v>
      </c>
    </row>
    <row r="540" spans="22:30" x14ac:dyDescent="0.2">
      <c r="V540" s="64" t="s">
        <v>1982</v>
      </c>
      <c r="W540" s="64" t="s">
        <v>398</v>
      </c>
      <c r="X540" s="64" t="s">
        <v>399</v>
      </c>
      <c r="Y540" s="64" t="s">
        <v>1983</v>
      </c>
      <c r="Z540" s="64" t="s">
        <v>46</v>
      </c>
      <c r="AA540" s="64" t="s">
        <v>1984</v>
      </c>
      <c r="AB540" s="35" t="str">
        <f t="shared" si="26"/>
        <v>41</v>
      </c>
      <c r="AC540" s="35" t="str">
        <f t="shared" si="27"/>
        <v>00004</v>
      </c>
      <c r="AD540" s="35" t="str">
        <f t="shared" si="28"/>
        <v>04302</v>
      </c>
    </row>
    <row r="541" spans="22:30" x14ac:dyDescent="0.2">
      <c r="V541" s="64" t="s">
        <v>1985</v>
      </c>
      <c r="W541" s="64" t="s">
        <v>398</v>
      </c>
      <c r="X541" s="64" t="s">
        <v>399</v>
      </c>
      <c r="Y541" s="64" t="s">
        <v>1986</v>
      </c>
      <c r="Z541" s="64" t="s">
        <v>46</v>
      </c>
      <c r="AA541" s="64" t="s">
        <v>1987</v>
      </c>
      <c r="AB541" s="35" t="str">
        <f t="shared" si="26"/>
        <v>41</v>
      </c>
      <c r="AC541" s="35" t="str">
        <f t="shared" si="27"/>
        <v>00004</v>
      </c>
      <c r="AD541" s="35" t="str">
        <f t="shared" si="28"/>
        <v>02111</v>
      </c>
    </row>
    <row r="542" spans="22:30" x14ac:dyDescent="0.2">
      <c r="V542" s="64" t="s">
        <v>1988</v>
      </c>
      <c r="W542" s="64" t="s">
        <v>398</v>
      </c>
      <c r="X542" s="64" t="s">
        <v>399</v>
      </c>
      <c r="Y542" s="64" t="s">
        <v>1989</v>
      </c>
      <c r="Z542" s="64" t="s">
        <v>46</v>
      </c>
      <c r="AA542" s="64" t="s">
        <v>1990</v>
      </c>
      <c r="AB542" s="35" t="str">
        <f t="shared" si="26"/>
        <v>41</v>
      </c>
      <c r="AC542" s="35" t="str">
        <f t="shared" si="27"/>
        <v>00004</v>
      </c>
      <c r="AD542" s="35" t="str">
        <f t="shared" si="28"/>
        <v>00002</v>
      </c>
    </row>
    <row r="543" spans="22:30" x14ac:dyDescent="0.2">
      <c r="V543" s="64" t="s">
        <v>1991</v>
      </c>
      <c r="W543" s="64" t="s">
        <v>398</v>
      </c>
      <c r="X543" s="64" t="s">
        <v>399</v>
      </c>
      <c r="Y543" s="64" t="s">
        <v>1992</v>
      </c>
      <c r="Z543" s="64" t="s">
        <v>46</v>
      </c>
      <c r="AA543" s="64" t="s">
        <v>1993</v>
      </c>
      <c r="AB543" s="35" t="str">
        <f t="shared" si="26"/>
        <v>41</v>
      </c>
      <c r="AC543" s="35" t="str">
        <f t="shared" si="27"/>
        <v>00004</v>
      </c>
      <c r="AD543" s="35" t="str">
        <f t="shared" si="28"/>
        <v>04890</v>
      </c>
    </row>
    <row r="544" spans="22:30" x14ac:dyDescent="0.2">
      <c r="V544" s="64" t="s">
        <v>1994</v>
      </c>
      <c r="W544" s="64" t="s">
        <v>398</v>
      </c>
      <c r="X544" s="64" t="s">
        <v>399</v>
      </c>
      <c r="Y544" s="64" t="s">
        <v>1995</v>
      </c>
      <c r="Z544" s="64" t="s">
        <v>46</v>
      </c>
      <c r="AA544" s="64" t="s">
        <v>1996</v>
      </c>
      <c r="AB544" s="35" t="str">
        <f t="shared" si="26"/>
        <v>41</v>
      </c>
      <c r="AC544" s="35" t="str">
        <f t="shared" si="27"/>
        <v>00004</v>
      </c>
      <c r="AD544" s="35" t="str">
        <f t="shared" si="28"/>
        <v>00051</v>
      </c>
    </row>
    <row r="545" spans="22:38" x14ac:dyDescent="0.2">
      <c r="V545" s="64" t="s">
        <v>1997</v>
      </c>
      <c r="W545" s="64" t="s">
        <v>398</v>
      </c>
      <c r="X545" s="64" t="s">
        <v>399</v>
      </c>
      <c r="Y545" s="64" t="s">
        <v>1998</v>
      </c>
      <c r="Z545" s="64" t="s">
        <v>46</v>
      </c>
      <c r="AA545" s="64" t="s">
        <v>1999</v>
      </c>
      <c r="AB545" s="35" t="str">
        <f t="shared" si="26"/>
        <v>41</v>
      </c>
      <c r="AC545" s="35" t="str">
        <f t="shared" si="27"/>
        <v>00004</v>
      </c>
      <c r="AD545" s="35" t="str">
        <f t="shared" si="28"/>
        <v>04165</v>
      </c>
    </row>
    <row r="546" spans="22:38" x14ac:dyDescent="0.2">
      <c r="V546" s="64" t="s">
        <v>2000</v>
      </c>
      <c r="W546" s="64" t="s">
        <v>398</v>
      </c>
      <c r="X546" s="64" t="s">
        <v>399</v>
      </c>
      <c r="Y546" s="64" t="s">
        <v>2001</v>
      </c>
      <c r="Z546" s="64" t="s">
        <v>46</v>
      </c>
      <c r="AA546" s="64" t="s">
        <v>2002</v>
      </c>
      <c r="AB546" s="35" t="str">
        <f t="shared" si="26"/>
        <v>41</v>
      </c>
      <c r="AC546" s="35" t="str">
        <f t="shared" si="27"/>
        <v>00004</v>
      </c>
      <c r="AD546" s="35" t="str">
        <f t="shared" si="28"/>
        <v>00228</v>
      </c>
    </row>
    <row r="547" spans="22:38" x14ac:dyDescent="0.2">
      <c r="V547" s="64" t="s">
        <v>2003</v>
      </c>
      <c r="W547" s="64" t="s">
        <v>398</v>
      </c>
      <c r="X547" s="64" t="s">
        <v>399</v>
      </c>
      <c r="Y547" s="64" t="s">
        <v>2004</v>
      </c>
      <c r="Z547" s="64" t="s">
        <v>46</v>
      </c>
      <c r="AA547" s="64" t="s">
        <v>2005</v>
      </c>
      <c r="AB547" s="35" t="str">
        <f t="shared" si="26"/>
        <v>41</v>
      </c>
      <c r="AC547" s="35" t="str">
        <f t="shared" si="27"/>
        <v>00004</v>
      </c>
      <c r="AD547" s="35" t="str">
        <f t="shared" si="28"/>
        <v>11535</v>
      </c>
    </row>
    <row r="548" spans="22:38" x14ac:dyDescent="0.2">
      <c r="V548" s="64" t="s">
        <v>2006</v>
      </c>
      <c r="W548" s="64" t="s">
        <v>398</v>
      </c>
      <c r="X548" s="64" t="s">
        <v>399</v>
      </c>
      <c r="Y548" s="64" t="s">
        <v>2007</v>
      </c>
      <c r="Z548" s="64" t="s">
        <v>46</v>
      </c>
      <c r="AA548" s="64" t="s">
        <v>2008</v>
      </c>
      <c r="AB548" s="35" t="str">
        <f t="shared" si="26"/>
        <v>41</v>
      </c>
      <c r="AC548" s="35" t="str">
        <f t="shared" si="27"/>
        <v>00004</v>
      </c>
      <c r="AD548" s="35" t="str">
        <f t="shared" si="28"/>
        <v>04079</v>
      </c>
    </row>
    <row r="549" spans="22:38" x14ac:dyDescent="0.2">
      <c r="V549" s="64" t="s">
        <v>2692</v>
      </c>
      <c r="W549" s="64" t="s">
        <v>398</v>
      </c>
      <c r="X549" s="64" t="s">
        <v>399</v>
      </c>
      <c r="Y549" s="64" t="s">
        <v>2693</v>
      </c>
      <c r="Z549" s="64" t="s">
        <v>46</v>
      </c>
      <c r="AA549" s="64" t="s">
        <v>2691</v>
      </c>
      <c r="AB549" s="63" t="str">
        <f>LEFT(Y549,2)</f>
        <v>41</v>
      </c>
      <c r="AC549" s="63" t="str">
        <f>MID(Y549,3,5)</f>
        <v>00004</v>
      </c>
      <c r="AD549" s="63" t="str">
        <f>RIGHT(Y549,5)</f>
        <v>11600</v>
      </c>
    </row>
    <row r="550" spans="22:38" x14ac:dyDescent="0.2">
      <c r="V550" s="64" t="s">
        <v>2688</v>
      </c>
      <c r="W550" s="64" t="s">
        <v>398</v>
      </c>
      <c r="X550" s="64" t="s">
        <v>399</v>
      </c>
      <c r="Y550" s="64" t="s">
        <v>2689</v>
      </c>
      <c r="Z550" s="64" t="s">
        <v>2690</v>
      </c>
      <c r="AA550" s="64" t="s">
        <v>2691</v>
      </c>
      <c r="AB550" s="63" t="str">
        <f>LEFT(Y550,2)</f>
        <v>41</v>
      </c>
      <c r="AC550" s="63" t="str">
        <f>MID(Y550,3,5)</f>
        <v>00004</v>
      </c>
      <c r="AD550" s="63" t="str">
        <f>RIGHT(Y550,5)</f>
        <v>03950</v>
      </c>
    </row>
    <row r="551" spans="22:38" x14ac:dyDescent="0.2">
      <c r="V551" s="64" t="s">
        <v>2009</v>
      </c>
      <c r="W551" s="64" t="s">
        <v>398</v>
      </c>
      <c r="X551" s="64" t="s">
        <v>399</v>
      </c>
      <c r="Y551" s="64" t="s">
        <v>2010</v>
      </c>
      <c r="Z551" s="64" t="s">
        <v>46</v>
      </c>
      <c r="AA551" s="64" t="s">
        <v>2011</v>
      </c>
      <c r="AB551" s="35" t="str">
        <f t="shared" si="26"/>
        <v>41</v>
      </c>
      <c r="AC551" s="35" t="str">
        <f t="shared" si="27"/>
        <v>00004</v>
      </c>
      <c r="AD551" s="35" t="str">
        <f t="shared" si="28"/>
        <v>02127</v>
      </c>
    </row>
    <row r="552" spans="22:38" x14ac:dyDescent="0.2">
      <c r="V552" s="64" t="s">
        <v>2012</v>
      </c>
      <c r="W552" s="64" t="s">
        <v>398</v>
      </c>
      <c r="X552" s="64" t="s">
        <v>399</v>
      </c>
      <c r="Y552" s="64" t="s">
        <v>2013</v>
      </c>
      <c r="Z552" s="64" t="s">
        <v>46</v>
      </c>
      <c r="AA552" s="64" t="s">
        <v>2014</v>
      </c>
      <c r="AB552" s="35" t="str">
        <f t="shared" si="26"/>
        <v>41</v>
      </c>
      <c r="AC552" s="35" t="str">
        <f t="shared" si="27"/>
        <v>00004</v>
      </c>
      <c r="AD552" s="35" t="str">
        <f t="shared" si="28"/>
        <v>02135</v>
      </c>
    </row>
    <row r="553" spans="22:38" x14ac:dyDescent="0.2">
      <c r="V553" s="64" t="s">
        <v>2015</v>
      </c>
      <c r="W553" s="64" t="s">
        <v>398</v>
      </c>
      <c r="X553" s="64" t="s">
        <v>399</v>
      </c>
      <c r="Y553" s="64" t="s">
        <v>2016</v>
      </c>
      <c r="Z553" s="64" t="s">
        <v>46</v>
      </c>
      <c r="AA553" s="64" t="s">
        <v>2017</v>
      </c>
      <c r="AB553" s="35" t="str">
        <f t="shared" si="26"/>
        <v>41</v>
      </c>
      <c r="AC553" s="35" t="str">
        <f t="shared" si="27"/>
        <v>00004</v>
      </c>
      <c r="AD553" s="35" t="str">
        <f t="shared" si="28"/>
        <v>00246</v>
      </c>
    </row>
    <row r="554" spans="22:38" x14ac:dyDescent="0.2">
      <c r="V554" s="64" t="s">
        <v>2018</v>
      </c>
      <c r="W554" s="64" t="s">
        <v>398</v>
      </c>
      <c r="X554" s="64" t="s">
        <v>399</v>
      </c>
      <c r="Y554" s="64" t="s">
        <v>2019</v>
      </c>
      <c r="Z554" s="64" t="s">
        <v>46</v>
      </c>
      <c r="AA554" s="64" t="s">
        <v>2020</v>
      </c>
      <c r="AB554" s="35" t="str">
        <f t="shared" si="26"/>
        <v>41</v>
      </c>
      <c r="AC554" s="35" t="str">
        <f t="shared" si="27"/>
        <v>00004</v>
      </c>
      <c r="AD554" s="35" t="str">
        <f t="shared" si="28"/>
        <v>03845</v>
      </c>
    </row>
    <row r="555" spans="22:38" x14ac:dyDescent="0.2">
      <c r="V555" s="64" t="s">
        <v>2021</v>
      </c>
      <c r="W555" s="64" t="s">
        <v>398</v>
      </c>
      <c r="X555" s="64" t="s">
        <v>399</v>
      </c>
      <c r="Y555" s="64" t="s">
        <v>2022</v>
      </c>
      <c r="Z555" s="64" t="s">
        <v>46</v>
      </c>
      <c r="AA555" s="64" t="s">
        <v>2023</v>
      </c>
      <c r="AB555" s="35" t="str">
        <f t="shared" si="26"/>
        <v>41</v>
      </c>
      <c r="AC555" s="35" t="str">
        <f t="shared" si="27"/>
        <v>00004</v>
      </c>
      <c r="AD555" s="35" t="str">
        <f t="shared" si="28"/>
        <v>06639</v>
      </c>
    </row>
    <row r="556" spans="22:38" s="64" customFormat="1" x14ac:dyDescent="0.2">
      <c r="V556" s="64" t="s">
        <v>2024</v>
      </c>
      <c r="W556" s="64" t="s">
        <v>398</v>
      </c>
      <c r="X556" s="64" t="s">
        <v>399</v>
      </c>
      <c r="Y556" s="64" t="s">
        <v>2025</v>
      </c>
      <c r="Z556" s="64" t="s">
        <v>46</v>
      </c>
      <c r="AA556" s="64" t="s">
        <v>2026</v>
      </c>
      <c r="AB556" s="35" t="str">
        <f t="shared" si="26"/>
        <v>41</v>
      </c>
      <c r="AC556" s="35" t="str">
        <f t="shared" si="27"/>
        <v>00004</v>
      </c>
      <c r="AD556" s="35" t="str">
        <f t="shared" si="28"/>
        <v>04245</v>
      </c>
      <c r="AL556"/>
    </row>
    <row r="557" spans="22:38" x14ac:dyDescent="0.2">
      <c r="V557" s="64" t="s">
        <v>2027</v>
      </c>
      <c r="W557" s="64" t="s">
        <v>398</v>
      </c>
      <c r="X557" s="64" t="s">
        <v>399</v>
      </c>
      <c r="Y557" s="64" t="s">
        <v>2028</v>
      </c>
      <c r="Z557" s="64" t="s">
        <v>46</v>
      </c>
      <c r="AA557" s="64" t="s">
        <v>2029</v>
      </c>
      <c r="AB557" s="35" t="str">
        <f t="shared" si="26"/>
        <v>41</v>
      </c>
      <c r="AC557" s="35" t="str">
        <f t="shared" si="27"/>
        <v>00004</v>
      </c>
      <c r="AD557" s="35" t="str">
        <f t="shared" si="28"/>
        <v>00497</v>
      </c>
      <c r="AL557" s="64"/>
    </row>
    <row r="558" spans="22:38" x14ac:dyDescent="0.2">
      <c r="V558" s="64" t="s">
        <v>2030</v>
      </c>
      <c r="W558" s="64" t="s">
        <v>398</v>
      </c>
      <c r="X558" s="64" t="s">
        <v>399</v>
      </c>
      <c r="Y558" s="64" t="s">
        <v>2031</v>
      </c>
      <c r="Z558" s="64" t="s">
        <v>46</v>
      </c>
      <c r="AA558" s="64" t="s">
        <v>2032</v>
      </c>
      <c r="AB558" s="35" t="str">
        <f t="shared" si="26"/>
        <v>41</v>
      </c>
      <c r="AC558" s="35" t="str">
        <f t="shared" si="27"/>
        <v>00004</v>
      </c>
      <c r="AD558" s="35" t="str">
        <f t="shared" si="28"/>
        <v>00495</v>
      </c>
    </row>
    <row r="559" spans="22:38" x14ac:dyDescent="0.2">
      <c r="V559" s="64" t="s">
        <v>2033</v>
      </c>
      <c r="W559" s="64" t="s">
        <v>398</v>
      </c>
      <c r="X559" s="64" t="s">
        <v>399</v>
      </c>
      <c r="Y559" s="64" t="s">
        <v>2034</v>
      </c>
      <c r="Z559" s="64" t="s">
        <v>46</v>
      </c>
      <c r="AA559" s="64" t="s">
        <v>2035</v>
      </c>
      <c r="AB559" s="35" t="str">
        <f t="shared" si="26"/>
        <v>41</v>
      </c>
      <c r="AC559" s="35" t="str">
        <f t="shared" si="27"/>
        <v>00004</v>
      </c>
      <c r="AD559" s="35" t="str">
        <f t="shared" si="28"/>
        <v>00493</v>
      </c>
    </row>
    <row r="560" spans="22:38" x14ac:dyDescent="0.2">
      <c r="V560" s="64" t="s">
        <v>2681</v>
      </c>
      <c r="W560" s="64" t="s">
        <v>398</v>
      </c>
      <c r="X560" s="64" t="s">
        <v>399</v>
      </c>
      <c r="Y560" s="69" t="s">
        <v>2682</v>
      </c>
      <c r="Z560" s="64" t="s">
        <v>46</v>
      </c>
      <c r="AA560" s="64" t="s">
        <v>2683</v>
      </c>
      <c r="AB560" s="64" t="str">
        <f>LEFT(Y560,2)</f>
        <v>41</v>
      </c>
      <c r="AC560" s="64" t="str">
        <f>MID(Y560,3,5)</f>
        <v>00004</v>
      </c>
      <c r="AD560" s="64" t="str">
        <f>RIGHT(Y560,5)</f>
        <v>00440</v>
      </c>
    </row>
    <row r="561" spans="22:30" x14ac:dyDescent="0.2">
      <c r="V561" s="64" t="s">
        <v>2036</v>
      </c>
      <c r="W561" s="64" t="s">
        <v>398</v>
      </c>
      <c r="X561" s="64" t="s">
        <v>399</v>
      </c>
      <c r="Y561" s="64" t="s">
        <v>2037</v>
      </c>
      <c r="Z561" s="64" t="s">
        <v>46</v>
      </c>
      <c r="AA561" s="64" t="s">
        <v>2038</v>
      </c>
      <c r="AB561" s="35" t="str">
        <f t="shared" si="26"/>
        <v>41</v>
      </c>
      <c r="AC561" s="35" t="str">
        <f t="shared" si="27"/>
        <v>00004</v>
      </c>
      <c r="AD561" s="35" t="str">
        <f t="shared" si="28"/>
        <v>03905</v>
      </c>
    </row>
    <row r="562" spans="22:30" x14ac:dyDescent="0.2">
      <c r="V562" s="64" t="s">
        <v>2039</v>
      </c>
      <c r="W562" s="64" t="s">
        <v>398</v>
      </c>
      <c r="X562" s="64" t="s">
        <v>399</v>
      </c>
      <c r="Y562" s="64" t="s">
        <v>2040</v>
      </c>
      <c r="Z562" s="64" t="s">
        <v>46</v>
      </c>
      <c r="AA562" s="64" t="s">
        <v>2041</v>
      </c>
      <c r="AB562" s="35" t="str">
        <f t="shared" si="26"/>
        <v>41</v>
      </c>
      <c r="AC562" s="35" t="str">
        <f t="shared" si="27"/>
        <v>00004</v>
      </c>
      <c r="AD562" s="35" t="str">
        <f t="shared" si="28"/>
        <v>00100</v>
      </c>
    </row>
    <row r="563" spans="22:30" x14ac:dyDescent="0.2">
      <c r="V563" s="64" t="s">
        <v>2042</v>
      </c>
      <c r="W563" s="64" t="s">
        <v>398</v>
      </c>
      <c r="X563" s="64" t="s">
        <v>399</v>
      </c>
      <c r="Y563" s="64" t="s">
        <v>2043</v>
      </c>
      <c r="Z563" s="64" t="s">
        <v>46</v>
      </c>
      <c r="AA563" s="64" t="s">
        <v>2044</v>
      </c>
      <c r="AB563" s="35" t="str">
        <f t="shared" si="26"/>
        <v>41</v>
      </c>
      <c r="AC563" s="35" t="str">
        <f t="shared" si="27"/>
        <v>00004</v>
      </c>
      <c r="AD563" s="35" t="str">
        <f t="shared" si="28"/>
        <v>00180</v>
      </c>
    </row>
    <row r="564" spans="22:30" x14ac:dyDescent="0.2">
      <c r="V564" s="64" t="s">
        <v>2045</v>
      </c>
      <c r="W564" s="64" t="s">
        <v>398</v>
      </c>
      <c r="X564" s="64" t="s">
        <v>399</v>
      </c>
      <c r="Y564" s="64" t="s">
        <v>2046</v>
      </c>
      <c r="Z564" s="64" t="s">
        <v>46</v>
      </c>
      <c r="AA564" s="64" t="s">
        <v>2047</v>
      </c>
      <c r="AB564" s="35" t="str">
        <f t="shared" si="26"/>
        <v>41</v>
      </c>
      <c r="AC564" s="35" t="str">
        <f t="shared" si="27"/>
        <v>00004</v>
      </c>
      <c r="AD564" s="35" t="str">
        <f t="shared" si="28"/>
        <v>00366</v>
      </c>
    </row>
    <row r="565" spans="22:30" x14ac:dyDescent="0.2">
      <c r="V565" s="64" t="s">
        <v>2048</v>
      </c>
      <c r="W565" s="64" t="s">
        <v>398</v>
      </c>
      <c r="X565" s="64" t="s">
        <v>399</v>
      </c>
      <c r="Y565" s="64" t="s">
        <v>2049</v>
      </c>
      <c r="Z565" s="64" t="s">
        <v>46</v>
      </c>
      <c r="AA565" s="64" t="s">
        <v>2050</v>
      </c>
      <c r="AB565" s="35" t="str">
        <f t="shared" si="26"/>
        <v>41</v>
      </c>
      <c r="AC565" s="35" t="str">
        <f t="shared" si="27"/>
        <v>00004</v>
      </c>
      <c r="AD565" s="35" t="str">
        <f t="shared" si="28"/>
        <v>04360</v>
      </c>
    </row>
    <row r="566" spans="22:30" x14ac:dyDescent="0.2">
      <c r="V566" s="64" t="s">
        <v>2051</v>
      </c>
      <c r="W566" s="64" t="s">
        <v>398</v>
      </c>
      <c r="X566" s="64" t="s">
        <v>399</v>
      </c>
      <c r="Y566" s="64" t="s">
        <v>2052</v>
      </c>
      <c r="Z566" s="64" t="s">
        <v>46</v>
      </c>
      <c r="AA566" s="64" t="s">
        <v>2053</v>
      </c>
      <c r="AB566" s="35" t="str">
        <f t="shared" si="26"/>
        <v>41</v>
      </c>
      <c r="AC566" s="35" t="str">
        <f t="shared" si="27"/>
        <v>00004</v>
      </c>
      <c r="AD566" s="35" t="str">
        <f t="shared" si="28"/>
        <v>04006</v>
      </c>
    </row>
    <row r="567" spans="22:30" x14ac:dyDescent="0.2">
      <c r="V567" s="64" t="s">
        <v>2054</v>
      </c>
      <c r="W567" s="64" t="s">
        <v>398</v>
      </c>
      <c r="X567" s="64" t="s">
        <v>399</v>
      </c>
      <c r="Y567" s="64" t="s">
        <v>2055</v>
      </c>
      <c r="Z567" s="64" t="s">
        <v>46</v>
      </c>
      <c r="AA567" s="64" t="s">
        <v>2056</v>
      </c>
      <c r="AB567" s="35" t="str">
        <f t="shared" si="26"/>
        <v>41</v>
      </c>
      <c r="AC567" s="35" t="str">
        <f t="shared" si="27"/>
        <v>00004</v>
      </c>
      <c r="AD567" s="35" t="str">
        <f t="shared" si="28"/>
        <v>00451</v>
      </c>
    </row>
    <row r="568" spans="22:30" x14ac:dyDescent="0.2">
      <c r="V568" s="64" t="s">
        <v>2057</v>
      </c>
      <c r="W568" s="64" t="s">
        <v>398</v>
      </c>
      <c r="X568" s="64" t="s">
        <v>399</v>
      </c>
      <c r="Y568" s="64" t="s">
        <v>2058</v>
      </c>
      <c r="Z568" s="64" t="s">
        <v>46</v>
      </c>
      <c r="AA568" s="64" t="s">
        <v>2059</v>
      </c>
      <c r="AB568" s="35" t="str">
        <f t="shared" si="26"/>
        <v>41</v>
      </c>
      <c r="AC568" s="35" t="str">
        <f t="shared" si="27"/>
        <v>00004</v>
      </c>
      <c r="AD568" s="35" t="str">
        <f t="shared" si="28"/>
        <v>10657</v>
      </c>
    </row>
    <row r="569" spans="22:30" x14ac:dyDescent="0.2">
      <c r="V569" s="64" t="s">
        <v>2060</v>
      </c>
      <c r="W569" s="64" t="s">
        <v>398</v>
      </c>
      <c r="X569" s="64" t="s">
        <v>399</v>
      </c>
      <c r="Y569" s="64" t="s">
        <v>2061</v>
      </c>
      <c r="Z569" s="64" t="s">
        <v>46</v>
      </c>
      <c r="AA569" s="64" t="s">
        <v>2062</v>
      </c>
      <c r="AB569" s="35" t="str">
        <f t="shared" si="26"/>
        <v>41</v>
      </c>
      <c r="AC569" s="35" t="str">
        <f t="shared" si="27"/>
        <v>00004</v>
      </c>
      <c r="AD569" s="35" t="str">
        <f t="shared" si="28"/>
        <v>11547</v>
      </c>
    </row>
    <row r="570" spans="22:30" x14ac:dyDescent="0.2">
      <c r="V570" s="64" t="s">
        <v>2063</v>
      </c>
      <c r="W570" s="64" t="s">
        <v>398</v>
      </c>
      <c r="X570" s="64" t="s">
        <v>399</v>
      </c>
      <c r="Y570" s="64" t="s">
        <v>2064</v>
      </c>
      <c r="Z570" s="64" t="s">
        <v>46</v>
      </c>
      <c r="AA570" s="64" t="s">
        <v>2065</v>
      </c>
      <c r="AB570" s="35" t="str">
        <f t="shared" si="26"/>
        <v>41</v>
      </c>
      <c r="AC570" s="35" t="str">
        <f t="shared" si="27"/>
        <v>00004</v>
      </c>
      <c r="AD570" s="35" t="str">
        <f t="shared" si="28"/>
        <v>04909</v>
      </c>
    </row>
    <row r="571" spans="22:30" x14ac:dyDescent="0.2">
      <c r="V571" s="64" t="s">
        <v>2066</v>
      </c>
      <c r="W571" s="64" t="s">
        <v>398</v>
      </c>
      <c r="X571" s="64" t="s">
        <v>399</v>
      </c>
      <c r="Y571" s="64" t="s">
        <v>2067</v>
      </c>
      <c r="Z571" s="64" t="s">
        <v>46</v>
      </c>
      <c r="AA571" s="64" t="s">
        <v>2068</v>
      </c>
      <c r="AB571" s="35" t="str">
        <f t="shared" si="26"/>
        <v>41</v>
      </c>
      <c r="AC571" s="35" t="str">
        <f t="shared" si="27"/>
        <v>00004</v>
      </c>
      <c r="AD571" s="35" t="str">
        <f t="shared" si="28"/>
        <v>04351</v>
      </c>
    </row>
    <row r="572" spans="22:30" x14ac:dyDescent="0.2">
      <c r="V572" s="64" t="s">
        <v>2069</v>
      </c>
      <c r="W572" s="64" t="s">
        <v>398</v>
      </c>
      <c r="X572" s="64" t="s">
        <v>399</v>
      </c>
      <c r="Y572" s="64" t="s">
        <v>2070</v>
      </c>
      <c r="Z572" s="64" t="s">
        <v>46</v>
      </c>
      <c r="AA572" s="64" t="s">
        <v>2071</v>
      </c>
      <c r="AB572" s="35" t="str">
        <f t="shared" si="26"/>
        <v>41</v>
      </c>
      <c r="AC572" s="35" t="str">
        <f t="shared" si="27"/>
        <v>00004</v>
      </c>
      <c r="AD572" s="35" t="str">
        <f t="shared" si="28"/>
        <v>05246</v>
      </c>
    </row>
    <row r="573" spans="22:30" x14ac:dyDescent="0.2">
      <c r="V573" s="64" t="s">
        <v>2072</v>
      </c>
      <c r="W573" s="64" t="s">
        <v>398</v>
      </c>
      <c r="X573" s="64" t="s">
        <v>399</v>
      </c>
      <c r="Y573" s="64" t="s">
        <v>2073</v>
      </c>
      <c r="Z573" s="64" t="s">
        <v>46</v>
      </c>
      <c r="AA573" s="64" t="s">
        <v>2074</v>
      </c>
      <c r="AB573" s="63" t="str">
        <f>LEFT(Y573,2)</f>
        <v>41</v>
      </c>
      <c r="AC573" s="63" t="str">
        <f>MID(Y573,3,5)</f>
        <v>00004</v>
      </c>
      <c r="AD573" s="63" t="str">
        <f>RIGHT(Y573,5)</f>
        <v>00262</v>
      </c>
    </row>
    <row r="574" spans="22:30" x14ac:dyDescent="0.2">
      <c r="V574" s="64" t="s">
        <v>2075</v>
      </c>
      <c r="W574" s="64" t="s">
        <v>398</v>
      </c>
      <c r="X574" s="64" t="s">
        <v>399</v>
      </c>
      <c r="Y574" s="64" t="s">
        <v>2076</v>
      </c>
      <c r="Z574" s="64" t="s">
        <v>46</v>
      </c>
      <c r="AA574" s="64" t="s">
        <v>2077</v>
      </c>
      <c r="AB574" s="35" t="str">
        <f t="shared" si="26"/>
        <v>41</v>
      </c>
      <c r="AC574" s="35" t="str">
        <f t="shared" si="27"/>
        <v>00004</v>
      </c>
      <c r="AD574" s="35" t="str">
        <f t="shared" si="28"/>
        <v>05787</v>
      </c>
    </row>
    <row r="575" spans="22:30" x14ac:dyDescent="0.2">
      <c r="V575" s="64" t="s">
        <v>2078</v>
      </c>
      <c r="W575" s="64" t="s">
        <v>398</v>
      </c>
      <c r="X575" s="64" t="s">
        <v>399</v>
      </c>
      <c r="Y575" s="64" t="s">
        <v>2079</v>
      </c>
      <c r="Z575" s="64" t="s">
        <v>46</v>
      </c>
      <c r="AA575" s="64" t="s">
        <v>2080</v>
      </c>
      <c r="AB575" s="35" t="str">
        <f t="shared" si="26"/>
        <v>41</v>
      </c>
      <c r="AC575" s="35" t="str">
        <f t="shared" si="27"/>
        <v>00004</v>
      </c>
      <c r="AD575" s="35" t="str">
        <f t="shared" si="28"/>
        <v>04796</v>
      </c>
    </row>
    <row r="576" spans="22:30" x14ac:dyDescent="0.2">
      <c r="V576" s="64" t="s">
        <v>2081</v>
      </c>
      <c r="W576" s="64" t="s">
        <v>398</v>
      </c>
      <c r="X576" s="64" t="s">
        <v>399</v>
      </c>
      <c r="Y576" s="64" t="s">
        <v>2082</v>
      </c>
      <c r="Z576" s="64" t="s">
        <v>46</v>
      </c>
      <c r="AA576" s="64" t="s">
        <v>2083</v>
      </c>
      <c r="AB576" s="35" t="str">
        <f t="shared" si="26"/>
        <v>41</v>
      </c>
      <c r="AC576" s="35" t="str">
        <f t="shared" si="27"/>
        <v>00004</v>
      </c>
      <c r="AD576" s="35" t="str">
        <f t="shared" si="28"/>
        <v>04116</v>
      </c>
    </row>
    <row r="577" spans="22:30" x14ac:dyDescent="0.2">
      <c r="V577" s="64" t="s">
        <v>2084</v>
      </c>
      <c r="W577" s="64" t="s">
        <v>398</v>
      </c>
      <c r="X577" s="64" t="s">
        <v>399</v>
      </c>
      <c r="Y577" s="64" t="s">
        <v>2085</v>
      </c>
      <c r="Z577" s="64" t="s">
        <v>46</v>
      </c>
      <c r="AA577" s="64" t="s">
        <v>2086</v>
      </c>
      <c r="AB577" s="35" t="str">
        <f t="shared" si="26"/>
        <v>41</v>
      </c>
      <c r="AC577" s="35" t="str">
        <f t="shared" si="27"/>
        <v>00004</v>
      </c>
      <c r="AD577" s="35" t="str">
        <f t="shared" si="28"/>
        <v>00405</v>
      </c>
    </row>
    <row r="578" spans="22:30" x14ac:dyDescent="0.2">
      <c r="V578" s="64" t="s">
        <v>2087</v>
      </c>
      <c r="W578" s="64" t="s">
        <v>398</v>
      </c>
      <c r="X578" s="64" t="s">
        <v>399</v>
      </c>
      <c r="Y578" s="64" t="s">
        <v>2088</v>
      </c>
      <c r="Z578" s="64" t="s">
        <v>46</v>
      </c>
      <c r="AA578" s="64" t="s">
        <v>2089</v>
      </c>
      <c r="AB578" s="35" t="str">
        <f t="shared" si="26"/>
        <v>41</v>
      </c>
      <c r="AC578" s="35" t="str">
        <f t="shared" si="27"/>
        <v>00004</v>
      </c>
      <c r="AD578" s="35" t="str">
        <f t="shared" si="28"/>
        <v>04168</v>
      </c>
    </row>
    <row r="579" spans="22:30" x14ac:dyDescent="0.2">
      <c r="V579" s="64" t="s">
        <v>2090</v>
      </c>
      <c r="W579" s="64" t="s">
        <v>398</v>
      </c>
      <c r="X579" s="64" t="s">
        <v>399</v>
      </c>
      <c r="Y579" s="64" t="s">
        <v>2091</v>
      </c>
      <c r="Z579" s="64" t="s">
        <v>46</v>
      </c>
      <c r="AA579" s="64" t="s">
        <v>2092</v>
      </c>
      <c r="AB579" s="35" t="str">
        <f t="shared" si="26"/>
        <v>41</v>
      </c>
      <c r="AC579" s="35" t="str">
        <f t="shared" si="27"/>
        <v>00004</v>
      </c>
      <c r="AD579" s="35" t="str">
        <f t="shared" si="28"/>
        <v>10655</v>
      </c>
    </row>
    <row r="580" spans="22:30" x14ac:dyDescent="0.2">
      <c r="V580" s="64" t="s">
        <v>2093</v>
      </c>
      <c r="W580" s="64" t="s">
        <v>398</v>
      </c>
      <c r="X580" s="64" t="s">
        <v>399</v>
      </c>
      <c r="Y580" s="64" t="s">
        <v>2094</v>
      </c>
      <c r="Z580" s="64" t="s">
        <v>46</v>
      </c>
      <c r="AA580" s="64" t="s">
        <v>2095</v>
      </c>
      <c r="AB580" s="35" t="str">
        <f t="shared" si="26"/>
        <v>41</v>
      </c>
      <c r="AC580" s="35" t="str">
        <f t="shared" si="27"/>
        <v>00004</v>
      </c>
      <c r="AD580" s="35" t="str">
        <f t="shared" si="28"/>
        <v>04169</v>
      </c>
    </row>
    <row r="581" spans="22:30" x14ac:dyDescent="0.2">
      <c r="V581" s="64" t="s">
        <v>2096</v>
      </c>
      <c r="W581" s="64" t="s">
        <v>398</v>
      </c>
      <c r="X581" s="64" t="s">
        <v>399</v>
      </c>
      <c r="Y581" s="64" t="s">
        <v>2097</v>
      </c>
      <c r="Z581" s="64" t="s">
        <v>46</v>
      </c>
      <c r="AA581" s="64" t="s">
        <v>2098</v>
      </c>
      <c r="AB581" s="35" t="str">
        <f t="shared" si="26"/>
        <v>41</v>
      </c>
      <c r="AC581" s="35" t="str">
        <f t="shared" si="27"/>
        <v>00004</v>
      </c>
      <c r="AD581" s="35" t="str">
        <f t="shared" si="28"/>
        <v>04318</v>
      </c>
    </row>
    <row r="582" spans="22:30" x14ac:dyDescent="0.2">
      <c r="V582" s="64" t="s">
        <v>2099</v>
      </c>
      <c r="W582" s="64" t="s">
        <v>398</v>
      </c>
      <c r="X582" s="64" t="s">
        <v>399</v>
      </c>
      <c r="Y582" s="64" t="s">
        <v>2100</v>
      </c>
      <c r="Z582" s="64" t="s">
        <v>46</v>
      </c>
      <c r="AA582" s="64" t="s">
        <v>2101</v>
      </c>
      <c r="AB582" s="35" t="str">
        <f t="shared" si="26"/>
        <v>41</v>
      </c>
      <c r="AC582" s="35" t="str">
        <f t="shared" si="27"/>
        <v>00004</v>
      </c>
      <c r="AD582" s="35" t="str">
        <f t="shared" si="28"/>
        <v>02154</v>
      </c>
    </row>
    <row r="583" spans="22:30" x14ac:dyDescent="0.2">
      <c r="V583" s="64" t="s">
        <v>2102</v>
      </c>
      <c r="W583" s="64" t="s">
        <v>398</v>
      </c>
      <c r="X583" s="64" t="s">
        <v>399</v>
      </c>
      <c r="Y583" s="64" t="s">
        <v>2103</v>
      </c>
      <c r="Z583" s="64" t="s">
        <v>46</v>
      </c>
      <c r="AA583" s="64" t="s">
        <v>2104</v>
      </c>
      <c r="AB583" s="35" t="str">
        <f t="shared" si="26"/>
        <v>41</v>
      </c>
      <c r="AC583" s="35" t="str">
        <f t="shared" si="27"/>
        <v>00004</v>
      </c>
      <c r="AD583" s="35" t="str">
        <f t="shared" si="28"/>
        <v>04204</v>
      </c>
    </row>
    <row r="584" spans="22:30" x14ac:dyDescent="0.2">
      <c r="V584" s="64" t="s">
        <v>2653</v>
      </c>
      <c r="W584" s="64" t="s">
        <v>398</v>
      </c>
      <c r="X584" s="64" t="s">
        <v>399</v>
      </c>
      <c r="Y584" s="69" t="s">
        <v>2655</v>
      </c>
      <c r="Z584" s="64" t="s">
        <v>46</v>
      </c>
      <c r="AA584" s="64" t="s">
        <v>2654</v>
      </c>
      <c r="AB584" s="35" t="str">
        <f>LEFT(Y584,2)</f>
        <v>41</v>
      </c>
      <c r="AC584" s="35" t="str">
        <f>MID(Y584,3,5)</f>
        <v>00004</v>
      </c>
      <c r="AD584" s="35" t="str">
        <f>RIGHT(Y584,5)</f>
        <v>00279</v>
      </c>
    </row>
    <row r="585" spans="22:30" x14ac:dyDescent="0.2">
      <c r="V585" s="64" t="s">
        <v>2105</v>
      </c>
      <c r="W585" s="64" t="s">
        <v>398</v>
      </c>
      <c r="X585" s="64" t="s">
        <v>399</v>
      </c>
      <c r="Y585" s="64" t="s">
        <v>2106</v>
      </c>
      <c r="Z585" s="64" t="s">
        <v>46</v>
      </c>
      <c r="AA585" s="64" t="s">
        <v>2107</v>
      </c>
      <c r="AB585" s="35" t="str">
        <f t="shared" si="26"/>
        <v>41</v>
      </c>
      <c r="AC585" s="35" t="str">
        <f t="shared" si="27"/>
        <v>00004</v>
      </c>
      <c r="AD585" s="35" t="str">
        <f t="shared" si="28"/>
        <v>11967</v>
      </c>
    </row>
    <row r="586" spans="22:30" x14ac:dyDescent="0.2">
      <c r="V586" s="64" t="s">
        <v>2108</v>
      </c>
      <c r="W586" s="64" t="s">
        <v>398</v>
      </c>
      <c r="X586" s="64" t="s">
        <v>399</v>
      </c>
      <c r="Y586" s="64" t="s">
        <v>2109</v>
      </c>
      <c r="Z586" s="64" t="s">
        <v>46</v>
      </c>
      <c r="AA586" s="64" t="s">
        <v>2110</v>
      </c>
      <c r="AB586" s="35" t="str">
        <f t="shared" si="26"/>
        <v>41</v>
      </c>
      <c r="AC586" s="35" t="str">
        <f t="shared" si="27"/>
        <v>00004</v>
      </c>
      <c r="AD586" s="35" t="str">
        <f t="shared" si="28"/>
        <v>00310</v>
      </c>
    </row>
    <row r="587" spans="22:30" x14ac:dyDescent="0.2">
      <c r="V587" s="64" t="s">
        <v>2111</v>
      </c>
      <c r="W587" s="64" t="s">
        <v>398</v>
      </c>
      <c r="X587" s="64" t="s">
        <v>399</v>
      </c>
      <c r="Y587" s="64" t="s">
        <v>2112</v>
      </c>
      <c r="Z587" s="64" t="s">
        <v>46</v>
      </c>
      <c r="AA587" s="64" t="s">
        <v>2113</v>
      </c>
      <c r="AB587" s="35" t="str">
        <f t="shared" si="26"/>
        <v>41</v>
      </c>
      <c r="AC587" s="35" t="str">
        <f t="shared" si="27"/>
        <v>00004</v>
      </c>
      <c r="AD587" s="35" t="str">
        <f t="shared" si="28"/>
        <v>04124</v>
      </c>
    </row>
    <row r="588" spans="22:30" x14ac:dyDescent="0.2">
      <c r="V588" s="64" t="s">
        <v>2114</v>
      </c>
      <c r="W588" s="64" t="s">
        <v>398</v>
      </c>
      <c r="X588" s="64" t="s">
        <v>399</v>
      </c>
      <c r="Y588" s="64" t="s">
        <v>2115</v>
      </c>
      <c r="Z588" s="64" t="s">
        <v>46</v>
      </c>
      <c r="AA588" s="64" t="s">
        <v>2116</v>
      </c>
      <c r="AB588" s="35" t="str">
        <f t="shared" si="26"/>
        <v>41</v>
      </c>
      <c r="AC588" s="35" t="str">
        <f t="shared" si="27"/>
        <v>00004</v>
      </c>
      <c r="AD588" s="35" t="str">
        <f t="shared" si="28"/>
        <v>00057</v>
      </c>
    </row>
    <row r="589" spans="22:30" x14ac:dyDescent="0.2">
      <c r="V589" s="64" t="s">
        <v>2117</v>
      </c>
      <c r="W589" s="64" t="s">
        <v>398</v>
      </c>
      <c r="X589" s="64" t="s">
        <v>399</v>
      </c>
      <c r="Y589" s="64" t="s">
        <v>2118</v>
      </c>
      <c r="Z589" s="64" t="s">
        <v>46</v>
      </c>
      <c r="AA589" s="64" t="s">
        <v>2119</v>
      </c>
      <c r="AB589" s="35" t="str">
        <f t="shared" si="26"/>
        <v>41</v>
      </c>
      <c r="AC589" s="35" t="str">
        <f t="shared" si="27"/>
        <v>00004</v>
      </c>
      <c r="AD589" s="35" t="str">
        <f t="shared" si="28"/>
        <v>03940</v>
      </c>
    </row>
    <row r="590" spans="22:30" x14ac:dyDescent="0.2">
      <c r="V590" s="64" t="s">
        <v>2120</v>
      </c>
      <c r="W590" s="64" t="s">
        <v>398</v>
      </c>
      <c r="X590" s="64" t="s">
        <v>399</v>
      </c>
      <c r="Y590" s="64" t="s">
        <v>2121</v>
      </c>
      <c r="Z590" s="64" t="s">
        <v>46</v>
      </c>
      <c r="AA590" s="64" t="s">
        <v>2122</v>
      </c>
      <c r="AB590" s="35" t="str">
        <f t="shared" si="26"/>
        <v>41</v>
      </c>
      <c r="AC590" s="35" t="str">
        <f t="shared" si="27"/>
        <v>00004</v>
      </c>
      <c r="AD590" s="35" t="str">
        <f t="shared" si="28"/>
        <v>00224</v>
      </c>
    </row>
    <row r="591" spans="22:30" x14ac:dyDescent="0.2">
      <c r="V591" s="64" t="s">
        <v>2123</v>
      </c>
      <c r="W591" s="64" t="s">
        <v>398</v>
      </c>
      <c r="X591" s="64" t="s">
        <v>399</v>
      </c>
      <c r="Y591" s="64" t="s">
        <v>2124</v>
      </c>
      <c r="Z591" s="64" t="s">
        <v>46</v>
      </c>
      <c r="AA591" s="64" t="s">
        <v>2125</v>
      </c>
      <c r="AB591" s="35" t="str">
        <f t="shared" si="26"/>
        <v>41</v>
      </c>
      <c r="AC591" s="35" t="str">
        <f t="shared" si="27"/>
        <v>00004</v>
      </c>
      <c r="AD591" s="35" t="str">
        <f t="shared" si="28"/>
        <v>12007</v>
      </c>
    </row>
    <row r="592" spans="22:30" x14ac:dyDescent="0.2">
      <c r="V592" s="64" t="s">
        <v>2126</v>
      </c>
      <c r="W592" s="64" t="s">
        <v>398</v>
      </c>
      <c r="X592" s="64" t="s">
        <v>399</v>
      </c>
      <c r="Y592" s="64" t="s">
        <v>2127</v>
      </c>
      <c r="Z592" s="64" t="s">
        <v>46</v>
      </c>
      <c r="AA592" s="64" t="s">
        <v>2128</v>
      </c>
      <c r="AB592" s="35" t="str">
        <f t="shared" si="26"/>
        <v>41</v>
      </c>
      <c r="AC592" s="35" t="str">
        <f t="shared" si="27"/>
        <v>00004</v>
      </c>
      <c r="AD592" s="35" t="str">
        <f t="shared" si="28"/>
        <v>12111</v>
      </c>
    </row>
    <row r="593" spans="22:30" x14ac:dyDescent="0.2">
      <c r="V593" s="64" t="s">
        <v>2129</v>
      </c>
      <c r="W593" s="64" t="s">
        <v>398</v>
      </c>
      <c r="X593" s="64" t="s">
        <v>399</v>
      </c>
      <c r="Y593" s="64" t="s">
        <v>2130</v>
      </c>
      <c r="Z593" s="64" t="s">
        <v>505</v>
      </c>
      <c r="AA593" s="64" t="s">
        <v>2131</v>
      </c>
      <c r="AB593" s="35" t="str">
        <f t="shared" si="26"/>
        <v>41</v>
      </c>
      <c r="AC593" s="35" t="str">
        <f t="shared" si="27"/>
        <v>00004</v>
      </c>
      <c r="AD593" s="35" t="str">
        <f t="shared" si="28"/>
        <v>02164</v>
      </c>
    </row>
    <row r="594" spans="22:30" x14ac:dyDescent="0.2">
      <c r="V594" s="64" t="s">
        <v>2132</v>
      </c>
      <c r="W594" s="64" t="s">
        <v>398</v>
      </c>
      <c r="X594" s="64" t="s">
        <v>399</v>
      </c>
      <c r="Y594" s="64" t="s">
        <v>2133</v>
      </c>
      <c r="Z594" s="64" t="s">
        <v>46</v>
      </c>
      <c r="AA594" s="64" t="s">
        <v>2134</v>
      </c>
      <c r="AB594" s="35" t="str">
        <f t="shared" si="26"/>
        <v>41</v>
      </c>
      <c r="AC594" s="35" t="str">
        <f t="shared" si="27"/>
        <v>00004</v>
      </c>
      <c r="AD594" s="35" t="str">
        <f t="shared" si="28"/>
        <v>00218</v>
      </c>
    </row>
    <row r="595" spans="22:30" x14ac:dyDescent="0.2">
      <c r="V595" s="64" t="s">
        <v>2135</v>
      </c>
      <c r="W595" s="64" t="s">
        <v>398</v>
      </c>
      <c r="X595" s="64" t="s">
        <v>399</v>
      </c>
      <c r="Y595" s="64" t="s">
        <v>2136</v>
      </c>
      <c r="Z595" s="64" t="s">
        <v>46</v>
      </c>
      <c r="AA595" s="64" t="s">
        <v>2137</v>
      </c>
      <c r="AB595" s="35" t="str">
        <f t="shared" si="26"/>
        <v>41</v>
      </c>
      <c r="AC595" s="35" t="str">
        <f t="shared" si="27"/>
        <v>00004</v>
      </c>
      <c r="AD595" s="35" t="str">
        <f t="shared" si="28"/>
        <v>00065</v>
      </c>
    </row>
    <row r="596" spans="22:30" x14ac:dyDescent="0.2">
      <c r="V596" s="64" t="s">
        <v>2138</v>
      </c>
      <c r="W596" s="64" t="s">
        <v>398</v>
      </c>
      <c r="X596" s="64" t="s">
        <v>399</v>
      </c>
      <c r="Y596" s="64" t="s">
        <v>2139</v>
      </c>
      <c r="Z596" s="64" t="s">
        <v>46</v>
      </c>
      <c r="AA596" s="64" t="s">
        <v>2140</v>
      </c>
      <c r="AB596" s="35" t="str">
        <f t="shared" si="26"/>
        <v>41</v>
      </c>
      <c r="AC596" s="35" t="str">
        <f t="shared" si="27"/>
        <v>00004</v>
      </c>
      <c r="AD596" s="35" t="str">
        <f t="shared" si="28"/>
        <v>03811</v>
      </c>
    </row>
    <row r="597" spans="22:30" x14ac:dyDescent="0.2">
      <c r="V597" s="64" t="s">
        <v>2141</v>
      </c>
      <c r="W597" s="64" t="s">
        <v>398</v>
      </c>
      <c r="X597" s="64" t="s">
        <v>399</v>
      </c>
      <c r="Y597" s="64" t="s">
        <v>2142</v>
      </c>
      <c r="Z597" s="64" t="s">
        <v>46</v>
      </c>
      <c r="AA597" s="64" t="s">
        <v>2143</v>
      </c>
      <c r="AB597" s="35" t="str">
        <f t="shared" si="26"/>
        <v>41</v>
      </c>
      <c r="AC597" s="35" t="str">
        <f t="shared" si="27"/>
        <v>00004</v>
      </c>
      <c r="AD597" s="35" t="str">
        <f t="shared" si="28"/>
        <v>03766</v>
      </c>
    </row>
    <row r="598" spans="22:30" x14ac:dyDescent="0.2">
      <c r="V598" s="64" t="s">
        <v>2144</v>
      </c>
      <c r="W598" s="64" t="s">
        <v>398</v>
      </c>
      <c r="X598" s="64" t="s">
        <v>399</v>
      </c>
      <c r="Y598" s="64" t="s">
        <v>2145</v>
      </c>
      <c r="Z598" s="64" t="s">
        <v>46</v>
      </c>
      <c r="AA598" s="64" t="s">
        <v>2146</v>
      </c>
      <c r="AB598" s="35" t="str">
        <f t="shared" si="26"/>
        <v>41</v>
      </c>
      <c r="AC598" s="35" t="str">
        <f t="shared" si="27"/>
        <v>00004</v>
      </c>
      <c r="AD598" s="35" t="str">
        <f t="shared" si="28"/>
        <v>00621</v>
      </c>
    </row>
    <row r="599" spans="22:30" x14ac:dyDescent="0.2">
      <c r="V599" s="64" t="s">
        <v>2147</v>
      </c>
      <c r="W599" s="64" t="s">
        <v>398</v>
      </c>
      <c r="X599" s="64" t="s">
        <v>399</v>
      </c>
      <c r="Y599" s="64" t="s">
        <v>2148</v>
      </c>
      <c r="Z599" s="64" t="s">
        <v>46</v>
      </c>
      <c r="AA599" s="64" t="s">
        <v>2149</v>
      </c>
      <c r="AB599" s="35" t="str">
        <f t="shared" ref="AB599:AB662" si="29">LEFT(Y599,2)</f>
        <v>41</v>
      </c>
      <c r="AC599" s="35" t="str">
        <f t="shared" ref="AC599:AC662" si="30">MID(Y599,3,5)</f>
        <v>00004</v>
      </c>
      <c r="AD599" s="35" t="str">
        <f t="shared" ref="AD599:AD662" si="31">RIGHT(Y599,5)</f>
        <v>00620</v>
      </c>
    </row>
    <row r="600" spans="22:30" x14ac:dyDescent="0.2">
      <c r="V600" s="64" t="s">
        <v>2150</v>
      </c>
      <c r="W600" s="64" t="s">
        <v>398</v>
      </c>
      <c r="X600" s="64" t="s">
        <v>399</v>
      </c>
      <c r="Y600" s="64" t="s">
        <v>2151</v>
      </c>
      <c r="Z600" s="64" t="s">
        <v>46</v>
      </c>
      <c r="AA600" s="64" t="s">
        <v>2152</v>
      </c>
      <c r="AB600" s="35" t="str">
        <f t="shared" si="29"/>
        <v>41</v>
      </c>
      <c r="AC600" s="35" t="str">
        <f t="shared" si="30"/>
        <v>00004</v>
      </c>
      <c r="AD600" s="35" t="str">
        <f t="shared" si="31"/>
        <v>00619</v>
      </c>
    </row>
    <row r="601" spans="22:30" x14ac:dyDescent="0.2">
      <c r="V601" s="64" t="s">
        <v>2153</v>
      </c>
      <c r="W601" s="64" t="s">
        <v>398</v>
      </c>
      <c r="X601" s="64" t="s">
        <v>399</v>
      </c>
      <c r="Y601" s="64" t="s">
        <v>2154</v>
      </c>
      <c r="Z601" s="64" t="s">
        <v>46</v>
      </c>
      <c r="AA601" s="64" t="s">
        <v>2155</v>
      </c>
      <c r="AB601" s="35" t="str">
        <f t="shared" si="29"/>
        <v>41</v>
      </c>
      <c r="AC601" s="35" t="str">
        <f t="shared" si="30"/>
        <v>00004</v>
      </c>
      <c r="AD601" s="35" t="str">
        <f t="shared" si="31"/>
        <v>00617</v>
      </c>
    </row>
    <row r="602" spans="22:30" x14ac:dyDescent="0.2">
      <c r="V602" s="64" t="s">
        <v>2156</v>
      </c>
      <c r="W602" s="64" t="s">
        <v>398</v>
      </c>
      <c r="X602" s="64" t="s">
        <v>399</v>
      </c>
      <c r="Y602" s="64" t="s">
        <v>2157</v>
      </c>
      <c r="Z602" s="64" t="s">
        <v>2158</v>
      </c>
      <c r="AA602" s="64" t="s">
        <v>2159</v>
      </c>
      <c r="AB602" s="35" t="str">
        <f t="shared" si="29"/>
        <v>41</v>
      </c>
      <c r="AC602" s="35" t="str">
        <f t="shared" si="30"/>
        <v>00004</v>
      </c>
      <c r="AD602" s="35" t="str">
        <f t="shared" si="31"/>
        <v>00630</v>
      </c>
    </row>
    <row r="603" spans="22:30" x14ac:dyDescent="0.2">
      <c r="V603" s="64" t="s">
        <v>2160</v>
      </c>
      <c r="W603" s="64" t="s">
        <v>398</v>
      </c>
      <c r="X603" s="64" t="s">
        <v>399</v>
      </c>
      <c r="Y603" s="64" t="s">
        <v>2161</v>
      </c>
      <c r="Z603" s="64" t="s">
        <v>46</v>
      </c>
      <c r="AA603" s="64" t="s">
        <v>2162</v>
      </c>
      <c r="AB603" s="35" t="str">
        <f t="shared" si="29"/>
        <v>41</v>
      </c>
      <c r="AC603" s="35" t="str">
        <f t="shared" si="30"/>
        <v>00004</v>
      </c>
      <c r="AD603" s="35" t="str">
        <f t="shared" si="31"/>
        <v>00486</v>
      </c>
    </row>
    <row r="604" spans="22:30" x14ac:dyDescent="0.2">
      <c r="V604" s="64" t="s">
        <v>2163</v>
      </c>
      <c r="W604" s="64" t="s">
        <v>398</v>
      </c>
      <c r="X604" s="64" t="s">
        <v>399</v>
      </c>
      <c r="Y604" s="64" t="s">
        <v>2164</v>
      </c>
      <c r="Z604" s="64" t="s">
        <v>1046</v>
      </c>
      <c r="AA604" s="64" t="s">
        <v>2165</v>
      </c>
      <c r="AB604" s="35" t="str">
        <f t="shared" si="29"/>
        <v>41</v>
      </c>
      <c r="AC604" s="35" t="str">
        <f t="shared" si="30"/>
        <v>00004</v>
      </c>
      <c r="AD604" s="35" t="str">
        <f t="shared" si="31"/>
        <v>02200</v>
      </c>
    </row>
    <row r="605" spans="22:30" x14ac:dyDescent="0.2">
      <c r="V605" s="64" t="s">
        <v>2166</v>
      </c>
      <c r="W605" s="64" t="s">
        <v>398</v>
      </c>
      <c r="X605" s="64" t="s">
        <v>399</v>
      </c>
      <c r="Y605" s="64" t="s">
        <v>2167</v>
      </c>
      <c r="Z605" s="64" t="s">
        <v>46</v>
      </c>
      <c r="AA605" s="64" t="s">
        <v>2168</v>
      </c>
      <c r="AB605" s="35" t="str">
        <f t="shared" si="29"/>
        <v>41</v>
      </c>
      <c r="AC605" s="35" t="str">
        <f t="shared" si="30"/>
        <v>00004</v>
      </c>
      <c r="AD605" s="35" t="str">
        <f t="shared" si="31"/>
        <v>00394</v>
      </c>
    </row>
    <row r="606" spans="22:30" x14ac:dyDescent="0.2">
      <c r="V606" s="64" t="s">
        <v>2169</v>
      </c>
      <c r="W606" s="64" t="s">
        <v>398</v>
      </c>
      <c r="X606" s="64" t="s">
        <v>399</v>
      </c>
      <c r="Y606" s="64" t="s">
        <v>2170</v>
      </c>
      <c r="Z606" s="64" t="s">
        <v>46</v>
      </c>
      <c r="AA606" s="64" t="s">
        <v>2171</v>
      </c>
      <c r="AB606" s="35" t="str">
        <f t="shared" si="29"/>
        <v>41</v>
      </c>
      <c r="AC606" s="35" t="str">
        <f t="shared" si="30"/>
        <v>00004</v>
      </c>
      <c r="AD606" s="35" t="str">
        <f t="shared" si="31"/>
        <v>00437</v>
      </c>
    </row>
    <row r="607" spans="22:30" x14ac:dyDescent="0.2">
      <c r="V607" s="64" t="s">
        <v>2172</v>
      </c>
      <c r="W607" s="64" t="s">
        <v>398</v>
      </c>
      <c r="X607" s="64" t="s">
        <v>399</v>
      </c>
      <c r="Y607" s="64" t="s">
        <v>2173</v>
      </c>
      <c r="Z607" s="64" t="s">
        <v>46</v>
      </c>
      <c r="AA607" s="64" t="s">
        <v>2174</v>
      </c>
      <c r="AB607" s="35" t="str">
        <f t="shared" si="29"/>
        <v>41</v>
      </c>
      <c r="AC607" s="35" t="str">
        <f t="shared" si="30"/>
        <v>00004</v>
      </c>
      <c r="AD607" s="35" t="str">
        <f t="shared" si="31"/>
        <v>04043</v>
      </c>
    </row>
    <row r="608" spans="22:30" x14ac:dyDescent="0.2">
      <c r="V608" s="64" t="s">
        <v>2175</v>
      </c>
      <c r="W608" s="64" t="s">
        <v>398</v>
      </c>
      <c r="X608" s="64" t="s">
        <v>399</v>
      </c>
      <c r="Y608" s="64" t="s">
        <v>2176</v>
      </c>
      <c r="Z608" s="64" t="s">
        <v>46</v>
      </c>
      <c r="AA608" s="64" t="s">
        <v>2177</v>
      </c>
      <c r="AB608" s="35" t="str">
        <f t="shared" si="29"/>
        <v>41</v>
      </c>
      <c r="AC608" s="35" t="str">
        <f t="shared" si="30"/>
        <v>00004</v>
      </c>
      <c r="AD608" s="35" t="str">
        <f t="shared" si="31"/>
        <v>00132</v>
      </c>
    </row>
    <row r="609" spans="22:30" x14ac:dyDescent="0.2">
      <c r="V609" s="64" t="s">
        <v>2178</v>
      </c>
      <c r="W609" s="64" t="s">
        <v>398</v>
      </c>
      <c r="X609" s="64" t="s">
        <v>399</v>
      </c>
      <c r="Y609" s="64" t="s">
        <v>2179</v>
      </c>
      <c r="Z609" s="64" t="s">
        <v>46</v>
      </c>
      <c r="AA609" s="64" t="s">
        <v>2180</v>
      </c>
      <c r="AB609" s="35" t="str">
        <f t="shared" si="29"/>
        <v>41</v>
      </c>
      <c r="AC609" s="35" t="str">
        <f t="shared" si="30"/>
        <v>00004</v>
      </c>
      <c r="AD609" s="35" t="str">
        <f t="shared" si="31"/>
        <v>03822</v>
      </c>
    </row>
    <row r="610" spans="22:30" x14ac:dyDescent="0.2">
      <c r="V610" s="64" t="s">
        <v>2181</v>
      </c>
      <c r="W610" s="64" t="s">
        <v>398</v>
      </c>
      <c r="X610" s="64" t="s">
        <v>399</v>
      </c>
      <c r="Y610" s="64" t="s">
        <v>2182</v>
      </c>
      <c r="Z610" s="64" t="s">
        <v>46</v>
      </c>
      <c r="AA610" s="64" t="s">
        <v>2183</v>
      </c>
      <c r="AB610" s="35" t="str">
        <f t="shared" si="29"/>
        <v>41</v>
      </c>
      <c r="AC610" s="35" t="str">
        <f t="shared" si="30"/>
        <v>00004</v>
      </c>
      <c r="AD610" s="35" t="str">
        <f t="shared" si="31"/>
        <v>00233</v>
      </c>
    </row>
    <row r="611" spans="22:30" x14ac:dyDescent="0.2">
      <c r="V611" s="64" t="s">
        <v>2184</v>
      </c>
      <c r="W611" s="64" t="s">
        <v>398</v>
      </c>
      <c r="X611" s="64" t="s">
        <v>399</v>
      </c>
      <c r="Y611" s="64" t="s">
        <v>2185</v>
      </c>
      <c r="Z611" s="64" t="s">
        <v>46</v>
      </c>
      <c r="AA611" s="64" t="s">
        <v>2186</v>
      </c>
      <c r="AB611" s="35" t="str">
        <f t="shared" si="29"/>
        <v>41</v>
      </c>
      <c r="AC611" s="35" t="str">
        <f t="shared" si="30"/>
        <v>00004</v>
      </c>
      <c r="AD611" s="35" t="str">
        <f t="shared" si="31"/>
        <v>03969</v>
      </c>
    </row>
    <row r="612" spans="22:30" x14ac:dyDescent="0.2">
      <c r="V612" s="64" t="s">
        <v>2187</v>
      </c>
      <c r="W612" s="64" t="s">
        <v>398</v>
      </c>
      <c r="X612" s="64" t="s">
        <v>399</v>
      </c>
      <c r="Y612" s="64" t="s">
        <v>2188</v>
      </c>
      <c r="Z612" s="64" t="s">
        <v>46</v>
      </c>
      <c r="AA612" s="64" t="s">
        <v>2189</v>
      </c>
      <c r="AB612" s="35" t="str">
        <f t="shared" si="29"/>
        <v>41</v>
      </c>
      <c r="AC612" s="35" t="str">
        <f t="shared" si="30"/>
        <v>00004</v>
      </c>
      <c r="AD612" s="35" t="str">
        <f t="shared" si="31"/>
        <v>00600</v>
      </c>
    </row>
    <row r="613" spans="22:30" x14ac:dyDescent="0.2">
      <c r="V613" s="64" t="s">
        <v>2190</v>
      </c>
      <c r="W613" s="64" t="s">
        <v>398</v>
      </c>
      <c r="X613" s="64" t="s">
        <v>399</v>
      </c>
      <c r="Y613" s="64" t="s">
        <v>2191</v>
      </c>
      <c r="Z613" s="64" t="s">
        <v>46</v>
      </c>
      <c r="AA613" s="64" t="s">
        <v>2192</v>
      </c>
      <c r="AB613" s="35" t="str">
        <f t="shared" si="29"/>
        <v>41</v>
      </c>
      <c r="AC613" s="35" t="str">
        <f t="shared" si="30"/>
        <v>00004</v>
      </c>
      <c r="AD613" s="35" t="str">
        <f t="shared" si="31"/>
        <v>02240</v>
      </c>
    </row>
    <row r="614" spans="22:30" x14ac:dyDescent="0.2">
      <c r="V614" s="64" t="s">
        <v>2193</v>
      </c>
      <c r="W614" s="64" t="s">
        <v>398</v>
      </c>
      <c r="X614" s="64" t="s">
        <v>399</v>
      </c>
      <c r="Y614" s="64" t="s">
        <v>2194</v>
      </c>
      <c r="Z614" s="64" t="s">
        <v>46</v>
      </c>
      <c r="AA614" s="64" t="s">
        <v>2195</v>
      </c>
      <c r="AB614" s="35" t="str">
        <f t="shared" si="29"/>
        <v>41</v>
      </c>
      <c r="AC614" s="35" t="str">
        <f t="shared" si="30"/>
        <v>00004</v>
      </c>
      <c r="AD614" s="35" t="str">
        <f t="shared" si="31"/>
        <v>00217</v>
      </c>
    </row>
    <row r="615" spans="22:30" x14ac:dyDescent="0.2">
      <c r="V615" s="64" t="s">
        <v>2196</v>
      </c>
      <c r="W615" s="64" t="s">
        <v>398</v>
      </c>
      <c r="X615" s="64" t="s">
        <v>399</v>
      </c>
      <c r="Y615" s="64" t="s">
        <v>2197</v>
      </c>
      <c r="Z615" s="64" t="s">
        <v>46</v>
      </c>
      <c r="AA615" s="64" t="s">
        <v>2198</v>
      </c>
      <c r="AB615" s="35" t="str">
        <f t="shared" si="29"/>
        <v>41</v>
      </c>
      <c r="AC615" s="35" t="str">
        <f t="shared" si="30"/>
        <v>00004</v>
      </c>
      <c r="AD615" s="35" t="str">
        <f t="shared" si="31"/>
        <v>03948</v>
      </c>
    </row>
    <row r="616" spans="22:30" x14ac:dyDescent="0.2">
      <c r="V616" s="64" t="s">
        <v>2199</v>
      </c>
      <c r="W616" s="64" t="s">
        <v>398</v>
      </c>
      <c r="X616" s="64" t="s">
        <v>399</v>
      </c>
      <c r="Y616" s="64" t="s">
        <v>2200</v>
      </c>
      <c r="Z616" s="64" t="s">
        <v>46</v>
      </c>
      <c r="AA616" s="64" t="s">
        <v>2201</v>
      </c>
      <c r="AB616" s="35" t="str">
        <f t="shared" si="29"/>
        <v>41</v>
      </c>
      <c r="AC616" s="35" t="str">
        <f t="shared" si="30"/>
        <v>00004</v>
      </c>
      <c r="AD616" s="35" t="str">
        <f t="shared" si="31"/>
        <v>04924</v>
      </c>
    </row>
    <row r="617" spans="22:30" x14ac:dyDescent="0.2">
      <c r="V617" s="64" t="s">
        <v>2202</v>
      </c>
      <c r="W617" s="64" t="s">
        <v>398</v>
      </c>
      <c r="X617" s="64" t="s">
        <v>399</v>
      </c>
      <c r="Y617" s="64" t="s">
        <v>2203</v>
      </c>
      <c r="Z617" s="64" t="s">
        <v>46</v>
      </c>
      <c r="AA617" s="64" t="s">
        <v>2204</v>
      </c>
      <c r="AB617" s="35" t="str">
        <f t="shared" si="29"/>
        <v>41</v>
      </c>
      <c r="AC617" s="35" t="str">
        <f t="shared" si="30"/>
        <v>00004</v>
      </c>
      <c r="AD617" s="35" t="str">
        <f t="shared" si="31"/>
        <v>03826</v>
      </c>
    </row>
    <row r="618" spans="22:30" x14ac:dyDescent="0.2">
      <c r="V618" s="64" t="s">
        <v>2205</v>
      </c>
      <c r="W618" s="64" t="s">
        <v>398</v>
      </c>
      <c r="X618" s="64" t="s">
        <v>399</v>
      </c>
      <c r="Y618" s="64" t="s">
        <v>2206</v>
      </c>
      <c r="Z618" s="64" t="s">
        <v>46</v>
      </c>
      <c r="AA618" s="64" t="s">
        <v>2207</v>
      </c>
      <c r="AB618" s="35" t="str">
        <f t="shared" si="29"/>
        <v>41</v>
      </c>
      <c r="AC618" s="35" t="str">
        <f t="shared" si="30"/>
        <v>00004</v>
      </c>
      <c r="AD618" s="35" t="str">
        <f t="shared" si="31"/>
        <v>03791</v>
      </c>
    </row>
    <row r="619" spans="22:30" x14ac:dyDescent="0.2">
      <c r="V619" s="64" t="s">
        <v>2208</v>
      </c>
      <c r="W619" s="64" t="s">
        <v>398</v>
      </c>
      <c r="X619" s="64" t="s">
        <v>399</v>
      </c>
      <c r="Y619" s="64" t="s">
        <v>2209</v>
      </c>
      <c r="Z619" s="64" t="s">
        <v>46</v>
      </c>
      <c r="AA619" s="64" t="s">
        <v>2210</v>
      </c>
      <c r="AB619" s="35" t="str">
        <f t="shared" si="29"/>
        <v>41</v>
      </c>
      <c r="AC619" s="35" t="str">
        <f t="shared" si="30"/>
        <v>00004</v>
      </c>
      <c r="AD619" s="35" t="str">
        <f t="shared" si="31"/>
        <v>12328</v>
      </c>
    </row>
    <row r="620" spans="22:30" x14ac:dyDescent="0.2">
      <c r="V620" s="64" t="s">
        <v>2211</v>
      </c>
      <c r="W620" s="64" t="s">
        <v>398</v>
      </c>
      <c r="X620" s="64" t="s">
        <v>399</v>
      </c>
      <c r="Y620" s="64" t="s">
        <v>2212</v>
      </c>
      <c r="Z620" s="64" t="s">
        <v>46</v>
      </c>
      <c r="AA620" s="64" t="s">
        <v>2213</v>
      </c>
      <c r="AB620" s="35" t="str">
        <f t="shared" si="29"/>
        <v>41</v>
      </c>
      <c r="AC620" s="35" t="str">
        <f t="shared" si="30"/>
        <v>00004</v>
      </c>
      <c r="AD620" s="35" t="str">
        <f t="shared" si="31"/>
        <v>05035</v>
      </c>
    </row>
    <row r="621" spans="22:30" x14ac:dyDescent="0.2">
      <c r="V621" s="64" t="s">
        <v>2214</v>
      </c>
      <c r="W621" s="64" t="s">
        <v>398</v>
      </c>
      <c r="X621" s="64" t="s">
        <v>399</v>
      </c>
      <c r="Y621" s="64" t="s">
        <v>2215</v>
      </c>
      <c r="Z621" s="64" t="s">
        <v>46</v>
      </c>
      <c r="AA621" s="64" t="s">
        <v>2216</v>
      </c>
      <c r="AB621" s="35" t="str">
        <f t="shared" si="29"/>
        <v>41</v>
      </c>
      <c r="AC621" s="35" t="str">
        <f t="shared" si="30"/>
        <v>00004</v>
      </c>
      <c r="AD621" s="35" t="str">
        <f t="shared" si="31"/>
        <v>04087</v>
      </c>
    </row>
    <row r="622" spans="22:30" x14ac:dyDescent="0.2">
      <c r="V622" s="64" t="s">
        <v>2217</v>
      </c>
      <c r="W622" s="64" t="s">
        <v>398</v>
      </c>
      <c r="X622" s="64" t="s">
        <v>399</v>
      </c>
      <c r="Y622" s="64" t="s">
        <v>2218</v>
      </c>
      <c r="Z622" s="64" t="s">
        <v>46</v>
      </c>
      <c r="AA622" s="64" t="s">
        <v>2219</v>
      </c>
      <c r="AB622" s="35" t="str">
        <f t="shared" si="29"/>
        <v>41</v>
      </c>
      <c r="AC622" s="35" t="str">
        <f t="shared" si="30"/>
        <v>00004</v>
      </c>
      <c r="AD622" s="35" t="str">
        <f t="shared" si="31"/>
        <v>04117</v>
      </c>
    </row>
    <row r="623" spans="22:30" x14ac:dyDescent="0.2">
      <c r="V623" s="64" t="s">
        <v>2220</v>
      </c>
      <c r="W623" s="64" t="s">
        <v>398</v>
      </c>
      <c r="X623" s="64" t="s">
        <v>399</v>
      </c>
      <c r="Y623" s="64" t="s">
        <v>2221</v>
      </c>
      <c r="Z623" s="64" t="s">
        <v>46</v>
      </c>
      <c r="AA623" s="64" t="s">
        <v>2222</v>
      </c>
      <c r="AB623" s="35" t="str">
        <f t="shared" si="29"/>
        <v>41</v>
      </c>
      <c r="AC623" s="35" t="str">
        <f t="shared" si="30"/>
        <v>00004</v>
      </c>
      <c r="AD623" s="35" t="str">
        <f t="shared" si="31"/>
        <v>04066</v>
      </c>
    </row>
    <row r="624" spans="22:30" x14ac:dyDescent="0.2">
      <c r="V624" s="64" t="s">
        <v>2223</v>
      </c>
      <c r="W624" s="64" t="s">
        <v>398</v>
      </c>
      <c r="X624" s="64" t="s">
        <v>399</v>
      </c>
      <c r="Y624" s="64" t="s">
        <v>2224</v>
      </c>
      <c r="Z624" s="64" t="s">
        <v>46</v>
      </c>
      <c r="AA624" s="64" t="s">
        <v>2225</v>
      </c>
      <c r="AB624" s="35" t="str">
        <f t="shared" si="29"/>
        <v>41</v>
      </c>
      <c r="AC624" s="35" t="str">
        <f t="shared" si="30"/>
        <v>00004</v>
      </c>
      <c r="AD624" s="35" t="str">
        <f t="shared" si="31"/>
        <v>04045</v>
      </c>
    </row>
    <row r="625" spans="22:30" x14ac:dyDescent="0.2">
      <c r="V625" s="64" t="s">
        <v>2226</v>
      </c>
      <c r="W625" s="64" t="s">
        <v>398</v>
      </c>
      <c r="X625" s="64" t="s">
        <v>399</v>
      </c>
      <c r="Y625" s="64" t="s">
        <v>2227</v>
      </c>
      <c r="Z625" s="64" t="s">
        <v>46</v>
      </c>
      <c r="AA625" s="64" t="s">
        <v>2228</v>
      </c>
      <c r="AB625" s="35" t="str">
        <f t="shared" si="29"/>
        <v>41</v>
      </c>
      <c r="AC625" s="35" t="str">
        <f t="shared" si="30"/>
        <v>00004</v>
      </c>
      <c r="AD625" s="35" t="str">
        <f t="shared" si="31"/>
        <v>03984</v>
      </c>
    </row>
    <row r="626" spans="22:30" x14ac:dyDescent="0.2">
      <c r="V626" s="64" t="s">
        <v>2229</v>
      </c>
      <c r="W626" s="64" t="s">
        <v>398</v>
      </c>
      <c r="X626" s="64" t="s">
        <v>399</v>
      </c>
      <c r="Y626" s="64" t="s">
        <v>2230</v>
      </c>
      <c r="Z626" s="64" t="s">
        <v>46</v>
      </c>
      <c r="AA626" s="64" t="s">
        <v>2231</v>
      </c>
      <c r="AB626" s="35" t="str">
        <f t="shared" si="29"/>
        <v>41</v>
      </c>
      <c r="AC626" s="35" t="str">
        <f t="shared" si="30"/>
        <v>00004</v>
      </c>
      <c r="AD626" s="35" t="str">
        <f t="shared" si="31"/>
        <v>03903</v>
      </c>
    </row>
    <row r="627" spans="22:30" x14ac:dyDescent="0.2">
      <c r="V627" s="64" t="s">
        <v>2232</v>
      </c>
      <c r="W627" s="64" t="s">
        <v>398</v>
      </c>
      <c r="X627" s="64" t="s">
        <v>399</v>
      </c>
      <c r="Y627" s="64" t="s">
        <v>2233</v>
      </c>
      <c r="Z627" s="64" t="s">
        <v>904</v>
      </c>
      <c r="AA627" s="64" t="s">
        <v>2234</v>
      </c>
      <c r="AB627" s="35" t="str">
        <f t="shared" si="29"/>
        <v>41</v>
      </c>
      <c r="AC627" s="35" t="str">
        <f t="shared" si="30"/>
        <v>00004</v>
      </c>
      <c r="AD627" s="35" t="str">
        <f t="shared" si="31"/>
        <v>00543</v>
      </c>
    </row>
    <row r="628" spans="22:30" x14ac:dyDescent="0.2">
      <c r="V628" s="64" t="s">
        <v>2235</v>
      </c>
      <c r="W628" s="64" t="s">
        <v>398</v>
      </c>
      <c r="X628" s="64" t="s">
        <v>399</v>
      </c>
      <c r="Y628" s="64" t="s">
        <v>2236</v>
      </c>
      <c r="Z628" s="64" t="s">
        <v>46</v>
      </c>
      <c r="AA628" s="64" t="s">
        <v>2237</v>
      </c>
      <c r="AB628" s="35" t="str">
        <f t="shared" si="29"/>
        <v>41</v>
      </c>
      <c r="AC628" s="35" t="str">
        <f t="shared" si="30"/>
        <v>00004</v>
      </c>
      <c r="AD628" s="35" t="str">
        <f t="shared" si="31"/>
        <v>02306</v>
      </c>
    </row>
    <row r="629" spans="22:30" x14ac:dyDescent="0.2">
      <c r="V629" s="64" t="s">
        <v>2238</v>
      </c>
      <c r="W629" s="64" t="s">
        <v>398</v>
      </c>
      <c r="X629" s="64" t="s">
        <v>399</v>
      </c>
      <c r="Y629" s="64" t="s">
        <v>2239</v>
      </c>
      <c r="Z629" s="64" t="s">
        <v>46</v>
      </c>
      <c r="AA629" s="64" t="s">
        <v>2240</v>
      </c>
      <c r="AB629" s="35" t="str">
        <f t="shared" si="29"/>
        <v>41</v>
      </c>
      <c r="AC629" s="35" t="str">
        <f t="shared" si="30"/>
        <v>00004</v>
      </c>
      <c r="AD629" s="35" t="str">
        <f t="shared" si="31"/>
        <v>04310</v>
      </c>
    </row>
    <row r="630" spans="22:30" x14ac:dyDescent="0.2">
      <c r="V630" s="64" t="s">
        <v>2241</v>
      </c>
      <c r="W630" s="64" t="s">
        <v>398</v>
      </c>
      <c r="X630" s="64" t="s">
        <v>399</v>
      </c>
      <c r="Y630" s="64" t="s">
        <v>2242</v>
      </c>
      <c r="Z630" s="64" t="s">
        <v>46</v>
      </c>
      <c r="AA630" s="64" t="s">
        <v>2243</v>
      </c>
      <c r="AB630" s="35" t="str">
        <f t="shared" si="29"/>
        <v>41</v>
      </c>
      <c r="AC630" s="35" t="str">
        <f t="shared" si="30"/>
        <v>00004</v>
      </c>
      <c r="AD630" s="35" t="str">
        <f t="shared" si="31"/>
        <v>03963</v>
      </c>
    </row>
    <row r="631" spans="22:30" x14ac:dyDescent="0.2">
      <c r="V631" s="64" t="s">
        <v>2244</v>
      </c>
      <c r="W631" s="64" t="s">
        <v>398</v>
      </c>
      <c r="X631" s="64" t="s">
        <v>399</v>
      </c>
      <c r="Y631" s="64" t="s">
        <v>2245</v>
      </c>
      <c r="Z631" s="64" t="s">
        <v>46</v>
      </c>
      <c r="AA631" s="64" t="s">
        <v>2246</v>
      </c>
      <c r="AB631" s="35" t="str">
        <f t="shared" si="29"/>
        <v>41</v>
      </c>
      <c r="AC631" s="35" t="str">
        <f t="shared" si="30"/>
        <v>00004</v>
      </c>
      <c r="AD631" s="35" t="str">
        <f t="shared" si="31"/>
        <v>02331</v>
      </c>
    </row>
    <row r="632" spans="22:30" x14ac:dyDescent="0.2">
      <c r="V632" s="64" t="s">
        <v>2247</v>
      </c>
      <c r="W632" s="64" t="s">
        <v>398</v>
      </c>
      <c r="X632" s="64" t="s">
        <v>399</v>
      </c>
      <c r="Y632" s="64" t="s">
        <v>2248</v>
      </c>
      <c r="Z632" s="64" t="s">
        <v>46</v>
      </c>
      <c r="AA632" s="64" t="s">
        <v>2249</v>
      </c>
      <c r="AB632" s="35" t="str">
        <f t="shared" si="29"/>
        <v>41</v>
      </c>
      <c r="AC632" s="35" t="str">
        <f t="shared" si="30"/>
        <v>00004</v>
      </c>
      <c r="AD632" s="35" t="str">
        <f t="shared" si="31"/>
        <v>02333</v>
      </c>
    </row>
    <row r="633" spans="22:30" x14ac:dyDescent="0.2">
      <c r="V633" s="64" t="s">
        <v>2250</v>
      </c>
      <c r="W633" s="64" t="s">
        <v>398</v>
      </c>
      <c r="X633" s="64" t="s">
        <v>399</v>
      </c>
      <c r="Y633" s="64" t="s">
        <v>2251</v>
      </c>
      <c r="Z633" s="64" t="s">
        <v>46</v>
      </c>
      <c r="AA633" s="64" t="s">
        <v>2252</v>
      </c>
      <c r="AB633" s="35" t="str">
        <f t="shared" si="29"/>
        <v>41</v>
      </c>
      <c r="AC633" s="35" t="str">
        <f t="shared" si="30"/>
        <v>00004</v>
      </c>
      <c r="AD633" s="35" t="str">
        <f t="shared" si="31"/>
        <v>00055</v>
      </c>
    </row>
    <row r="634" spans="22:30" x14ac:dyDescent="0.2">
      <c r="V634" s="64" t="s">
        <v>2253</v>
      </c>
      <c r="W634" s="64" t="s">
        <v>398</v>
      </c>
      <c r="X634" s="64" t="s">
        <v>399</v>
      </c>
      <c r="Y634" s="64" t="s">
        <v>2254</v>
      </c>
      <c r="Z634" s="64" t="s">
        <v>46</v>
      </c>
      <c r="AA634" s="64" t="s">
        <v>2255</v>
      </c>
      <c r="AB634" s="35" t="str">
        <f t="shared" si="29"/>
        <v>41</v>
      </c>
      <c r="AC634" s="35" t="str">
        <f t="shared" si="30"/>
        <v>00004</v>
      </c>
      <c r="AD634" s="35" t="str">
        <f t="shared" si="31"/>
        <v>08417</v>
      </c>
    </row>
    <row r="635" spans="22:30" x14ac:dyDescent="0.2">
      <c r="V635" s="64" t="s">
        <v>2256</v>
      </c>
      <c r="W635" s="64" t="s">
        <v>398</v>
      </c>
      <c r="X635" s="64" t="s">
        <v>399</v>
      </c>
      <c r="Y635" s="64" t="s">
        <v>2257</v>
      </c>
      <c r="Z635" s="64" t="s">
        <v>46</v>
      </c>
      <c r="AA635" s="64" t="s">
        <v>2258</v>
      </c>
      <c r="AB635" s="35" t="str">
        <f t="shared" si="29"/>
        <v>41</v>
      </c>
      <c r="AC635" s="35" t="str">
        <f t="shared" si="30"/>
        <v>00004</v>
      </c>
      <c r="AD635" s="35" t="str">
        <f t="shared" si="31"/>
        <v>00469</v>
      </c>
    </row>
    <row r="636" spans="22:30" x14ac:dyDescent="0.2">
      <c r="V636" s="64" t="s">
        <v>2259</v>
      </c>
      <c r="W636" s="64" t="s">
        <v>398</v>
      </c>
      <c r="X636" s="64" t="s">
        <v>399</v>
      </c>
      <c r="Y636" s="64" t="s">
        <v>2260</v>
      </c>
      <c r="Z636" s="64" t="s">
        <v>2261</v>
      </c>
      <c r="AA636" s="64" t="s">
        <v>2262</v>
      </c>
      <c r="AB636" s="35" t="str">
        <f t="shared" si="29"/>
        <v>41</v>
      </c>
      <c r="AC636" s="35" t="str">
        <f t="shared" si="30"/>
        <v>00004</v>
      </c>
      <c r="AD636" s="35" t="str">
        <f t="shared" si="31"/>
        <v>04208</v>
      </c>
    </row>
    <row r="637" spans="22:30" x14ac:dyDescent="0.2">
      <c r="V637" s="64" t="s">
        <v>2263</v>
      </c>
      <c r="W637" s="64" t="s">
        <v>398</v>
      </c>
      <c r="X637" s="64" t="s">
        <v>399</v>
      </c>
      <c r="Y637" s="64" t="s">
        <v>2264</v>
      </c>
      <c r="Z637" s="64" t="s">
        <v>46</v>
      </c>
      <c r="AA637" s="64" t="s">
        <v>2265</v>
      </c>
      <c r="AB637" s="35" t="str">
        <f t="shared" si="29"/>
        <v>41</v>
      </c>
      <c r="AC637" s="35" t="str">
        <f t="shared" si="30"/>
        <v>00004</v>
      </c>
      <c r="AD637" s="35" t="str">
        <f t="shared" si="31"/>
        <v>03834</v>
      </c>
    </row>
    <row r="638" spans="22:30" x14ac:dyDescent="0.2">
      <c r="V638" s="64" t="s">
        <v>2266</v>
      </c>
      <c r="W638" s="64" t="s">
        <v>398</v>
      </c>
      <c r="X638" s="64" t="s">
        <v>399</v>
      </c>
      <c r="Y638" s="64" t="s">
        <v>2267</v>
      </c>
      <c r="Z638" s="64" t="s">
        <v>46</v>
      </c>
      <c r="AA638" s="64" t="s">
        <v>2268</v>
      </c>
      <c r="AB638" s="35" t="str">
        <f t="shared" si="29"/>
        <v>41</v>
      </c>
      <c r="AC638" s="35" t="str">
        <f t="shared" si="30"/>
        <v>00004</v>
      </c>
      <c r="AD638" s="35" t="str">
        <f t="shared" si="31"/>
        <v>00179</v>
      </c>
    </row>
    <row r="639" spans="22:30" x14ac:dyDescent="0.2">
      <c r="V639" s="64" t="s">
        <v>2269</v>
      </c>
      <c r="W639" s="64" t="s">
        <v>398</v>
      </c>
      <c r="X639" s="64" t="s">
        <v>399</v>
      </c>
      <c r="Y639" s="64" t="s">
        <v>2270</v>
      </c>
      <c r="Z639" s="64" t="s">
        <v>46</v>
      </c>
      <c r="AA639" s="64" t="s">
        <v>2271</v>
      </c>
      <c r="AB639" s="35" t="str">
        <f t="shared" si="29"/>
        <v>41</v>
      </c>
      <c r="AC639" s="35" t="str">
        <f t="shared" si="30"/>
        <v>00004</v>
      </c>
      <c r="AD639" s="35" t="str">
        <f t="shared" si="31"/>
        <v>03992</v>
      </c>
    </row>
    <row r="640" spans="22:30" x14ac:dyDescent="0.2">
      <c r="V640" s="64" t="s">
        <v>2272</v>
      </c>
      <c r="W640" s="64" t="s">
        <v>398</v>
      </c>
      <c r="X640" s="64" t="s">
        <v>399</v>
      </c>
      <c r="Y640" s="64" t="s">
        <v>2273</v>
      </c>
      <c r="Z640" s="64" t="s">
        <v>46</v>
      </c>
      <c r="AA640" s="64" t="s">
        <v>2274</v>
      </c>
      <c r="AB640" s="35" t="str">
        <f t="shared" si="29"/>
        <v>41</v>
      </c>
      <c r="AC640" s="35" t="str">
        <f t="shared" si="30"/>
        <v>00004</v>
      </c>
      <c r="AD640" s="35" t="str">
        <f t="shared" si="31"/>
        <v>03956</v>
      </c>
    </row>
    <row r="641" spans="22:30" x14ac:dyDescent="0.2">
      <c r="V641" s="64" t="s">
        <v>2275</v>
      </c>
      <c r="W641" s="64" t="s">
        <v>398</v>
      </c>
      <c r="X641" s="64" t="s">
        <v>399</v>
      </c>
      <c r="Y641" s="64" t="s">
        <v>2276</v>
      </c>
      <c r="Z641" s="64" t="s">
        <v>46</v>
      </c>
      <c r="AA641" s="64" t="s">
        <v>2277</v>
      </c>
      <c r="AB641" s="35" t="str">
        <f t="shared" si="29"/>
        <v>41</v>
      </c>
      <c r="AC641" s="35" t="str">
        <f t="shared" si="30"/>
        <v>00004</v>
      </c>
      <c r="AD641" s="35" t="str">
        <f t="shared" si="31"/>
        <v>00094</v>
      </c>
    </row>
    <row r="642" spans="22:30" x14ac:dyDescent="0.2">
      <c r="V642" s="64" t="s">
        <v>2278</v>
      </c>
      <c r="W642" s="64" t="s">
        <v>398</v>
      </c>
      <c r="X642" s="64" t="s">
        <v>399</v>
      </c>
      <c r="Y642" s="64" t="s">
        <v>2279</v>
      </c>
      <c r="Z642" s="64" t="s">
        <v>1046</v>
      </c>
      <c r="AA642" s="64" t="s">
        <v>2280</v>
      </c>
      <c r="AB642" s="35" t="str">
        <f t="shared" si="29"/>
        <v>41</v>
      </c>
      <c r="AC642" s="35" t="str">
        <f t="shared" si="30"/>
        <v>00004</v>
      </c>
      <c r="AD642" s="35" t="str">
        <f t="shared" si="31"/>
        <v>05266</v>
      </c>
    </row>
    <row r="643" spans="22:30" x14ac:dyDescent="0.2">
      <c r="V643" s="64" t="s">
        <v>2281</v>
      </c>
      <c r="W643" s="64" t="s">
        <v>398</v>
      </c>
      <c r="X643" s="64" t="s">
        <v>399</v>
      </c>
      <c r="Y643" s="64" t="s">
        <v>2282</v>
      </c>
      <c r="Z643" s="64" t="s">
        <v>46</v>
      </c>
      <c r="AA643" s="64" t="s">
        <v>2283</v>
      </c>
      <c r="AB643" s="35" t="str">
        <f t="shared" si="29"/>
        <v>41</v>
      </c>
      <c r="AC643" s="35" t="str">
        <f t="shared" si="30"/>
        <v>00004</v>
      </c>
      <c r="AD643" s="35" t="str">
        <f t="shared" si="31"/>
        <v>08790</v>
      </c>
    </row>
    <row r="644" spans="22:30" x14ac:dyDescent="0.2">
      <c r="V644" s="64" t="s">
        <v>2284</v>
      </c>
      <c r="W644" s="64" t="s">
        <v>398</v>
      </c>
      <c r="X644" s="64" t="s">
        <v>399</v>
      </c>
      <c r="Y644" s="64" t="s">
        <v>2285</v>
      </c>
      <c r="Z644" s="64" t="s">
        <v>46</v>
      </c>
      <c r="AA644" s="64" t="s">
        <v>2286</v>
      </c>
      <c r="AB644" s="35" t="str">
        <f t="shared" si="29"/>
        <v>41</v>
      </c>
      <c r="AC644" s="35" t="str">
        <f t="shared" si="30"/>
        <v>00004</v>
      </c>
      <c r="AD644" s="35" t="str">
        <f t="shared" si="31"/>
        <v>04140</v>
      </c>
    </row>
    <row r="645" spans="22:30" x14ac:dyDescent="0.2">
      <c r="V645" s="64" t="s">
        <v>2287</v>
      </c>
      <c r="W645" s="64" t="s">
        <v>398</v>
      </c>
      <c r="X645" s="64" t="s">
        <v>399</v>
      </c>
      <c r="Y645" s="64" t="s">
        <v>2288</v>
      </c>
      <c r="Z645" s="64" t="s">
        <v>1919</v>
      </c>
      <c r="AA645" s="64" t="s">
        <v>2289</v>
      </c>
      <c r="AB645" s="35" t="str">
        <f t="shared" si="29"/>
        <v>41</v>
      </c>
      <c r="AC645" s="35" t="str">
        <f t="shared" si="30"/>
        <v>00004</v>
      </c>
      <c r="AD645" s="35" t="str">
        <f t="shared" si="31"/>
        <v>04852</v>
      </c>
    </row>
    <row r="646" spans="22:30" x14ac:dyDescent="0.2">
      <c r="V646" s="64" t="s">
        <v>2290</v>
      </c>
      <c r="W646" s="64" t="s">
        <v>398</v>
      </c>
      <c r="X646" s="64" t="s">
        <v>399</v>
      </c>
      <c r="Y646" s="64" t="s">
        <v>2291</v>
      </c>
      <c r="Z646" s="64" t="s">
        <v>46</v>
      </c>
      <c r="AA646" s="64" t="s">
        <v>2292</v>
      </c>
      <c r="AB646" s="35" t="str">
        <f t="shared" si="29"/>
        <v>41</v>
      </c>
      <c r="AC646" s="35" t="str">
        <f t="shared" si="30"/>
        <v>00004</v>
      </c>
      <c r="AD646" s="35" t="str">
        <f t="shared" si="31"/>
        <v>04044</v>
      </c>
    </row>
    <row r="647" spans="22:30" x14ac:dyDescent="0.2">
      <c r="V647" s="64" t="s">
        <v>2293</v>
      </c>
      <c r="W647" s="64" t="s">
        <v>398</v>
      </c>
      <c r="X647" s="64" t="s">
        <v>399</v>
      </c>
      <c r="Y647" s="64" t="s">
        <v>2294</v>
      </c>
      <c r="Z647" s="64" t="s">
        <v>46</v>
      </c>
      <c r="AA647" s="64" t="s">
        <v>2295</v>
      </c>
      <c r="AB647" s="35" t="str">
        <f t="shared" si="29"/>
        <v>41</v>
      </c>
      <c r="AC647" s="35" t="str">
        <f t="shared" si="30"/>
        <v>00004</v>
      </c>
      <c r="AD647" s="35" t="str">
        <f t="shared" si="31"/>
        <v>02412</v>
      </c>
    </row>
    <row r="648" spans="22:30" x14ac:dyDescent="0.2">
      <c r="V648" s="64" t="s">
        <v>2296</v>
      </c>
      <c r="W648" s="64" t="s">
        <v>398</v>
      </c>
      <c r="X648" s="64" t="s">
        <v>399</v>
      </c>
      <c r="Y648" s="64" t="s">
        <v>2297</v>
      </c>
      <c r="Z648" s="64" t="s">
        <v>46</v>
      </c>
      <c r="AA648" s="64" t="s">
        <v>2298</v>
      </c>
      <c r="AB648" s="35" t="str">
        <f t="shared" si="29"/>
        <v>41</v>
      </c>
      <c r="AC648" s="35" t="str">
        <f t="shared" si="30"/>
        <v>00004</v>
      </c>
      <c r="AD648" s="35" t="str">
        <f t="shared" si="31"/>
        <v>02417</v>
      </c>
    </row>
    <row r="649" spans="22:30" x14ac:dyDescent="0.2">
      <c r="V649" s="64" t="s">
        <v>2299</v>
      </c>
      <c r="W649" s="64" t="s">
        <v>398</v>
      </c>
      <c r="X649" s="64" t="s">
        <v>399</v>
      </c>
      <c r="Y649" s="64" t="s">
        <v>2300</v>
      </c>
      <c r="Z649" s="64" t="s">
        <v>46</v>
      </c>
      <c r="AA649" s="64" t="s">
        <v>2301</v>
      </c>
      <c r="AB649" s="35" t="str">
        <f t="shared" si="29"/>
        <v>41</v>
      </c>
      <c r="AC649" s="35" t="str">
        <f t="shared" si="30"/>
        <v>00004</v>
      </c>
      <c r="AD649" s="35" t="str">
        <f t="shared" si="31"/>
        <v>02415</v>
      </c>
    </row>
    <row r="650" spans="22:30" x14ac:dyDescent="0.2">
      <c r="V650" s="64" t="s">
        <v>2302</v>
      </c>
      <c r="W650" s="64" t="s">
        <v>398</v>
      </c>
      <c r="X650" s="64" t="s">
        <v>399</v>
      </c>
      <c r="Y650" s="64" t="s">
        <v>2303</v>
      </c>
      <c r="Z650" s="64" t="s">
        <v>46</v>
      </c>
      <c r="AA650" s="64" t="s">
        <v>2304</v>
      </c>
      <c r="AB650" s="35" t="str">
        <f t="shared" si="29"/>
        <v>41</v>
      </c>
      <c r="AC650" s="35" t="str">
        <f t="shared" si="30"/>
        <v>00004</v>
      </c>
      <c r="AD650" s="35" t="str">
        <f t="shared" si="31"/>
        <v>02432</v>
      </c>
    </row>
    <row r="651" spans="22:30" x14ac:dyDescent="0.2">
      <c r="V651" s="64" t="s">
        <v>2305</v>
      </c>
      <c r="W651" s="64" t="s">
        <v>398</v>
      </c>
      <c r="X651" s="64" t="s">
        <v>399</v>
      </c>
      <c r="Y651" s="64" t="s">
        <v>2306</v>
      </c>
      <c r="Z651" s="64" t="s">
        <v>46</v>
      </c>
      <c r="AA651" s="64" t="s">
        <v>2307</v>
      </c>
      <c r="AB651" s="35" t="str">
        <f t="shared" si="29"/>
        <v>41</v>
      </c>
      <c r="AC651" s="35" t="str">
        <f t="shared" si="30"/>
        <v>00004</v>
      </c>
      <c r="AD651" s="35" t="str">
        <f t="shared" si="31"/>
        <v>02443</v>
      </c>
    </row>
    <row r="652" spans="22:30" x14ac:dyDescent="0.2">
      <c r="V652" s="64" t="s">
        <v>2308</v>
      </c>
      <c r="W652" s="64" t="s">
        <v>398</v>
      </c>
      <c r="X652" s="64" t="s">
        <v>399</v>
      </c>
      <c r="Y652" s="64" t="s">
        <v>2309</v>
      </c>
      <c r="Z652" s="64" t="s">
        <v>46</v>
      </c>
      <c r="AA652" s="64" t="s">
        <v>2310</v>
      </c>
      <c r="AB652" s="35" t="str">
        <f t="shared" si="29"/>
        <v>41</v>
      </c>
      <c r="AC652" s="35" t="str">
        <f t="shared" si="30"/>
        <v>00004</v>
      </c>
      <c r="AD652" s="35" t="str">
        <f t="shared" si="31"/>
        <v>02438</v>
      </c>
    </row>
    <row r="653" spans="22:30" x14ac:dyDescent="0.2">
      <c r="V653" s="64" t="s">
        <v>2311</v>
      </c>
      <c r="W653" s="64" t="s">
        <v>398</v>
      </c>
      <c r="X653" s="64" t="s">
        <v>399</v>
      </c>
      <c r="Y653" s="64" t="s">
        <v>2312</v>
      </c>
      <c r="Z653" s="64" t="s">
        <v>505</v>
      </c>
      <c r="AA653" s="64" t="s">
        <v>2313</v>
      </c>
      <c r="AB653" s="35" t="str">
        <f t="shared" si="29"/>
        <v>41</v>
      </c>
      <c r="AC653" s="35" t="str">
        <f t="shared" si="30"/>
        <v>00004</v>
      </c>
      <c r="AD653" s="35" t="str">
        <f t="shared" si="31"/>
        <v>03827</v>
      </c>
    </row>
    <row r="654" spans="22:30" x14ac:dyDescent="0.2">
      <c r="V654" s="64" t="s">
        <v>2314</v>
      </c>
      <c r="W654" s="64" t="s">
        <v>398</v>
      </c>
      <c r="X654" s="64" t="s">
        <v>399</v>
      </c>
      <c r="Y654" s="64" t="s">
        <v>2315</v>
      </c>
      <c r="Z654" s="64" t="s">
        <v>46</v>
      </c>
      <c r="AA654" s="64" t="s">
        <v>2316</v>
      </c>
      <c r="AB654" s="35" t="str">
        <f t="shared" si="29"/>
        <v>41</v>
      </c>
      <c r="AC654" s="35" t="str">
        <f t="shared" si="30"/>
        <v>00004</v>
      </c>
      <c r="AD654" s="35" t="str">
        <f t="shared" si="31"/>
        <v>02458</v>
      </c>
    </row>
    <row r="655" spans="22:30" x14ac:dyDescent="0.2">
      <c r="V655" s="64" t="s">
        <v>2317</v>
      </c>
      <c r="W655" s="64" t="s">
        <v>398</v>
      </c>
      <c r="X655" s="64" t="s">
        <v>399</v>
      </c>
      <c r="Y655" s="64" t="s">
        <v>2318</v>
      </c>
      <c r="Z655" s="64" t="s">
        <v>46</v>
      </c>
      <c r="AA655" s="64" t="s">
        <v>2319</v>
      </c>
      <c r="AB655" s="35" t="str">
        <f t="shared" si="29"/>
        <v>41</v>
      </c>
      <c r="AC655" s="35" t="str">
        <f t="shared" si="30"/>
        <v>00004</v>
      </c>
      <c r="AD655" s="35" t="str">
        <f t="shared" si="31"/>
        <v>00536</v>
      </c>
    </row>
    <row r="656" spans="22:30" x14ac:dyDescent="0.2">
      <c r="V656" s="64" t="s">
        <v>2320</v>
      </c>
      <c r="W656" s="64" t="s">
        <v>398</v>
      </c>
      <c r="X656" s="64" t="s">
        <v>399</v>
      </c>
      <c r="Y656" s="64" t="s">
        <v>2321</v>
      </c>
      <c r="Z656" s="64" t="s">
        <v>46</v>
      </c>
      <c r="AA656" s="64" t="s">
        <v>2322</v>
      </c>
      <c r="AB656" s="35" t="str">
        <f t="shared" si="29"/>
        <v>41</v>
      </c>
      <c r="AC656" s="35" t="str">
        <f t="shared" si="30"/>
        <v>00004</v>
      </c>
      <c r="AD656" s="35" t="str">
        <f t="shared" si="31"/>
        <v>00535</v>
      </c>
    </row>
    <row r="657" spans="22:30" x14ac:dyDescent="0.2">
      <c r="V657" s="64" t="s">
        <v>2323</v>
      </c>
      <c r="W657" s="64" t="s">
        <v>398</v>
      </c>
      <c r="X657" s="64" t="s">
        <v>399</v>
      </c>
      <c r="Y657" s="64" t="s">
        <v>2324</v>
      </c>
      <c r="Z657" s="64" t="s">
        <v>46</v>
      </c>
      <c r="AA657" s="64" t="s">
        <v>2325</v>
      </c>
      <c r="AB657" s="35" t="str">
        <f t="shared" si="29"/>
        <v>41</v>
      </c>
      <c r="AC657" s="35" t="str">
        <f t="shared" si="30"/>
        <v>00004</v>
      </c>
      <c r="AD657" s="35" t="str">
        <f t="shared" si="31"/>
        <v>00534</v>
      </c>
    </row>
    <row r="658" spans="22:30" x14ac:dyDescent="0.2">
      <c r="V658" s="64" t="s">
        <v>2326</v>
      </c>
      <c r="W658" s="64" t="s">
        <v>398</v>
      </c>
      <c r="X658" s="64" t="s">
        <v>399</v>
      </c>
      <c r="Y658" s="64" t="s">
        <v>2327</v>
      </c>
      <c r="Z658" s="64" t="s">
        <v>46</v>
      </c>
      <c r="AA658" s="64" t="s">
        <v>2328</v>
      </c>
      <c r="AB658" s="35" t="str">
        <f t="shared" si="29"/>
        <v>41</v>
      </c>
      <c r="AC658" s="35" t="str">
        <f t="shared" si="30"/>
        <v>00004</v>
      </c>
      <c r="AD658" s="35" t="str">
        <f t="shared" si="31"/>
        <v>00532</v>
      </c>
    </row>
    <row r="659" spans="22:30" x14ac:dyDescent="0.2">
      <c r="V659" s="64" t="s">
        <v>2329</v>
      </c>
      <c r="W659" s="64" t="s">
        <v>398</v>
      </c>
      <c r="X659" s="64" t="s">
        <v>399</v>
      </c>
      <c r="Y659" s="64" t="s">
        <v>2330</v>
      </c>
      <c r="Z659" s="64" t="s">
        <v>1757</v>
      </c>
      <c r="AA659" s="64" t="s">
        <v>2331</v>
      </c>
      <c r="AB659" s="35" t="str">
        <f t="shared" si="29"/>
        <v>41</v>
      </c>
      <c r="AC659" s="35" t="str">
        <f t="shared" si="30"/>
        <v>00004</v>
      </c>
      <c r="AD659" s="35" t="str">
        <f t="shared" si="31"/>
        <v>10364</v>
      </c>
    </row>
    <row r="660" spans="22:30" x14ac:dyDescent="0.2">
      <c r="V660" s="64" t="s">
        <v>2332</v>
      </c>
      <c r="W660" s="64" t="s">
        <v>398</v>
      </c>
      <c r="X660" s="64" t="s">
        <v>399</v>
      </c>
      <c r="Y660" s="64" t="s">
        <v>2333</v>
      </c>
      <c r="Z660" s="64" t="s">
        <v>46</v>
      </c>
      <c r="AA660" s="64" t="s">
        <v>2334</v>
      </c>
      <c r="AB660" s="35" t="str">
        <f t="shared" si="29"/>
        <v>41</v>
      </c>
      <c r="AC660" s="35" t="str">
        <f t="shared" si="30"/>
        <v>00004</v>
      </c>
      <c r="AD660" s="35" t="str">
        <f t="shared" si="31"/>
        <v>03807</v>
      </c>
    </row>
    <row r="661" spans="22:30" x14ac:dyDescent="0.2">
      <c r="V661" s="64" t="s">
        <v>2335</v>
      </c>
      <c r="W661" s="64" t="s">
        <v>398</v>
      </c>
      <c r="X661" s="64" t="s">
        <v>399</v>
      </c>
      <c r="Y661" s="64" t="s">
        <v>2336</v>
      </c>
      <c r="Z661" s="64" t="s">
        <v>46</v>
      </c>
      <c r="AA661" s="64" t="s">
        <v>2337</v>
      </c>
      <c r="AB661" s="35" t="str">
        <f t="shared" si="29"/>
        <v>41</v>
      </c>
      <c r="AC661" s="35" t="str">
        <f t="shared" si="30"/>
        <v>00004</v>
      </c>
      <c r="AD661" s="35" t="str">
        <f t="shared" si="31"/>
        <v>02484</v>
      </c>
    </row>
    <row r="662" spans="22:30" x14ac:dyDescent="0.2">
      <c r="V662" s="64" t="s">
        <v>2338</v>
      </c>
      <c r="W662" s="64" t="s">
        <v>398</v>
      </c>
      <c r="X662" s="64" t="s">
        <v>399</v>
      </c>
      <c r="Y662" s="64" t="s">
        <v>2339</v>
      </c>
      <c r="Z662" s="64" t="s">
        <v>46</v>
      </c>
      <c r="AA662" s="64" t="s">
        <v>2340</v>
      </c>
      <c r="AB662" s="35" t="str">
        <f t="shared" si="29"/>
        <v>41</v>
      </c>
      <c r="AC662" s="35" t="str">
        <f t="shared" si="30"/>
        <v>00004</v>
      </c>
      <c r="AD662" s="35" t="str">
        <f t="shared" si="31"/>
        <v>02492</v>
      </c>
    </row>
    <row r="663" spans="22:30" x14ac:dyDescent="0.2">
      <c r="V663" s="64" t="s">
        <v>2341</v>
      </c>
      <c r="W663" s="64" t="s">
        <v>398</v>
      </c>
      <c r="X663" s="64" t="s">
        <v>399</v>
      </c>
      <c r="Y663" s="64" t="s">
        <v>2342</v>
      </c>
      <c r="Z663" s="64" t="s">
        <v>46</v>
      </c>
      <c r="AA663" s="64" t="s">
        <v>2343</v>
      </c>
      <c r="AB663" s="35" t="str">
        <f t="shared" ref="AB663:AB726" si="32">LEFT(Y663,2)</f>
        <v>41</v>
      </c>
      <c r="AC663" s="35" t="str">
        <f t="shared" ref="AC663:AC726" si="33">MID(Y663,3,5)</f>
        <v>00004</v>
      </c>
      <c r="AD663" s="35" t="str">
        <f t="shared" ref="AD663:AD726" si="34">RIGHT(Y663,5)</f>
        <v>02493</v>
      </c>
    </row>
    <row r="664" spans="22:30" x14ac:dyDescent="0.2">
      <c r="V664" s="64" t="s">
        <v>2344</v>
      </c>
      <c r="W664" s="64" t="s">
        <v>398</v>
      </c>
      <c r="X664" s="64" t="s">
        <v>399</v>
      </c>
      <c r="Y664" s="64" t="s">
        <v>2345</v>
      </c>
      <c r="Z664" s="64" t="s">
        <v>46</v>
      </c>
      <c r="AA664" s="64" t="s">
        <v>2346</v>
      </c>
      <c r="AB664" s="35" t="str">
        <f t="shared" si="32"/>
        <v>41</v>
      </c>
      <c r="AC664" s="35" t="str">
        <f t="shared" si="33"/>
        <v>00004</v>
      </c>
      <c r="AD664" s="35" t="str">
        <f t="shared" si="34"/>
        <v>00244</v>
      </c>
    </row>
    <row r="665" spans="22:30" x14ac:dyDescent="0.2">
      <c r="V665" s="64" t="s">
        <v>2347</v>
      </c>
      <c r="W665" s="64" t="s">
        <v>398</v>
      </c>
      <c r="X665" s="64" t="s">
        <v>399</v>
      </c>
      <c r="Y665" s="64" t="s">
        <v>2348</v>
      </c>
      <c r="Z665" s="64" t="s">
        <v>46</v>
      </c>
      <c r="AA665" s="64" t="s">
        <v>2349</v>
      </c>
      <c r="AB665" s="35" t="str">
        <f t="shared" si="32"/>
        <v>41</v>
      </c>
      <c r="AC665" s="35" t="str">
        <f t="shared" si="33"/>
        <v>00004</v>
      </c>
      <c r="AD665" s="35" t="str">
        <f t="shared" si="34"/>
        <v>11121</v>
      </c>
    </row>
    <row r="666" spans="22:30" x14ac:dyDescent="0.2">
      <c r="V666" s="64" t="s">
        <v>2350</v>
      </c>
      <c r="W666" s="64" t="s">
        <v>398</v>
      </c>
      <c r="X666" s="64" t="s">
        <v>399</v>
      </c>
      <c r="Y666" s="64" t="s">
        <v>2351</v>
      </c>
      <c r="Z666" s="64" t="s">
        <v>1046</v>
      </c>
      <c r="AA666" s="64" t="s">
        <v>2352</v>
      </c>
      <c r="AB666" s="35" t="str">
        <f t="shared" si="32"/>
        <v>41</v>
      </c>
      <c r="AC666" s="35" t="str">
        <f t="shared" si="33"/>
        <v>00004</v>
      </c>
      <c r="AD666" s="35" t="str">
        <f t="shared" si="34"/>
        <v>03748</v>
      </c>
    </row>
    <row r="667" spans="22:30" x14ac:dyDescent="0.2">
      <c r="V667" s="64" t="s">
        <v>2353</v>
      </c>
      <c r="W667" s="64" t="s">
        <v>398</v>
      </c>
      <c r="X667" s="64" t="s">
        <v>399</v>
      </c>
      <c r="Y667" s="64" t="s">
        <v>2354</v>
      </c>
      <c r="Z667" s="64" t="s">
        <v>46</v>
      </c>
      <c r="AA667" s="64" t="s">
        <v>2355</v>
      </c>
      <c r="AB667" s="35" t="str">
        <f t="shared" si="32"/>
        <v>41</v>
      </c>
      <c r="AC667" s="35" t="str">
        <f t="shared" si="33"/>
        <v>00004</v>
      </c>
      <c r="AD667" s="35" t="str">
        <f t="shared" si="34"/>
        <v>02514</v>
      </c>
    </row>
    <row r="668" spans="22:30" x14ac:dyDescent="0.2">
      <c r="V668" s="64" t="s">
        <v>2356</v>
      </c>
      <c r="W668" s="64" t="s">
        <v>398</v>
      </c>
      <c r="X668" s="64" t="s">
        <v>399</v>
      </c>
      <c r="Y668" s="64" t="s">
        <v>2357</v>
      </c>
      <c r="Z668" s="64" t="s">
        <v>46</v>
      </c>
      <c r="AA668" s="64" t="s">
        <v>2358</v>
      </c>
      <c r="AB668" s="35" t="str">
        <f t="shared" si="32"/>
        <v>41</v>
      </c>
      <c r="AC668" s="35" t="str">
        <f t="shared" si="33"/>
        <v>00004</v>
      </c>
      <c r="AD668" s="35" t="str">
        <f t="shared" si="34"/>
        <v>02535</v>
      </c>
    </row>
    <row r="669" spans="22:30" x14ac:dyDescent="0.2">
      <c r="V669" s="64" t="s">
        <v>2359</v>
      </c>
      <c r="W669" s="64" t="s">
        <v>398</v>
      </c>
      <c r="X669" s="64" t="s">
        <v>399</v>
      </c>
      <c r="Y669" s="64" t="s">
        <v>2360</v>
      </c>
      <c r="Z669" s="64" t="s">
        <v>46</v>
      </c>
      <c r="AA669" s="64" t="s">
        <v>2361</v>
      </c>
      <c r="AB669" s="35" t="str">
        <f t="shared" si="32"/>
        <v>41</v>
      </c>
      <c r="AC669" s="35" t="str">
        <f t="shared" si="33"/>
        <v>00004</v>
      </c>
      <c r="AD669" s="35" t="str">
        <f t="shared" si="34"/>
        <v>02537</v>
      </c>
    </row>
    <row r="670" spans="22:30" x14ac:dyDescent="0.2">
      <c r="V670" s="64" t="s">
        <v>2362</v>
      </c>
      <c r="W670" s="64" t="s">
        <v>398</v>
      </c>
      <c r="X670" s="64" t="s">
        <v>399</v>
      </c>
      <c r="Y670" s="64" t="s">
        <v>2363</v>
      </c>
      <c r="Z670" s="64" t="s">
        <v>46</v>
      </c>
      <c r="AA670" s="64" t="s">
        <v>2364</v>
      </c>
      <c r="AB670" s="35" t="str">
        <f t="shared" si="32"/>
        <v>41</v>
      </c>
      <c r="AC670" s="35" t="str">
        <f t="shared" si="33"/>
        <v>00004</v>
      </c>
      <c r="AD670" s="35" t="str">
        <f t="shared" si="34"/>
        <v>00602</v>
      </c>
    </row>
    <row r="671" spans="22:30" x14ac:dyDescent="0.2">
      <c r="V671" s="64" t="s">
        <v>2365</v>
      </c>
      <c r="W671" s="64" t="s">
        <v>398</v>
      </c>
      <c r="X671" s="64" t="s">
        <v>399</v>
      </c>
      <c r="Y671" s="64" t="s">
        <v>2366</v>
      </c>
      <c r="Z671" s="64" t="s">
        <v>46</v>
      </c>
      <c r="AA671" s="64" t="s">
        <v>2367</v>
      </c>
      <c r="AB671" s="35" t="str">
        <f t="shared" si="32"/>
        <v>41</v>
      </c>
      <c r="AC671" s="35" t="str">
        <f t="shared" si="33"/>
        <v>00004</v>
      </c>
      <c r="AD671" s="35" t="str">
        <f t="shared" si="34"/>
        <v>02540</v>
      </c>
    </row>
    <row r="672" spans="22:30" x14ac:dyDescent="0.2">
      <c r="V672" s="64" t="s">
        <v>2368</v>
      </c>
      <c r="W672" s="64" t="s">
        <v>398</v>
      </c>
      <c r="X672" s="64" t="s">
        <v>399</v>
      </c>
      <c r="Y672" s="64" t="s">
        <v>2369</v>
      </c>
      <c r="Z672" s="64" t="s">
        <v>46</v>
      </c>
      <c r="AA672" s="64" t="s">
        <v>2370</v>
      </c>
      <c r="AB672" s="35" t="str">
        <f t="shared" si="32"/>
        <v>41</v>
      </c>
      <c r="AC672" s="35" t="str">
        <f t="shared" si="33"/>
        <v>00004</v>
      </c>
      <c r="AD672" s="35" t="str">
        <f t="shared" si="34"/>
        <v>03799</v>
      </c>
    </row>
    <row r="673" spans="22:30" x14ac:dyDescent="0.2">
      <c r="V673" s="64" t="s">
        <v>2371</v>
      </c>
      <c r="W673" s="64" t="s">
        <v>398</v>
      </c>
      <c r="X673" s="64" t="s">
        <v>399</v>
      </c>
      <c r="Y673" s="64" t="s">
        <v>2372</v>
      </c>
      <c r="Z673" s="64" t="s">
        <v>46</v>
      </c>
      <c r="AA673" s="64" t="s">
        <v>2373</v>
      </c>
      <c r="AB673" s="35" t="str">
        <f t="shared" si="32"/>
        <v>41</v>
      </c>
      <c r="AC673" s="35" t="str">
        <f t="shared" si="33"/>
        <v>00004</v>
      </c>
      <c r="AD673" s="35" t="str">
        <f t="shared" si="34"/>
        <v>04134</v>
      </c>
    </row>
    <row r="674" spans="22:30" x14ac:dyDescent="0.2">
      <c r="V674" s="64" t="s">
        <v>2374</v>
      </c>
      <c r="W674" s="64" t="s">
        <v>398</v>
      </c>
      <c r="X674" s="64" t="s">
        <v>399</v>
      </c>
      <c r="Y674" s="64" t="s">
        <v>2375</v>
      </c>
      <c r="Z674" s="64" t="s">
        <v>46</v>
      </c>
      <c r="AA674" s="64" t="s">
        <v>2376</v>
      </c>
      <c r="AB674" s="35" t="str">
        <f t="shared" si="32"/>
        <v>41</v>
      </c>
      <c r="AC674" s="35" t="str">
        <f t="shared" si="33"/>
        <v>00004</v>
      </c>
      <c r="AD674" s="35" t="str">
        <f t="shared" si="34"/>
        <v>03869</v>
      </c>
    </row>
    <row r="675" spans="22:30" x14ac:dyDescent="0.2">
      <c r="V675" s="64" t="s">
        <v>2377</v>
      </c>
      <c r="W675" s="64" t="s">
        <v>398</v>
      </c>
      <c r="X675" s="64" t="s">
        <v>399</v>
      </c>
      <c r="Y675" s="64" t="s">
        <v>2378</v>
      </c>
      <c r="Z675" s="64" t="s">
        <v>46</v>
      </c>
      <c r="AA675" s="64" t="s">
        <v>2379</v>
      </c>
      <c r="AB675" s="35" t="str">
        <f t="shared" si="32"/>
        <v>41</v>
      </c>
      <c r="AC675" s="35" t="str">
        <f t="shared" si="33"/>
        <v>00004</v>
      </c>
      <c r="AD675" s="35" t="str">
        <f t="shared" si="34"/>
        <v>00168</v>
      </c>
    </row>
    <row r="676" spans="22:30" x14ac:dyDescent="0.2">
      <c r="V676" s="64" t="s">
        <v>2380</v>
      </c>
      <c r="W676" s="64" t="s">
        <v>398</v>
      </c>
      <c r="X676" s="64" t="s">
        <v>399</v>
      </c>
      <c r="Y676" s="64" t="s">
        <v>2381</v>
      </c>
      <c r="Z676" s="64" t="s">
        <v>46</v>
      </c>
      <c r="AA676" s="64" t="s">
        <v>2382</v>
      </c>
      <c r="AB676" s="35" t="str">
        <f t="shared" si="32"/>
        <v>41</v>
      </c>
      <c r="AC676" s="35" t="str">
        <f t="shared" si="33"/>
        <v>00004</v>
      </c>
      <c r="AD676" s="35" t="str">
        <f t="shared" si="34"/>
        <v>02558</v>
      </c>
    </row>
    <row r="677" spans="22:30" x14ac:dyDescent="0.2">
      <c r="V677" s="64" t="s">
        <v>2383</v>
      </c>
      <c r="W677" s="64" t="s">
        <v>398</v>
      </c>
      <c r="X677" s="64" t="s">
        <v>399</v>
      </c>
      <c r="Y677" s="64" t="s">
        <v>2384</v>
      </c>
      <c r="Z677" s="64" t="s">
        <v>46</v>
      </c>
      <c r="AA677" s="64" t="s">
        <v>2385</v>
      </c>
      <c r="AB677" s="35" t="str">
        <f t="shared" si="32"/>
        <v>41</v>
      </c>
      <c r="AC677" s="35" t="str">
        <f t="shared" si="33"/>
        <v>00004</v>
      </c>
      <c r="AD677" s="35" t="str">
        <f t="shared" si="34"/>
        <v>04834</v>
      </c>
    </row>
    <row r="678" spans="22:30" x14ac:dyDescent="0.2">
      <c r="V678" s="64" t="s">
        <v>2386</v>
      </c>
      <c r="W678" s="64" t="s">
        <v>398</v>
      </c>
      <c r="X678" s="64" t="s">
        <v>399</v>
      </c>
      <c r="Y678" s="64" t="s">
        <v>2387</v>
      </c>
      <c r="Z678" s="64" t="s">
        <v>46</v>
      </c>
      <c r="AA678" s="64" t="s">
        <v>2388</v>
      </c>
      <c r="AB678" s="35" t="str">
        <f t="shared" si="32"/>
        <v>41</v>
      </c>
      <c r="AC678" s="35" t="str">
        <f t="shared" si="33"/>
        <v>00004</v>
      </c>
      <c r="AD678" s="35" t="str">
        <f t="shared" si="34"/>
        <v>00167</v>
      </c>
    </row>
    <row r="679" spans="22:30" x14ac:dyDescent="0.2">
      <c r="V679" s="64" t="s">
        <v>2389</v>
      </c>
      <c r="W679" s="64" t="s">
        <v>398</v>
      </c>
      <c r="X679" s="64" t="s">
        <v>399</v>
      </c>
      <c r="Y679" s="64" t="s">
        <v>2390</v>
      </c>
      <c r="Z679" s="64" t="s">
        <v>46</v>
      </c>
      <c r="AA679" s="64" t="s">
        <v>2391</v>
      </c>
      <c r="AB679" s="35" t="str">
        <f t="shared" si="32"/>
        <v>41</v>
      </c>
      <c r="AC679" s="35" t="str">
        <f t="shared" si="33"/>
        <v>00004</v>
      </c>
      <c r="AD679" s="35" t="str">
        <f t="shared" si="34"/>
        <v>03874</v>
      </c>
    </row>
    <row r="680" spans="22:30" x14ac:dyDescent="0.2">
      <c r="V680" s="64" t="s">
        <v>2392</v>
      </c>
      <c r="W680" s="64" t="s">
        <v>398</v>
      </c>
      <c r="X680" s="64" t="s">
        <v>399</v>
      </c>
      <c r="Y680" s="64" t="s">
        <v>2393</v>
      </c>
      <c r="Z680" s="64" t="s">
        <v>1612</v>
      </c>
      <c r="AA680" s="64" t="s">
        <v>2394</v>
      </c>
      <c r="AB680" s="35" t="str">
        <f t="shared" si="32"/>
        <v>41</v>
      </c>
      <c r="AC680" s="35" t="str">
        <f t="shared" si="33"/>
        <v>00004</v>
      </c>
      <c r="AD680" s="35" t="str">
        <f t="shared" si="34"/>
        <v>03879</v>
      </c>
    </row>
    <row r="681" spans="22:30" x14ac:dyDescent="0.2">
      <c r="V681" s="64" t="s">
        <v>2395</v>
      </c>
      <c r="W681" s="64" t="s">
        <v>398</v>
      </c>
      <c r="X681" s="64" t="s">
        <v>399</v>
      </c>
      <c r="Y681" s="64" t="s">
        <v>2396</v>
      </c>
      <c r="Z681" s="64" t="s">
        <v>46</v>
      </c>
      <c r="AA681" s="64" t="s">
        <v>2397</v>
      </c>
      <c r="AB681" s="35" t="str">
        <f t="shared" si="32"/>
        <v>41</v>
      </c>
      <c r="AC681" s="35" t="str">
        <f t="shared" si="33"/>
        <v>00004</v>
      </c>
      <c r="AD681" s="35" t="str">
        <f t="shared" si="34"/>
        <v>05028</v>
      </c>
    </row>
    <row r="682" spans="22:30" x14ac:dyDescent="0.2">
      <c r="V682" s="64" t="s">
        <v>2398</v>
      </c>
      <c r="W682" s="64" t="s">
        <v>398</v>
      </c>
      <c r="X682" s="64" t="s">
        <v>399</v>
      </c>
      <c r="Y682" s="64" t="s">
        <v>2399</v>
      </c>
      <c r="Z682" s="64" t="s">
        <v>46</v>
      </c>
      <c r="AA682" s="64" t="s">
        <v>2400</v>
      </c>
      <c r="AB682" s="35" t="str">
        <f t="shared" si="32"/>
        <v>41</v>
      </c>
      <c r="AC682" s="35" t="str">
        <f t="shared" si="33"/>
        <v>00004</v>
      </c>
      <c r="AD682" s="35" t="str">
        <f t="shared" si="34"/>
        <v>00693</v>
      </c>
    </row>
    <row r="683" spans="22:30" x14ac:dyDescent="0.2">
      <c r="V683" s="64" t="s">
        <v>2401</v>
      </c>
      <c r="W683" s="64" t="s">
        <v>398</v>
      </c>
      <c r="X683" s="64" t="s">
        <v>399</v>
      </c>
      <c r="Y683" s="64" t="s">
        <v>2402</v>
      </c>
      <c r="Z683" s="64" t="s">
        <v>46</v>
      </c>
      <c r="AA683" s="64" t="s">
        <v>2403</v>
      </c>
      <c r="AB683" s="35" t="str">
        <f t="shared" si="32"/>
        <v>41</v>
      </c>
      <c r="AC683" s="35" t="str">
        <f t="shared" si="33"/>
        <v>00004</v>
      </c>
      <c r="AD683" s="35" t="str">
        <f t="shared" si="34"/>
        <v>00500</v>
      </c>
    </row>
    <row r="684" spans="22:30" x14ac:dyDescent="0.2">
      <c r="V684" s="64" t="s">
        <v>2404</v>
      </c>
      <c r="W684" s="64" t="s">
        <v>398</v>
      </c>
      <c r="X684" s="64" t="s">
        <v>399</v>
      </c>
      <c r="Y684" s="64" t="s">
        <v>2405</v>
      </c>
      <c r="Z684" s="64" t="s">
        <v>46</v>
      </c>
      <c r="AA684" s="64" t="s">
        <v>2406</v>
      </c>
      <c r="AB684" s="35" t="str">
        <f t="shared" si="32"/>
        <v>41</v>
      </c>
      <c r="AC684" s="35" t="str">
        <f t="shared" si="33"/>
        <v>00004</v>
      </c>
      <c r="AD684" s="35" t="str">
        <f t="shared" si="34"/>
        <v>00521</v>
      </c>
    </row>
    <row r="685" spans="22:30" x14ac:dyDescent="0.2">
      <c r="V685" s="64" t="s">
        <v>2407</v>
      </c>
      <c r="W685" s="64" t="s">
        <v>398</v>
      </c>
      <c r="X685" s="64" t="s">
        <v>399</v>
      </c>
      <c r="Y685" s="64" t="s">
        <v>2408</v>
      </c>
      <c r="Z685" s="64" t="s">
        <v>46</v>
      </c>
      <c r="AA685" s="64" t="s">
        <v>2409</v>
      </c>
      <c r="AB685" s="35" t="str">
        <f t="shared" si="32"/>
        <v>41</v>
      </c>
      <c r="AC685" s="35" t="str">
        <f t="shared" si="33"/>
        <v>00004</v>
      </c>
      <c r="AD685" s="35" t="str">
        <f t="shared" si="34"/>
        <v>00483</v>
      </c>
    </row>
    <row r="686" spans="22:30" x14ac:dyDescent="0.2">
      <c r="V686" s="64" t="s">
        <v>2410</v>
      </c>
      <c r="W686" s="64" t="s">
        <v>398</v>
      </c>
      <c r="X686" s="64" t="s">
        <v>399</v>
      </c>
      <c r="Y686" s="64" t="s">
        <v>2411</v>
      </c>
      <c r="Z686" s="64" t="s">
        <v>46</v>
      </c>
      <c r="AA686" s="64" t="s">
        <v>2412</v>
      </c>
      <c r="AB686" s="35" t="str">
        <f t="shared" si="32"/>
        <v>41</v>
      </c>
      <c r="AC686" s="35" t="str">
        <f t="shared" si="33"/>
        <v>00004</v>
      </c>
      <c r="AD686" s="35" t="str">
        <f t="shared" si="34"/>
        <v>00540</v>
      </c>
    </row>
    <row r="687" spans="22:30" x14ac:dyDescent="0.2">
      <c r="V687" s="64" t="s">
        <v>2413</v>
      </c>
      <c r="W687" s="64" t="s">
        <v>398</v>
      </c>
      <c r="X687" s="64" t="s">
        <v>399</v>
      </c>
      <c r="Y687" s="64" t="s">
        <v>2414</v>
      </c>
      <c r="Z687" s="64" t="s">
        <v>46</v>
      </c>
      <c r="AA687" s="64" t="s">
        <v>2415</v>
      </c>
      <c r="AB687" s="35" t="str">
        <f t="shared" si="32"/>
        <v>41</v>
      </c>
      <c r="AC687" s="35" t="str">
        <f t="shared" si="33"/>
        <v>00004</v>
      </c>
      <c r="AD687" s="35" t="str">
        <f t="shared" si="34"/>
        <v>00450</v>
      </c>
    </row>
    <row r="688" spans="22:30" x14ac:dyDescent="0.2">
      <c r="V688" s="64" t="s">
        <v>2416</v>
      </c>
      <c r="W688" s="64" t="s">
        <v>398</v>
      </c>
      <c r="X688" s="64" t="s">
        <v>399</v>
      </c>
      <c r="Y688" s="64" t="s">
        <v>2417</v>
      </c>
      <c r="Z688" s="64" t="s">
        <v>46</v>
      </c>
      <c r="AA688" s="64" t="s">
        <v>2418</v>
      </c>
      <c r="AB688" s="35" t="str">
        <f t="shared" si="32"/>
        <v>41</v>
      </c>
      <c r="AC688" s="35" t="str">
        <f t="shared" si="33"/>
        <v>00004</v>
      </c>
      <c r="AD688" s="35" t="str">
        <f t="shared" si="34"/>
        <v>03854</v>
      </c>
    </row>
    <row r="689" spans="22:30" x14ac:dyDescent="0.2">
      <c r="V689" s="64" t="s">
        <v>2419</v>
      </c>
      <c r="W689" s="64" t="s">
        <v>398</v>
      </c>
      <c r="X689" s="64" t="s">
        <v>399</v>
      </c>
      <c r="Y689" s="64" t="s">
        <v>2420</v>
      </c>
      <c r="Z689" s="64" t="s">
        <v>46</v>
      </c>
      <c r="AA689" s="64" t="s">
        <v>2421</v>
      </c>
      <c r="AB689" s="35" t="str">
        <f t="shared" si="32"/>
        <v>41</v>
      </c>
      <c r="AC689" s="35" t="str">
        <f t="shared" si="33"/>
        <v>00004</v>
      </c>
      <c r="AD689" s="35" t="str">
        <f t="shared" si="34"/>
        <v>00386</v>
      </c>
    </row>
    <row r="690" spans="22:30" x14ac:dyDescent="0.2">
      <c r="V690" s="64" t="s">
        <v>2422</v>
      </c>
      <c r="W690" s="64" t="s">
        <v>398</v>
      </c>
      <c r="X690" s="64" t="s">
        <v>399</v>
      </c>
      <c r="Y690" s="64" t="s">
        <v>2423</v>
      </c>
      <c r="Z690" s="64" t="s">
        <v>46</v>
      </c>
      <c r="AA690" s="64" t="s">
        <v>2424</v>
      </c>
      <c r="AB690" s="35" t="str">
        <f t="shared" si="32"/>
        <v>41</v>
      </c>
      <c r="AC690" s="35" t="str">
        <f t="shared" si="33"/>
        <v>00004</v>
      </c>
      <c r="AD690" s="35" t="str">
        <f t="shared" si="34"/>
        <v>04227</v>
      </c>
    </row>
    <row r="691" spans="22:30" x14ac:dyDescent="0.2">
      <c r="V691" s="64" t="s">
        <v>2425</v>
      </c>
      <c r="W691" s="64" t="s">
        <v>398</v>
      </c>
      <c r="X691" s="64" t="s">
        <v>399</v>
      </c>
      <c r="Y691" s="64" t="s">
        <v>2426</v>
      </c>
      <c r="Z691" s="64" t="s">
        <v>46</v>
      </c>
      <c r="AA691" s="64" t="s">
        <v>2427</v>
      </c>
      <c r="AB691" s="35" t="str">
        <f t="shared" si="32"/>
        <v>41</v>
      </c>
      <c r="AC691" s="35" t="str">
        <f t="shared" si="33"/>
        <v>00004</v>
      </c>
      <c r="AD691" s="35" t="str">
        <f t="shared" si="34"/>
        <v>04089</v>
      </c>
    </row>
    <row r="692" spans="22:30" x14ac:dyDescent="0.2">
      <c r="V692" s="64" t="s">
        <v>2428</v>
      </c>
      <c r="W692" s="64" t="s">
        <v>398</v>
      </c>
      <c r="X692" s="64" t="s">
        <v>399</v>
      </c>
      <c r="Y692" s="64" t="s">
        <v>2429</v>
      </c>
      <c r="Z692" s="64" t="s">
        <v>46</v>
      </c>
      <c r="AA692" s="64" t="s">
        <v>2430</v>
      </c>
      <c r="AB692" s="35" t="str">
        <f t="shared" si="32"/>
        <v>41</v>
      </c>
      <c r="AC692" s="35" t="str">
        <f t="shared" si="33"/>
        <v>00004</v>
      </c>
      <c r="AD692" s="35" t="str">
        <f t="shared" si="34"/>
        <v>02600</v>
      </c>
    </row>
    <row r="693" spans="22:30" x14ac:dyDescent="0.2">
      <c r="V693" s="64" t="s">
        <v>2431</v>
      </c>
      <c r="W693" s="64" t="s">
        <v>398</v>
      </c>
      <c r="X693" s="64" t="s">
        <v>399</v>
      </c>
      <c r="Y693" s="64" t="s">
        <v>2432</v>
      </c>
      <c r="Z693" s="64" t="s">
        <v>46</v>
      </c>
      <c r="AA693" s="64" t="s">
        <v>2433</v>
      </c>
      <c r="AB693" s="35" t="str">
        <f t="shared" si="32"/>
        <v>41</v>
      </c>
      <c r="AC693" s="35" t="str">
        <f t="shared" si="33"/>
        <v>00004</v>
      </c>
      <c r="AD693" s="35" t="str">
        <f t="shared" si="34"/>
        <v>03872</v>
      </c>
    </row>
    <row r="694" spans="22:30" x14ac:dyDescent="0.2">
      <c r="V694" s="64" t="s">
        <v>2434</v>
      </c>
      <c r="W694" s="64" t="s">
        <v>398</v>
      </c>
      <c r="X694" s="64" t="s">
        <v>399</v>
      </c>
      <c r="Y694" s="64" t="s">
        <v>2435</v>
      </c>
      <c r="Z694" s="64" t="s">
        <v>46</v>
      </c>
      <c r="AA694" s="64" t="s">
        <v>2436</v>
      </c>
      <c r="AB694" s="35" t="str">
        <f t="shared" si="32"/>
        <v>41</v>
      </c>
      <c r="AC694" s="35" t="str">
        <f t="shared" si="33"/>
        <v>00004</v>
      </c>
      <c r="AD694" s="35" t="str">
        <f t="shared" si="34"/>
        <v>04015</v>
      </c>
    </row>
    <row r="695" spans="22:30" x14ac:dyDescent="0.2">
      <c r="V695" s="64" t="s">
        <v>2437</v>
      </c>
      <c r="W695" s="64" t="s">
        <v>398</v>
      </c>
      <c r="X695" s="64" t="s">
        <v>399</v>
      </c>
      <c r="Y695" s="64" t="s">
        <v>2438</v>
      </c>
      <c r="Z695" s="64" t="s">
        <v>46</v>
      </c>
      <c r="AA695" s="64" t="s">
        <v>2439</v>
      </c>
      <c r="AB695" s="35" t="str">
        <f t="shared" si="32"/>
        <v>41</v>
      </c>
      <c r="AC695" s="35" t="str">
        <f t="shared" si="33"/>
        <v>00004</v>
      </c>
      <c r="AD695" s="35" t="str">
        <f t="shared" si="34"/>
        <v>00236</v>
      </c>
    </row>
    <row r="696" spans="22:30" x14ac:dyDescent="0.2">
      <c r="V696" s="64" t="s">
        <v>2440</v>
      </c>
      <c r="W696" s="64" t="s">
        <v>398</v>
      </c>
      <c r="X696" s="64" t="s">
        <v>399</v>
      </c>
      <c r="Y696" s="64" t="s">
        <v>2441</v>
      </c>
      <c r="Z696" s="64" t="s">
        <v>46</v>
      </c>
      <c r="AA696" s="64" t="s">
        <v>2442</v>
      </c>
      <c r="AB696" s="35" t="str">
        <f t="shared" si="32"/>
        <v>41</v>
      </c>
      <c r="AC696" s="35" t="str">
        <f t="shared" si="33"/>
        <v>00004</v>
      </c>
      <c r="AD696" s="35" t="str">
        <f t="shared" si="34"/>
        <v>00087</v>
      </c>
    </row>
    <row r="697" spans="22:30" x14ac:dyDescent="0.2">
      <c r="V697" s="64" t="s">
        <v>2443</v>
      </c>
      <c r="W697" s="64" t="s">
        <v>398</v>
      </c>
      <c r="X697" s="64" t="s">
        <v>399</v>
      </c>
      <c r="Y697" s="64" t="s">
        <v>2444</v>
      </c>
      <c r="Z697" s="64" t="s">
        <v>46</v>
      </c>
      <c r="AA697" s="64" t="s">
        <v>2445</v>
      </c>
      <c r="AB697" s="35" t="str">
        <f t="shared" si="32"/>
        <v>41</v>
      </c>
      <c r="AC697" s="35" t="str">
        <f t="shared" si="33"/>
        <v>00004</v>
      </c>
      <c r="AD697" s="35" t="str">
        <f t="shared" si="34"/>
        <v>03840</v>
      </c>
    </row>
    <row r="698" spans="22:30" x14ac:dyDescent="0.2">
      <c r="V698" s="64" t="s">
        <v>2446</v>
      </c>
      <c r="W698" s="64" t="s">
        <v>398</v>
      </c>
      <c r="X698" s="64" t="s">
        <v>399</v>
      </c>
      <c r="Y698" s="64" t="s">
        <v>2447</v>
      </c>
      <c r="Z698" s="64" t="s">
        <v>46</v>
      </c>
      <c r="AA698" s="64" t="s">
        <v>2448</v>
      </c>
      <c r="AB698" s="35" t="str">
        <f t="shared" si="32"/>
        <v>41</v>
      </c>
      <c r="AC698" s="35" t="str">
        <f t="shared" si="33"/>
        <v>00004</v>
      </c>
      <c r="AD698" s="35" t="str">
        <f t="shared" si="34"/>
        <v>00325</v>
      </c>
    </row>
    <row r="699" spans="22:30" x14ac:dyDescent="0.2">
      <c r="V699" s="64" t="s">
        <v>2449</v>
      </c>
      <c r="W699" s="64" t="s">
        <v>398</v>
      </c>
      <c r="X699" s="64" t="s">
        <v>399</v>
      </c>
      <c r="Y699" s="64" t="s">
        <v>2450</v>
      </c>
      <c r="Z699" s="64" t="s">
        <v>46</v>
      </c>
      <c r="AA699" s="64" t="s">
        <v>2451</v>
      </c>
      <c r="AB699" s="35" t="str">
        <f t="shared" si="32"/>
        <v>41</v>
      </c>
      <c r="AC699" s="35" t="str">
        <f t="shared" si="33"/>
        <v>00004</v>
      </c>
      <c r="AD699" s="35" t="str">
        <f t="shared" si="34"/>
        <v>03767</v>
      </c>
    </row>
    <row r="700" spans="22:30" x14ac:dyDescent="0.2">
      <c r="V700" s="64" t="s">
        <v>2452</v>
      </c>
      <c r="W700" s="64" t="s">
        <v>398</v>
      </c>
      <c r="X700" s="64" t="s">
        <v>399</v>
      </c>
      <c r="Y700" s="64" t="s">
        <v>2453</v>
      </c>
      <c r="Z700" s="64" t="s">
        <v>46</v>
      </c>
      <c r="AA700" s="64" t="s">
        <v>2454</v>
      </c>
      <c r="AB700" s="35" t="str">
        <f t="shared" si="32"/>
        <v>41</v>
      </c>
      <c r="AC700" s="35" t="str">
        <f t="shared" si="33"/>
        <v>00004</v>
      </c>
      <c r="AD700" s="35" t="str">
        <f t="shared" si="34"/>
        <v>04811</v>
      </c>
    </row>
    <row r="701" spans="22:30" x14ac:dyDescent="0.2">
      <c r="V701" s="64" t="s">
        <v>2455</v>
      </c>
      <c r="W701" s="64" t="s">
        <v>398</v>
      </c>
      <c r="X701" s="64" t="s">
        <v>399</v>
      </c>
      <c r="Y701" s="64" t="s">
        <v>2456</v>
      </c>
      <c r="Z701" s="64" t="s">
        <v>46</v>
      </c>
      <c r="AA701" s="64" t="s">
        <v>2457</v>
      </c>
      <c r="AB701" s="35" t="str">
        <f t="shared" si="32"/>
        <v>41</v>
      </c>
      <c r="AC701" s="35" t="str">
        <f t="shared" si="33"/>
        <v>00004</v>
      </c>
      <c r="AD701" s="35" t="str">
        <f t="shared" si="34"/>
        <v>04185</v>
      </c>
    </row>
    <row r="702" spans="22:30" x14ac:dyDescent="0.2">
      <c r="V702" s="64" t="s">
        <v>2458</v>
      </c>
      <c r="W702" s="64" t="s">
        <v>398</v>
      </c>
      <c r="X702" s="64" t="s">
        <v>399</v>
      </c>
      <c r="Y702" s="64" t="s">
        <v>2459</v>
      </c>
      <c r="Z702" s="64" t="s">
        <v>46</v>
      </c>
      <c r="AA702" s="64" t="s">
        <v>2460</v>
      </c>
      <c r="AB702" s="35" t="str">
        <f t="shared" si="32"/>
        <v>41</v>
      </c>
      <c r="AC702" s="35" t="str">
        <f t="shared" si="33"/>
        <v>00004</v>
      </c>
      <c r="AD702" s="35" t="str">
        <f t="shared" si="34"/>
        <v>04198</v>
      </c>
    </row>
    <row r="703" spans="22:30" x14ac:dyDescent="0.2">
      <c r="V703" s="64" t="s">
        <v>2461</v>
      </c>
      <c r="W703" s="64" t="s">
        <v>398</v>
      </c>
      <c r="X703" s="64" t="s">
        <v>399</v>
      </c>
      <c r="Y703" s="64" t="s">
        <v>2462</v>
      </c>
      <c r="Z703" s="64" t="s">
        <v>46</v>
      </c>
      <c r="AA703" s="64" t="s">
        <v>2463</v>
      </c>
      <c r="AB703" s="35" t="str">
        <f t="shared" si="32"/>
        <v>41</v>
      </c>
      <c r="AC703" s="35" t="str">
        <f t="shared" si="33"/>
        <v>00004</v>
      </c>
      <c r="AD703" s="35" t="str">
        <f t="shared" si="34"/>
        <v>02627</v>
      </c>
    </row>
    <row r="704" spans="22:30" x14ac:dyDescent="0.2">
      <c r="V704" s="64" t="s">
        <v>2464</v>
      </c>
      <c r="W704" s="64" t="s">
        <v>398</v>
      </c>
      <c r="X704" s="64" t="s">
        <v>399</v>
      </c>
      <c r="Y704" s="64" t="s">
        <v>2465</v>
      </c>
      <c r="Z704" s="64" t="s">
        <v>46</v>
      </c>
      <c r="AA704" s="64" t="s">
        <v>2466</v>
      </c>
      <c r="AB704" s="35" t="str">
        <f t="shared" si="32"/>
        <v>41</v>
      </c>
      <c r="AC704" s="35" t="str">
        <f t="shared" si="33"/>
        <v>00004</v>
      </c>
      <c r="AD704" s="35" t="str">
        <f t="shared" si="34"/>
        <v>02632</v>
      </c>
    </row>
    <row r="705" spans="22:30" x14ac:dyDescent="0.2">
      <c r="V705" s="64" t="s">
        <v>2467</v>
      </c>
      <c r="W705" s="64" t="s">
        <v>398</v>
      </c>
      <c r="X705" s="64" t="s">
        <v>399</v>
      </c>
      <c r="Y705" s="64" t="s">
        <v>2468</v>
      </c>
      <c r="Z705" s="64" t="s">
        <v>46</v>
      </c>
      <c r="AA705" s="64" t="s">
        <v>2469</v>
      </c>
      <c r="AB705" s="35" t="str">
        <f t="shared" si="32"/>
        <v>41</v>
      </c>
      <c r="AC705" s="35" t="str">
        <f t="shared" si="33"/>
        <v>00004</v>
      </c>
      <c r="AD705" s="35" t="str">
        <f t="shared" si="34"/>
        <v>02643</v>
      </c>
    </row>
    <row r="706" spans="22:30" x14ac:dyDescent="0.2">
      <c r="V706" s="64" t="s">
        <v>2470</v>
      </c>
      <c r="W706" s="64" t="s">
        <v>398</v>
      </c>
      <c r="X706" s="64" t="s">
        <v>399</v>
      </c>
      <c r="Y706" s="64" t="s">
        <v>2471</v>
      </c>
      <c r="Z706" s="64" t="s">
        <v>46</v>
      </c>
      <c r="AA706" s="64" t="s">
        <v>2472</v>
      </c>
      <c r="AB706" s="35" t="str">
        <f t="shared" si="32"/>
        <v>41</v>
      </c>
      <c r="AC706" s="35" t="str">
        <f t="shared" si="33"/>
        <v>00004</v>
      </c>
      <c r="AD706" s="35" t="str">
        <f t="shared" si="34"/>
        <v>00428</v>
      </c>
    </row>
    <row r="707" spans="22:30" x14ac:dyDescent="0.2">
      <c r="V707" s="64" t="s">
        <v>2473</v>
      </c>
      <c r="W707" s="64" t="s">
        <v>398</v>
      </c>
      <c r="X707" s="64" t="s">
        <v>399</v>
      </c>
      <c r="Y707" s="64" t="s">
        <v>2474</v>
      </c>
      <c r="Z707" s="64" t="s">
        <v>46</v>
      </c>
      <c r="AA707" s="64" t="s">
        <v>2475</v>
      </c>
      <c r="AB707" s="35" t="str">
        <f t="shared" si="32"/>
        <v>41</v>
      </c>
      <c r="AC707" s="35" t="str">
        <f t="shared" si="33"/>
        <v>00004</v>
      </c>
      <c r="AD707" s="35" t="str">
        <f t="shared" si="34"/>
        <v>03745</v>
      </c>
    </row>
    <row r="708" spans="22:30" x14ac:dyDescent="0.2">
      <c r="V708" s="64" t="s">
        <v>2476</v>
      </c>
      <c r="W708" s="64" t="s">
        <v>398</v>
      </c>
      <c r="X708" s="64" t="s">
        <v>399</v>
      </c>
      <c r="Y708" s="64" t="s">
        <v>2477</v>
      </c>
      <c r="Z708" s="64" t="s">
        <v>46</v>
      </c>
      <c r="AA708" s="64" t="s">
        <v>2478</v>
      </c>
      <c r="AB708" s="35" t="str">
        <f t="shared" si="32"/>
        <v>41</v>
      </c>
      <c r="AC708" s="35" t="str">
        <f t="shared" si="33"/>
        <v>00004</v>
      </c>
      <c r="AD708" s="35" t="str">
        <f t="shared" si="34"/>
        <v>02672</v>
      </c>
    </row>
    <row r="709" spans="22:30" x14ac:dyDescent="0.2">
      <c r="V709" s="64" t="s">
        <v>2479</v>
      </c>
      <c r="W709" s="64" t="s">
        <v>398</v>
      </c>
      <c r="X709" s="64" t="s">
        <v>399</v>
      </c>
      <c r="Y709" s="64" t="s">
        <v>2480</v>
      </c>
      <c r="Z709" s="64" t="s">
        <v>46</v>
      </c>
      <c r="AA709" s="64" t="s">
        <v>2481</v>
      </c>
      <c r="AB709" s="35" t="str">
        <f t="shared" si="32"/>
        <v>41</v>
      </c>
      <c r="AC709" s="35" t="str">
        <f t="shared" si="33"/>
        <v>00004</v>
      </c>
      <c r="AD709" s="35" t="str">
        <f t="shared" si="34"/>
        <v>02677</v>
      </c>
    </row>
    <row r="710" spans="22:30" x14ac:dyDescent="0.2">
      <c r="V710" s="64" t="s">
        <v>2482</v>
      </c>
      <c r="W710" s="64" t="s">
        <v>398</v>
      </c>
      <c r="X710" s="64" t="s">
        <v>399</v>
      </c>
      <c r="Y710" s="64" t="s">
        <v>2483</v>
      </c>
      <c r="Z710" s="64" t="s">
        <v>858</v>
      </c>
      <c r="AA710" s="64" t="s">
        <v>2484</v>
      </c>
      <c r="AB710" s="35" t="str">
        <f t="shared" si="32"/>
        <v>41</v>
      </c>
      <c r="AC710" s="35" t="str">
        <f t="shared" si="33"/>
        <v>00004</v>
      </c>
      <c r="AD710" s="35" t="str">
        <f t="shared" si="34"/>
        <v>12251</v>
      </c>
    </row>
    <row r="711" spans="22:30" x14ac:dyDescent="0.2">
      <c r="V711" s="64" t="s">
        <v>2485</v>
      </c>
      <c r="W711" s="64" t="s">
        <v>398</v>
      </c>
      <c r="X711" s="64" t="s">
        <v>399</v>
      </c>
      <c r="Y711" s="64" t="s">
        <v>2486</v>
      </c>
      <c r="Z711" s="64" t="s">
        <v>46</v>
      </c>
      <c r="AA711" s="64" t="s">
        <v>2487</v>
      </c>
      <c r="AB711" s="35" t="str">
        <f t="shared" si="32"/>
        <v>41</v>
      </c>
      <c r="AC711" s="35" t="str">
        <f t="shared" si="33"/>
        <v>00004</v>
      </c>
      <c r="AD711" s="35" t="str">
        <f t="shared" si="34"/>
        <v>07277</v>
      </c>
    </row>
    <row r="712" spans="22:30" x14ac:dyDescent="0.2">
      <c r="V712" s="64" t="s">
        <v>2488</v>
      </c>
      <c r="W712" s="64" t="s">
        <v>398</v>
      </c>
      <c r="X712" s="64" t="s">
        <v>399</v>
      </c>
      <c r="Y712" s="64" t="s">
        <v>2489</v>
      </c>
      <c r="Z712" s="64" t="s">
        <v>46</v>
      </c>
      <c r="AA712" s="64" t="s">
        <v>2490</v>
      </c>
      <c r="AB712" s="35" t="str">
        <f t="shared" si="32"/>
        <v>41</v>
      </c>
      <c r="AC712" s="35" t="str">
        <f t="shared" si="33"/>
        <v>00004</v>
      </c>
      <c r="AD712" s="35" t="str">
        <f t="shared" si="34"/>
        <v>02687</v>
      </c>
    </row>
    <row r="713" spans="22:30" x14ac:dyDescent="0.2">
      <c r="V713" s="64" t="s">
        <v>2491</v>
      </c>
      <c r="W713" s="64" t="s">
        <v>398</v>
      </c>
      <c r="X713" s="64" t="s">
        <v>399</v>
      </c>
      <c r="Y713" s="64" t="s">
        <v>2492</v>
      </c>
      <c r="Z713" s="64" t="s">
        <v>46</v>
      </c>
      <c r="AA713" s="64" t="s">
        <v>2493</v>
      </c>
      <c r="AB713" s="35" t="str">
        <f t="shared" si="32"/>
        <v>41</v>
      </c>
      <c r="AC713" s="35" t="str">
        <f t="shared" si="33"/>
        <v>00004</v>
      </c>
      <c r="AD713" s="35" t="str">
        <f t="shared" si="34"/>
        <v>04150</v>
      </c>
    </row>
    <row r="714" spans="22:30" x14ac:dyDescent="0.2">
      <c r="V714" s="64" t="s">
        <v>2494</v>
      </c>
      <c r="W714" s="64" t="s">
        <v>398</v>
      </c>
      <c r="X714" s="64" t="s">
        <v>399</v>
      </c>
      <c r="Y714" s="64" t="s">
        <v>2495</v>
      </c>
      <c r="Z714" s="64" t="s">
        <v>46</v>
      </c>
      <c r="AA714" s="64" t="s">
        <v>2496</v>
      </c>
      <c r="AB714" s="35" t="str">
        <f t="shared" si="32"/>
        <v>41</v>
      </c>
      <c r="AC714" s="35" t="str">
        <f t="shared" si="33"/>
        <v>00004</v>
      </c>
      <c r="AD714" s="35" t="str">
        <f t="shared" si="34"/>
        <v>00239</v>
      </c>
    </row>
    <row r="715" spans="22:30" x14ac:dyDescent="0.2">
      <c r="V715" s="64" t="s">
        <v>2497</v>
      </c>
      <c r="W715" s="64" t="s">
        <v>398</v>
      </c>
      <c r="X715" s="64" t="s">
        <v>399</v>
      </c>
      <c r="Y715" s="64" t="s">
        <v>2498</v>
      </c>
      <c r="Z715" s="64" t="s">
        <v>46</v>
      </c>
      <c r="AA715" s="64" t="s">
        <v>2499</v>
      </c>
      <c r="AB715" s="35" t="str">
        <f t="shared" si="32"/>
        <v>41</v>
      </c>
      <c r="AC715" s="35" t="str">
        <f t="shared" si="33"/>
        <v>00004</v>
      </c>
      <c r="AD715" s="35" t="str">
        <f t="shared" si="34"/>
        <v>04973</v>
      </c>
    </row>
    <row r="716" spans="22:30" x14ac:dyDescent="0.2">
      <c r="V716" s="64" t="s">
        <v>2500</v>
      </c>
      <c r="W716" s="64" t="s">
        <v>398</v>
      </c>
      <c r="X716" s="64" t="s">
        <v>399</v>
      </c>
      <c r="Y716" s="64" t="s">
        <v>2501</v>
      </c>
      <c r="Z716" s="64" t="s">
        <v>46</v>
      </c>
      <c r="AA716" s="64" t="s">
        <v>2502</v>
      </c>
      <c r="AB716" s="35" t="str">
        <f t="shared" si="32"/>
        <v>41</v>
      </c>
      <c r="AC716" s="35" t="str">
        <f t="shared" si="33"/>
        <v>00004</v>
      </c>
      <c r="AD716" s="35" t="str">
        <f t="shared" si="34"/>
        <v>00255</v>
      </c>
    </row>
    <row r="717" spans="22:30" x14ac:dyDescent="0.2">
      <c r="V717" s="64" t="s">
        <v>2503</v>
      </c>
      <c r="W717" s="64" t="s">
        <v>398</v>
      </c>
      <c r="X717" s="64" t="s">
        <v>399</v>
      </c>
      <c r="Y717" s="64" t="s">
        <v>2504</v>
      </c>
      <c r="Z717" s="64" t="s">
        <v>46</v>
      </c>
      <c r="AA717" s="64" t="s">
        <v>2505</v>
      </c>
      <c r="AB717" s="35" t="str">
        <f t="shared" si="32"/>
        <v>41</v>
      </c>
      <c r="AC717" s="35" t="str">
        <f t="shared" si="33"/>
        <v>00004</v>
      </c>
      <c r="AD717" s="35" t="str">
        <f t="shared" si="34"/>
        <v>02702</v>
      </c>
    </row>
    <row r="718" spans="22:30" x14ac:dyDescent="0.2">
      <c r="V718" s="64" t="s">
        <v>2506</v>
      </c>
      <c r="W718" s="64" t="s">
        <v>398</v>
      </c>
      <c r="X718" s="64" t="s">
        <v>399</v>
      </c>
      <c r="Y718" s="64" t="s">
        <v>2507</v>
      </c>
      <c r="Z718" s="64" t="s">
        <v>483</v>
      </c>
      <c r="AA718" s="64" t="s">
        <v>2508</v>
      </c>
      <c r="AB718" s="35" t="str">
        <f t="shared" si="32"/>
        <v>41</v>
      </c>
      <c r="AC718" s="35" t="str">
        <f t="shared" si="33"/>
        <v>00004</v>
      </c>
      <c r="AD718" s="35" t="str">
        <f t="shared" si="34"/>
        <v>00289</v>
      </c>
    </row>
    <row r="719" spans="22:30" x14ac:dyDescent="0.2">
      <c r="V719" s="64" t="s">
        <v>2509</v>
      </c>
      <c r="W719" s="64" t="s">
        <v>398</v>
      </c>
      <c r="X719" s="64" t="s">
        <v>399</v>
      </c>
      <c r="Y719" s="64" t="s">
        <v>2510</v>
      </c>
      <c r="Z719" s="64" t="s">
        <v>858</v>
      </c>
      <c r="AA719" s="64" t="s">
        <v>2511</v>
      </c>
      <c r="AB719" s="35" t="str">
        <f t="shared" si="32"/>
        <v>41</v>
      </c>
      <c r="AC719" s="35" t="str">
        <f t="shared" si="33"/>
        <v>00004</v>
      </c>
      <c r="AD719" s="35" t="str">
        <f t="shared" si="34"/>
        <v>03895</v>
      </c>
    </row>
    <row r="720" spans="22:30" x14ac:dyDescent="0.2">
      <c r="V720" s="64" t="s">
        <v>2512</v>
      </c>
      <c r="W720" s="64" t="s">
        <v>398</v>
      </c>
      <c r="X720" s="64" t="s">
        <v>399</v>
      </c>
      <c r="Y720" s="64" t="s">
        <v>2513</v>
      </c>
      <c r="Z720" s="64" t="s">
        <v>46</v>
      </c>
      <c r="AA720" s="64" t="s">
        <v>2514</v>
      </c>
      <c r="AB720" s="35" t="str">
        <f t="shared" si="32"/>
        <v>41</v>
      </c>
      <c r="AC720" s="35" t="str">
        <f t="shared" si="33"/>
        <v>00004</v>
      </c>
      <c r="AD720" s="35" t="str">
        <f t="shared" si="34"/>
        <v>00422</v>
      </c>
    </row>
    <row r="721" spans="22:30" x14ac:dyDescent="0.2">
      <c r="V721" s="64" t="s">
        <v>2515</v>
      </c>
      <c r="W721" s="64" t="s">
        <v>398</v>
      </c>
      <c r="X721" s="64" t="s">
        <v>399</v>
      </c>
      <c r="Y721" s="64" t="s">
        <v>2516</v>
      </c>
      <c r="Z721" s="64" t="s">
        <v>46</v>
      </c>
      <c r="AA721" s="64" t="s">
        <v>2517</v>
      </c>
      <c r="AB721" s="35" t="str">
        <f t="shared" si="32"/>
        <v>41</v>
      </c>
      <c r="AC721" s="35" t="str">
        <f t="shared" si="33"/>
        <v>00004</v>
      </c>
      <c r="AD721" s="35" t="str">
        <f t="shared" si="34"/>
        <v>03706</v>
      </c>
    </row>
    <row r="722" spans="22:30" x14ac:dyDescent="0.2">
      <c r="V722" s="64" t="s">
        <v>2518</v>
      </c>
      <c r="W722" s="64" t="s">
        <v>398</v>
      </c>
      <c r="X722" s="64" t="s">
        <v>399</v>
      </c>
      <c r="Y722" s="64" t="s">
        <v>2519</v>
      </c>
      <c r="Z722" s="64" t="s">
        <v>46</v>
      </c>
      <c r="AA722" s="64" t="s">
        <v>2520</v>
      </c>
      <c r="AB722" s="35" t="str">
        <f t="shared" si="32"/>
        <v>41</v>
      </c>
      <c r="AC722" s="35" t="str">
        <f t="shared" si="33"/>
        <v>00004</v>
      </c>
      <c r="AD722" s="35" t="str">
        <f t="shared" si="34"/>
        <v>03897</v>
      </c>
    </row>
    <row r="723" spans="22:30" x14ac:dyDescent="0.2">
      <c r="V723" s="64" t="s">
        <v>2521</v>
      </c>
      <c r="W723" s="64" t="s">
        <v>398</v>
      </c>
      <c r="X723" s="64" t="s">
        <v>399</v>
      </c>
      <c r="Y723" s="64" t="s">
        <v>2522</v>
      </c>
      <c r="Z723" s="64" t="s">
        <v>46</v>
      </c>
      <c r="AA723" s="64" t="s">
        <v>2523</v>
      </c>
      <c r="AB723" s="35" t="str">
        <f t="shared" si="32"/>
        <v>41</v>
      </c>
      <c r="AC723" s="35" t="str">
        <f t="shared" si="33"/>
        <v>00004</v>
      </c>
      <c r="AD723" s="35" t="str">
        <f t="shared" si="34"/>
        <v>05093</v>
      </c>
    </row>
    <row r="724" spans="22:30" x14ac:dyDescent="0.2">
      <c r="V724" s="64" t="s">
        <v>2524</v>
      </c>
      <c r="W724" s="64" t="s">
        <v>398</v>
      </c>
      <c r="X724" s="64" t="s">
        <v>399</v>
      </c>
      <c r="Y724" s="64" t="s">
        <v>2525</v>
      </c>
      <c r="Z724" s="64" t="s">
        <v>46</v>
      </c>
      <c r="AA724" s="64" t="s">
        <v>396</v>
      </c>
      <c r="AB724" s="35" t="str">
        <f t="shared" si="32"/>
        <v>41</v>
      </c>
      <c r="AC724" s="35" t="str">
        <f t="shared" si="33"/>
        <v>00004</v>
      </c>
      <c r="AD724" s="35" t="str">
        <f t="shared" si="34"/>
        <v>02817</v>
      </c>
    </row>
    <row r="725" spans="22:30" x14ac:dyDescent="0.2">
      <c r="V725" s="64" t="s">
        <v>2526</v>
      </c>
      <c r="W725" s="64" t="s">
        <v>398</v>
      </c>
      <c r="X725" s="64" t="s">
        <v>399</v>
      </c>
      <c r="Y725" s="64" t="s">
        <v>2527</v>
      </c>
      <c r="Z725" s="64" t="s">
        <v>46</v>
      </c>
      <c r="AA725" s="64" t="s">
        <v>2528</v>
      </c>
      <c r="AB725" s="35" t="str">
        <f t="shared" si="32"/>
        <v>41</v>
      </c>
      <c r="AC725" s="35" t="str">
        <f t="shared" si="33"/>
        <v>00004</v>
      </c>
      <c r="AD725" s="35" t="str">
        <f t="shared" si="34"/>
        <v>00406</v>
      </c>
    </row>
    <row r="726" spans="22:30" x14ac:dyDescent="0.2">
      <c r="V726" s="64" t="s">
        <v>2529</v>
      </c>
      <c r="W726" s="64" t="s">
        <v>398</v>
      </c>
      <c r="X726" s="64" t="s">
        <v>399</v>
      </c>
      <c r="Y726" s="64" t="s">
        <v>2530</v>
      </c>
      <c r="Z726" s="64" t="s">
        <v>46</v>
      </c>
      <c r="AA726" s="64" t="s">
        <v>2531</v>
      </c>
      <c r="AB726" s="35" t="str">
        <f t="shared" si="32"/>
        <v>41</v>
      </c>
      <c r="AC726" s="35" t="str">
        <f t="shared" si="33"/>
        <v>00004</v>
      </c>
      <c r="AD726" s="35" t="str">
        <f t="shared" si="34"/>
        <v>00468</v>
      </c>
    </row>
    <row r="727" spans="22:30" x14ac:dyDescent="0.2">
      <c r="V727" s="64" t="s">
        <v>2532</v>
      </c>
      <c r="W727" s="64" t="s">
        <v>398</v>
      </c>
      <c r="X727" s="64" t="s">
        <v>399</v>
      </c>
      <c r="Y727" s="64" t="s">
        <v>2533</v>
      </c>
      <c r="Z727" s="64" t="s">
        <v>46</v>
      </c>
      <c r="AA727" s="64" t="s">
        <v>2534</v>
      </c>
      <c r="AB727" s="35" t="str">
        <f t="shared" ref="AB727:AB759" si="35">LEFT(Y727,2)</f>
        <v>41</v>
      </c>
      <c r="AC727" s="35" t="str">
        <f t="shared" ref="AC727:AC759" si="36">MID(Y727,3,5)</f>
        <v>00004</v>
      </c>
      <c r="AD727" s="35" t="str">
        <f t="shared" ref="AD727:AD759" si="37">RIGHT(Y727,5)</f>
        <v>04322</v>
      </c>
    </row>
    <row r="728" spans="22:30" x14ac:dyDescent="0.2">
      <c r="V728" s="64" t="s">
        <v>2535</v>
      </c>
      <c r="W728" s="64" t="s">
        <v>398</v>
      </c>
      <c r="X728" s="64" t="s">
        <v>399</v>
      </c>
      <c r="Y728" s="64" t="s">
        <v>2536</v>
      </c>
      <c r="Z728" s="64" t="s">
        <v>46</v>
      </c>
      <c r="AA728" s="64" t="s">
        <v>2537</v>
      </c>
      <c r="AB728" s="35" t="str">
        <f t="shared" si="35"/>
        <v>41</v>
      </c>
      <c r="AC728" s="35" t="str">
        <f t="shared" si="36"/>
        <v>00004</v>
      </c>
      <c r="AD728" s="35" t="str">
        <f t="shared" si="37"/>
        <v>04022</v>
      </c>
    </row>
    <row r="729" spans="22:30" x14ac:dyDescent="0.2">
      <c r="V729" s="64" t="s">
        <v>2538</v>
      </c>
      <c r="W729" s="64" t="s">
        <v>398</v>
      </c>
      <c r="X729" s="64" t="s">
        <v>399</v>
      </c>
      <c r="Y729" s="64" t="s">
        <v>2539</v>
      </c>
      <c r="Z729" s="64" t="s">
        <v>46</v>
      </c>
      <c r="AA729" s="64" t="s">
        <v>2540</v>
      </c>
      <c r="AB729" s="35" t="str">
        <f t="shared" si="35"/>
        <v>41</v>
      </c>
      <c r="AC729" s="35" t="str">
        <f t="shared" si="36"/>
        <v>00004</v>
      </c>
      <c r="AD729" s="35" t="str">
        <f t="shared" si="37"/>
        <v>00599</v>
      </c>
    </row>
    <row r="730" spans="22:30" x14ac:dyDescent="0.2">
      <c r="V730" s="64" t="s">
        <v>2541</v>
      </c>
      <c r="W730" s="64" t="s">
        <v>398</v>
      </c>
      <c r="X730" s="64" t="s">
        <v>399</v>
      </c>
      <c r="Y730" s="64" t="s">
        <v>2542</v>
      </c>
      <c r="Z730" s="64" t="s">
        <v>46</v>
      </c>
      <c r="AA730" s="64" t="s">
        <v>2543</v>
      </c>
      <c r="AB730" s="35" t="str">
        <f t="shared" si="35"/>
        <v>41</v>
      </c>
      <c r="AC730" s="35" t="str">
        <f t="shared" si="36"/>
        <v>00004</v>
      </c>
      <c r="AD730" s="35" t="str">
        <f t="shared" si="37"/>
        <v>02832</v>
      </c>
    </row>
    <row r="731" spans="22:30" x14ac:dyDescent="0.2">
      <c r="V731" s="64" t="s">
        <v>2544</v>
      </c>
      <c r="W731" s="64" t="s">
        <v>398</v>
      </c>
      <c r="X731" s="64" t="s">
        <v>399</v>
      </c>
      <c r="Y731" s="64" t="s">
        <v>2545</v>
      </c>
      <c r="Z731" s="64" t="s">
        <v>46</v>
      </c>
      <c r="AA731" s="64" t="s">
        <v>2546</v>
      </c>
      <c r="AB731" s="35" t="str">
        <f t="shared" si="35"/>
        <v>41</v>
      </c>
      <c r="AC731" s="35" t="str">
        <f t="shared" si="36"/>
        <v>00004</v>
      </c>
      <c r="AD731" s="35" t="str">
        <f t="shared" si="37"/>
        <v>03881</v>
      </c>
    </row>
    <row r="732" spans="22:30" x14ac:dyDescent="0.2">
      <c r="V732" s="64" t="s">
        <v>2547</v>
      </c>
      <c r="W732" s="64" t="s">
        <v>398</v>
      </c>
      <c r="X732" s="64" t="s">
        <v>399</v>
      </c>
      <c r="Y732" s="64" t="s">
        <v>2548</v>
      </c>
      <c r="Z732" s="64" t="s">
        <v>46</v>
      </c>
      <c r="AA732" s="64" t="s">
        <v>2549</v>
      </c>
      <c r="AB732" s="35" t="str">
        <f t="shared" si="35"/>
        <v>41</v>
      </c>
      <c r="AC732" s="35" t="str">
        <f t="shared" si="36"/>
        <v>00004</v>
      </c>
      <c r="AD732" s="35" t="str">
        <f t="shared" si="37"/>
        <v>02836</v>
      </c>
    </row>
    <row r="733" spans="22:30" x14ac:dyDescent="0.2">
      <c r="V733" s="64" t="s">
        <v>2550</v>
      </c>
      <c r="W733" s="64" t="s">
        <v>398</v>
      </c>
      <c r="X733" s="64" t="s">
        <v>399</v>
      </c>
      <c r="Y733" s="64" t="s">
        <v>2551</v>
      </c>
      <c r="Z733" s="64" t="s">
        <v>46</v>
      </c>
      <c r="AA733" s="64" t="s">
        <v>2552</v>
      </c>
      <c r="AB733" s="35" t="str">
        <f t="shared" si="35"/>
        <v>41</v>
      </c>
      <c r="AC733" s="35" t="str">
        <f t="shared" si="36"/>
        <v>00004</v>
      </c>
      <c r="AD733" s="35" t="str">
        <f t="shared" si="37"/>
        <v>02837</v>
      </c>
    </row>
    <row r="734" spans="22:30" x14ac:dyDescent="0.2">
      <c r="V734" s="64" t="s">
        <v>2553</v>
      </c>
      <c r="W734" s="64" t="s">
        <v>398</v>
      </c>
      <c r="X734" s="64" t="s">
        <v>399</v>
      </c>
      <c r="Y734" s="64" t="s">
        <v>2554</v>
      </c>
      <c r="Z734" s="64" t="s">
        <v>46</v>
      </c>
      <c r="AA734" s="64" t="s">
        <v>2555</v>
      </c>
      <c r="AB734" s="35" t="str">
        <f t="shared" si="35"/>
        <v>41</v>
      </c>
      <c r="AC734" s="35" t="str">
        <f t="shared" si="36"/>
        <v>00004</v>
      </c>
      <c r="AD734" s="35" t="str">
        <f t="shared" si="37"/>
        <v>02844</v>
      </c>
    </row>
    <row r="735" spans="22:30" x14ac:dyDescent="0.2">
      <c r="V735" s="64" t="s">
        <v>2556</v>
      </c>
      <c r="W735" s="64" t="s">
        <v>398</v>
      </c>
      <c r="X735" s="64" t="s">
        <v>399</v>
      </c>
      <c r="Y735" s="64" t="s">
        <v>2557</v>
      </c>
      <c r="Z735" s="64" t="s">
        <v>46</v>
      </c>
      <c r="AA735" s="64" t="s">
        <v>2558</v>
      </c>
      <c r="AB735" s="35" t="str">
        <f t="shared" si="35"/>
        <v>41</v>
      </c>
      <c r="AC735" s="35" t="str">
        <f t="shared" si="36"/>
        <v>00004</v>
      </c>
      <c r="AD735" s="35" t="str">
        <f t="shared" si="37"/>
        <v>00444</v>
      </c>
    </row>
    <row r="736" spans="22:30" x14ac:dyDescent="0.2">
      <c r="V736" s="64" t="s">
        <v>2559</v>
      </c>
      <c r="W736" s="64" t="s">
        <v>398</v>
      </c>
      <c r="X736" s="64" t="s">
        <v>399</v>
      </c>
      <c r="Y736" s="64" t="s">
        <v>2560</v>
      </c>
      <c r="Z736" s="64" t="s">
        <v>46</v>
      </c>
      <c r="AA736" s="64" t="s">
        <v>2561</v>
      </c>
      <c r="AB736" s="35" t="str">
        <f t="shared" si="35"/>
        <v>41</v>
      </c>
      <c r="AC736" s="35" t="str">
        <f t="shared" si="36"/>
        <v>00004</v>
      </c>
      <c r="AD736" s="35" t="str">
        <f t="shared" si="37"/>
        <v>00400</v>
      </c>
    </row>
    <row r="737" spans="22:30" x14ac:dyDescent="0.2">
      <c r="V737" s="64" t="s">
        <v>2562</v>
      </c>
      <c r="W737" s="64" t="s">
        <v>398</v>
      </c>
      <c r="X737" s="64" t="s">
        <v>399</v>
      </c>
      <c r="Y737" s="64" t="s">
        <v>2563</v>
      </c>
      <c r="Z737" s="64" t="s">
        <v>46</v>
      </c>
      <c r="AA737" s="64" t="s">
        <v>2564</v>
      </c>
      <c r="AB737" s="35" t="str">
        <f t="shared" si="35"/>
        <v>41</v>
      </c>
      <c r="AC737" s="35" t="str">
        <f t="shared" si="36"/>
        <v>00004</v>
      </c>
      <c r="AD737" s="35" t="str">
        <f t="shared" si="37"/>
        <v>04949</v>
      </c>
    </row>
    <row r="738" spans="22:30" x14ac:dyDescent="0.2">
      <c r="V738" s="64" t="s">
        <v>2565</v>
      </c>
      <c r="W738" s="64" t="s">
        <v>398</v>
      </c>
      <c r="X738" s="64" t="s">
        <v>399</v>
      </c>
      <c r="Y738" s="64" t="s">
        <v>2566</v>
      </c>
      <c r="Z738" s="64" t="s">
        <v>46</v>
      </c>
      <c r="AA738" s="64" t="s">
        <v>2567</v>
      </c>
      <c r="AB738" s="35" t="str">
        <f t="shared" si="35"/>
        <v>41</v>
      </c>
      <c r="AC738" s="35" t="str">
        <f t="shared" si="36"/>
        <v>00004</v>
      </c>
      <c r="AD738" s="35" t="str">
        <f t="shared" si="37"/>
        <v>00656</v>
      </c>
    </row>
    <row r="739" spans="22:30" x14ac:dyDescent="0.2">
      <c r="V739" s="64" t="s">
        <v>2568</v>
      </c>
      <c r="W739" s="64" t="s">
        <v>398</v>
      </c>
      <c r="X739" s="64" t="s">
        <v>399</v>
      </c>
      <c r="Y739" s="64" t="s">
        <v>2569</v>
      </c>
      <c r="Z739" s="64" t="s">
        <v>46</v>
      </c>
      <c r="AA739" s="64" t="s">
        <v>2570</v>
      </c>
      <c r="AB739" s="35" t="str">
        <f t="shared" si="35"/>
        <v>41</v>
      </c>
      <c r="AC739" s="35" t="str">
        <f t="shared" si="36"/>
        <v>00004</v>
      </c>
      <c r="AD739" s="35" t="str">
        <f t="shared" si="37"/>
        <v>04392</v>
      </c>
    </row>
    <row r="740" spans="22:30" x14ac:dyDescent="0.2">
      <c r="V740" s="64" t="s">
        <v>2571</v>
      </c>
      <c r="W740" s="64" t="s">
        <v>398</v>
      </c>
      <c r="X740" s="64" t="s">
        <v>399</v>
      </c>
      <c r="Y740" s="64" t="s">
        <v>2572</v>
      </c>
      <c r="Z740" s="64" t="s">
        <v>46</v>
      </c>
      <c r="AA740" s="64" t="s">
        <v>2573</v>
      </c>
      <c r="AB740" s="35" t="str">
        <f t="shared" si="35"/>
        <v>41</v>
      </c>
      <c r="AC740" s="35" t="str">
        <f t="shared" si="36"/>
        <v>00004</v>
      </c>
      <c r="AD740" s="35" t="str">
        <f t="shared" si="37"/>
        <v>02863</v>
      </c>
    </row>
    <row r="741" spans="22:30" x14ac:dyDescent="0.2">
      <c r="V741" s="64" t="s">
        <v>2574</v>
      </c>
      <c r="W741" s="64" t="s">
        <v>398</v>
      </c>
      <c r="X741" s="64" t="s">
        <v>399</v>
      </c>
      <c r="Y741" s="64" t="s">
        <v>2575</v>
      </c>
      <c r="Z741" s="64" t="s">
        <v>787</v>
      </c>
      <c r="AA741" s="64" t="s">
        <v>2576</v>
      </c>
      <c r="AB741" s="35" t="str">
        <f t="shared" si="35"/>
        <v>41</v>
      </c>
      <c r="AC741" s="35" t="str">
        <f t="shared" si="36"/>
        <v>00004</v>
      </c>
      <c r="AD741" s="35" t="str">
        <f t="shared" si="37"/>
        <v>04264</v>
      </c>
    </row>
    <row r="742" spans="22:30" x14ac:dyDescent="0.2">
      <c r="V742" s="64" t="s">
        <v>2577</v>
      </c>
      <c r="W742" s="64" t="s">
        <v>398</v>
      </c>
      <c r="X742" s="64" t="s">
        <v>399</v>
      </c>
      <c r="Y742" s="64" t="s">
        <v>2578</v>
      </c>
      <c r="Z742" s="64" t="s">
        <v>46</v>
      </c>
      <c r="AA742" s="64" t="s">
        <v>2579</v>
      </c>
      <c r="AB742" s="35" t="str">
        <f t="shared" si="35"/>
        <v>41</v>
      </c>
      <c r="AC742" s="35" t="str">
        <f t="shared" si="36"/>
        <v>00004</v>
      </c>
      <c r="AD742" s="35" t="str">
        <f t="shared" si="37"/>
        <v>04213</v>
      </c>
    </row>
    <row r="743" spans="22:30" x14ac:dyDescent="0.2">
      <c r="V743" s="64" t="s">
        <v>2580</v>
      </c>
      <c r="W743" s="64" t="s">
        <v>398</v>
      </c>
      <c r="X743" s="64" t="s">
        <v>399</v>
      </c>
      <c r="Y743" s="64" t="s">
        <v>2581</v>
      </c>
      <c r="Z743" s="64" t="s">
        <v>46</v>
      </c>
      <c r="AA743" s="64" t="s">
        <v>2582</v>
      </c>
      <c r="AB743" s="35" t="str">
        <f t="shared" si="35"/>
        <v>41</v>
      </c>
      <c r="AC743" s="35" t="str">
        <f t="shared" si="36"/>
        <v>00004</v>
      </c>
      <c r="AD743" s="35" t="str">
        <f t="shared" si="37"/>
        <v>03971</v>
      </c>
    </row>
    <row r="744" spans="22:30" x14ac:dyDescent="0.2">
      <c r="V744" s="64" t="s">
        <v>2583</v>
      </c>
      <c r="W744" s="64" t="s">
        <v>398</v>
      </c>
      <c r="X744" s="64" t="s">
        <v>399</v>
      </c>
      <c r="Y744" s="64" t="s">
        <v>2584</v>
      </c>
      <c r="Z744" s="64" t="s">
        <v>46</v>
      </c>
      <c r="AA744" s="64" t="s">
        <v>2585</v>
      </c>
      <c r="AB744" s="35" t="str">
        <f t="shared" si="35"/>
        <v>41</v>
      </c>
      <c r="AC744" s="35" t="str">
        <f t="shared" si="36"/>
        <v>00004</v>
      </c>
      <c r="AD744" s="35" t="str">
        <f t="shared" si="37"/>
        <v>02921</v>
      </c>
    </row>
    <row r="745" spans="22:30" x14ac:dyDescent="0.2">
      <c r="V745" s="64" t="s">
        <v>2586</v>
      </c>
      <c r="W745" s="64" t="s">
        <v>398</v>
      </c>
      <c r="X745" s="64" t="s">
        <v>399</v>
      </c>
      <c r="Y745" s="64" t="s">
        <v>2587</v>
      </c>
      <c r="Z745" s="64" t="s">
        <v>46</v>
      </c>
      <c r="AA745" s="64" t="s">
        <v>2588</v>
      </c>
      <c r="AB745" s="35" t="str">
        <f t="shared" si="35"/>
        <v>41</v>
      </c>
      <c r="AC745" s="35" t="str">
        <f t="shared" si="36"/>
        <v>00004</v>
      </c>
      <c r="AD745" s="35" t="str">
        <f t="shared" si="37"/>
        <v>04682</v>
      </c>
    </row>
    <row r="746" spans="22:30" x14ac:dyDescent="0.2">
      <c r="V746" s="64" t="s">
        <v>2589</v>
      </c>
      <c r="W746" s="64" t="s">
        <v>398</v>
      </c>
      <c r="X746" s="64" t="s">
        <v>399</v>
      </c>
      <c r="Y746" s="64" t="s">
        <v>2590</v>
      </c>
      <c r="Z746" s="64" t="s">
        <v>46</v>
      </c>
      <c r="AA746" s="64" t="s">
        <v>2591</v>
      </c>
      <c r="AB746" s="35" t="str">
        <f t="shared" si="35"/>
        <v>41</v>
      </c>
      <c r="AC746" s="35" t="str">
        <f t="shared" si="36"/>
        <v>00004</v>
      </c>
      <c r="AD746" s="35" t="str">
        <f t="shared" si="37"/>
        <v>04064</v>
      </c>
    </row>
    <row r="747" spans="22:30" x14ac:dyDescent="0.2">
      <c r="V747" s="64" t="s">
        <v>2592</v>
      </c>
      <c r="W747" s="64" t="s">
        <v>398</v>
      </c>
      <c r="X747" s="64" t="s">
        <v>399</v>
      </c>
      <c r="Y747" s="64" t="s">
        <v>2593</v>
      </c>
      <c r="Z747" s="64" t="s">
        <v>46</v>
      </c>
      <c r="AA747" s="64" t="s">
        <v>2594</v>
      </c>
      <c r="AB747" s="35" t="str">
        <f t="shared" si="35"/>
        <v>41</v>
      </c>
      <c r="AC747" s="35" t="str">
        <f t="shared" si="36"/>
        <v>00004</v>
      </c>
      <c r="AD747" s="35" t="str">
        <f t="shared" si="37"/>
        <v>04017</v>
      </c>
    </row>
    <row r="748" spans="22:30" x14ac:dyDescent="0.2">
      <c r="V748" s="64" t="s">
        <v>2595</v>
      </c>
      <c r="W748" s="64" t="s">
        <v>398</v>
      </c>
      <c r="X748" s="64" t="s">
        <v>399</v>
      </c>
      <c r="Y748" s="64" t="s">
        <v>2596</v>
      </c>
      <c r="Z748" s="64" t="s">
        <v>46</v>
      </c>
      <c r="AA748" s="64" t="s">
        <v>2597</v>
      </c>
      <c r="AB748" s="35" t="str">
        <f t="shared" si="35"/>
        <v>41</v>
      </c>
      <c r="AC748" s="35" t="str">
        <f t="shared" si="36"/>
        <v>00004</v>
      </c>
      <c r="AD748" s="35" t="str">
        <f t="shared" si="37"/>
        <v>04118</v>
      </c>
    </row>
    <row r="749" spans="22:30" x14ac:dyDescent="0.2">
      <c r="V749" s="64" t="s">
        <v>2598</v>
      </c>
      <c r="W749" s="64" t="s">
        <v>398</v>
      </c>
      <c r="X749" s="64" t="s">
        <v>399</v>
      </c>
      <c r="Y749" s="64" t="s">
        <v>2599</v>
      </c>
      <c r="Z749" s="64" t="s">
        <v>46</v>
      </c>
      <c r="AA749" s="64" t="s">
        <v>2600</v>
      </c>
      <c r="AB749" s="35" t="str">
        <f t="shared" si="35"/>
        <v>41</v>
      </c>
      <c r="AC749" s="35" t="str">
        <f t="shared" si="36"/>
        <v>00004</v>
      </c>
      <c r="AD749" s="35" t="str">
        <f t="shared" si="37"/>
        <v>00431</v>
      </c>
    </row>
    <row r="750" spans="22:30" x14ac:dyDescent="0.2">
      <c r="V750" s="64" t="s">
        <v>2601</v>
      </c>
      <c r="W750" s="64" t="s">
        <v>398</v>
      </c>
      <c r="X750" s="64" t="s">
        <v>399</v>
      </c>
      <c r="Y750" s="64" t="s">
        <v>2602</v>
      </c>
      <c r="Z750" s="64" t="s">
        <v>46</v>
      </c>
      <c r="AA750" s="64" t="s">
        <v>2603</v>
      </c>
      <c r="AB750" s="35" t="str">
        <f t="shared" si="35"/>
        <v>41</v>
      </c>
      <c r="AC750" s="35" t="str">
        <f t="shared" si="36"/>
        <v>00004</v>
      </c>
      <c r="AD750" s="35" t="str">
        <f t="shared" si="37"/>
        <v>00397</v>
      </c>
    </row>
    <row r="751" spans="22:30" x14ac:dyDescent="0.2">
      <c r="V751" s="64" t="s">
        <v>2604</v>
      </c>
      <c r="W751" s="64" t="s">
        <v>398</v>
      </c>
      <c r="X751" s="64" t="s">
        <v>399</v>
      </c>
      <c r="Y751" s="64" t="s">
        <v>2605</v>
      </c>
      <c r="Z751" s="64" t="s">
        <v>46</v>
      </c>
      <c r="AA751" s="64" t="s">
        <v>2606</v>
      </c>
      <c r="AB751" s="35" t="str">
        <f t="shared" si="35"/>
        <v>41</v>
      </c>
      <c r="AC751" s="35" t="str">
        <f t="shared" si="36"/>
        <v>00004</v>
      </c>
      <c r="AD751" s="35" t="str">
        <f t="shared" si="37"/>
        <v>04173</v>
      </c>
    </row>
    <row r="752" spans="22:30" x14ac:dyDescent="0.2">
      <c r="V752" s="64" t="s">
        <v>2607</v>
      </c>
      <c r="W752" s="64" t="s">
        <v>398</v>
      </c>
      <c r="X752" s="64" t="s">
        <v>399</v>
      </c>
      <c r="Y752" s="64" t="s">
        <v>2608</v>
      </c>
      <c r="Z752" s="64" t="s">
        <v>46</v>
      </c>
      <c r="AA752" s="64" t="s">
        <v>2609</v>
      </c>
      <c r="AB752" s="35" t="str">
        <f t="shared" si="35"/>
        <v>41</v>
      </c>
      <c r="AC752" s="35" t="str">
        <f t="shared" si="36"/>
        <v>00004</v>
      </c>
      <c r="AD752" s="35" t="str">
        <f t="shared" si="37"/>
        <v>03892</v>
      </c>
    </row>
    <row r="753" spans="22:30" x14ac:dyDescent="0.2">
      <c r="V753" s="64" t="s">
        <v>2610</v>
      </c>
      <c r="W753" s="64" t="s">
        <v>398</v>
      </c>
      <c r="X753" s="64" t="s">
        <v>399</v>
      </c>
      <c r="Y753" s="64" t="s">
        <v>2611</v>
      </c>
      <c r="Z753" s="64" t="s">
        <v>2612</v>
      </c>
      <c r="AA753" s="64" t="s">
        <v>2609</v>
      </c>
      <c r="AB753" s="35" t="str">
        <f t="shared" si="35"/>
        <v>41</v>
      </c>
      <c r="AC753" s="35" t="str">
        <f t="shared" si="36"/>
        <v>00004</v>
      </c>
      <c r="AD753" s="35" t="str">
        <f t="shared" si="37"/>
        <v>12041</v>
      </c>
    </row>
    <row r="754" spans="22:30" x14ac:dyDescent="0.2">
      <c r="V754" s="64" t="s">
        <v>2613</v>
      </c>
      <c r="W754" s="64" t="s">
        <v>398</v>
      </c>
      <c r="X754" s="64" t="s">
        <v>399</v>
      </c>
      <c r="Y754" s="64" t="s">
        <v>2614</v>
      </c>
      <c r="Z754" s="64" t="s">
        <v>46</v>
      </c>
      <c r="AA754" s="64" t="s">
        <v>2615</v>
      </c>
      <c r="AB754" s="35" t="str">
        <f t="shared" si="35"/>
        <v>41</v>
      </c>
      <c r="AC754" s="35" t="str">
        <f t="shared" si="36"/>
        <v>00004</v>
      </c>
      <c r="AD754" s="35" t="str">
        <f t="shared" si="37"/>
        <v>04272</v>
      </c>
    </row>
    <row r="755" spans="22:30" x14ac:dyDescent="0.2">
      <c r="V755" s="64" t="s">
        <v>2616</v>
      </c>
      <c r="W755" s="64" t="s">
        <v>398</v>
      </c>
      <c r="X755" s="64" t="s">
        <v>399</v>
      </c>
      <c r="Y755" s="64" t="s">
        <v>2617</v>
      </c>
      <c r="Z755" s="64" t="s">
        <v>46</v>
      </c>
      <c r="AA755" s="64" t="s">
        <v>2618</v>
      </c>
      <c r="AB755" s="35" t="str">
        <f t="shared" si="35"/>
        <v>41</v>
      </c>
      <c r="AC755" s="35" t="str">
        <f t="shared" si="36"/>
        <v>00004</v>
      </c>
      <c r="AD755" s="35" t="str">
        <f t="shared" si="37"/>
        <v>02977</v>
      </c>
    </row>
    <row r="756" spans="22:30" x14ac:dyDescent="0.2">
      <c r="V756" s="64" t="s">
        <v>2619</v>
      </c>
      <c r="W756" s="64" t="s">
        <v>398</v>
      </c>
      <c r="X756" s="64" t="s">
        <v>399</v>
      </c>
      <c r="Y756" s="64" t="s">
        <v>2620</v>
      </c>
      <c r="Z756" s="64" t="s">
        <v>985</v>
      </c>
      <c r="AA756" s="64" t="s">
        <v>2621</v>
      </c>
      <c r="AB756" s="35" t="str">
        <f t="shared" si="35"/>
        <v>41</v>
      </c>
      <c r="AC756" s="35" t="str">
        <f t="shared" si="36"/>
        <v>00004</v>
      </c>
      <c r="AD756" s="35" t="str">
        <f t="shared" si="37"/>
        <v>00036</v>
      </c>
    </row>
    <row r="757" spans="22:30" x14ac:dyDescent="0.2">
      <c r="V757" s="64" t="s">
        <v>2622</v>
      </c>
      <c r="W757" s="64" t="s">
        <v>398</v>
      </c>
      <c r="X757" s="64" t="s">
        <v>399</v>
      </c>
      <c r="Y757" s="64" t="s">
        <v>2623</v>
      </c>
      <c r="Z757" s="64" t="s">
        <v>46</v>
      </c>
      <c r="AA757" s="64" t="s">
        <v>2624</v>
      </c>
      <c r="AB757" s="35" t="str">
        <f t="shared" si="35"/>
        <v>41</v>
      </c>
      <c r="AC757" s="35" t="str">
        <f t="shared" si="36"/>
        <v>00004</v>
      </c>
      <c r="AD757" s="35" t="str">
        <f t="shared" si="37"/>
        <v>04887</v>
      </c>
    </row>
    <row r="758" spans="22:30" x14ac:dyDescent="0.2">
      <c r="V758" s="64" t="s">
        <v>2625</v>
      </c>
      <c r="W758" s="64" t="s">
        <v>398</v>
      </c>
      <c r="X758" s="64" t="s">
        <v>399</v>
      </c>
      <c r="Y758" s="64" t="s">
        <v>2626</v>
      </c>
      <c r="Z758" s="64" t="s">
        <v>46</v>
      </c>
      <c r="AA758" s="64" t="s">
        <v>2627</v>
      </c>
      <c r="AB758" s="35" t="str">
        <f t="shared" si="35"/>
        <v>41</v>
      </c>
      <c r="AC758" s="35" t="str">
        <f t="shared" si="36"/>
        <v>00004</v>
      </c>
      <c r="AD758" s="35" t="str">
        <f t="shared" si="37"/>
        <v>00257</v>
      </c>
    </row>
    <row r="759" spans="22:30" x14ac:dyDescent="0.2">
      <c r="V759" s="64" t="s">
        <v>2628</v>
      </c>
      <c r="W759" s="64" t="s">
        <v>398</v>
      </c>
      <c r="X759" s="64" t="s">
        <v>399</v>
      </c>
      <c r="Y759" s="64" t="s">
        <v>2629</v>
      </c>
      <c r="Z759" s="64" t="s">
        <v>46</v>
      </c>
      <c r="AA759" s="64" t="s">
        <v>2630</v>
      </c>
      <c r="AB759" s="35" t="str">
        <f t="shared" si="35"/>
        <v>41</v>
      </c>
      <c r="AC759" s="35" t="str">
        <f t="shared" si="36"/>
        <v>00004</v>
      </c>
      <c r="AD759" s="35" t="str">
        <f t="shared" si="37"/>
        <v>03917</v>
      </c>
    </row>
  </sheetData>
  <sheetProtection password="A58E" sheet="1" objects="1" scenarios="1" selectLockedCells="1" selectUnlockedCells="1"/>
  <sortState ref="AL3:AL17">
    <sortCondition ref="AL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</vt:i4>
      </vt:variant>
    </vt:vector>
  </HeadingPairs>
  <TitlesOfParts>
    <vt:vector size="19" baseType="lpstr">
      <vt:lpstr>COMO GESCALIZAR</vt:lpstr>
      <vt:lpstr>Ubicación CTOs</vt:lpstr>
      <vt:lpstr>AREA INFLUENCIA</vt:lpstr>
      <vt:lpstr>LISTAS</vt:lpstr>
      <vt:lpstr>Bis</vt:lpstr>
      <vt:lpstr>BLOQUE</vt:lpstr>
      <vt:lpstr>lista_bloque</vt:lpstr>
      <vt:lpstr>lista_calles</vt:lpstr>
      <vt:lpstr>lista_escalera</vt:lpstr>
      <vt:lpstr>lista_mano</vt:lpstr>
      <vt:lpstr>Lista_NUM_PUERTOS</vt:lpstr>
      <vt:lpstr>lista_planta</vt:lpstr>
      <vt:lpstr>lista_portal_1</vt:lpstr>
      <vt:lpstr>lista_portal_2</vt:lpstr>
      <vt:lpstr>lista_portalO</vt:lpstr>
      <vt:lpstr>lista_situacion_cto</vt:lpstr>
      <vt:lpstr>lista_spliter1</vt:lpstr>
      <vt:lpstr>lista_spliter2</vt:lpstr>
      <vt:lpstr>Lista_Tipo_CTO</vt:lpstr>
    </vt:vector>
  </TitlesOfParts>
  <Company>Jazztel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Maestre Rodriguez</dc:creator>
  <cp:lastModifiedBy>Sergio Corcoles Rivilla</cp:lastModifiedBy>
  <dcterms:created xsi:type="dcterms:W3CDTF">2013-02-21T16:49:58Z</dcterms:created>
  <dcterms:modified xsi:type="dcterms:W3CDTF">2018-09-11T06:35:19Z</dcterms:modified>
</cp:coreProperties>
</file>