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karr/Desktop/"/>
    </mc:Choice>
  </mc:AlternateContent>
  <xr:revisionPtr revIDLastSave="0" documentId="13_ncr:1_{9D6431C1-A426-A442-BD41-DC86AA0DC4A0}" xr6:coauthVersionLast="45" xr6:coauthVersionMax="45" xr10:uidLastSave="{00000000-0000-0000-0000-000000000000}"/>
  <bookViews>
    <workbookView xWindow="560" yWindow="460" windowWidth="25600" windowHeight="143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J8" i="1"/>
  <c r="I7" i="1"/>
  <c r="D24" i="1"/>
  <c r="C24" i="1"/>
  <c r="B24" i="1"/>
  <c r="B13" i="1"/>
  <c r="B12" i="1"/>
  <c r="E18" i="1"/>
  <c r="D18" i="1"/>
  <c r="C18" i="1"/>
  <c r="B18" i="1"/>
  <c r="D20" i="1"/>
  <c r="C20" i="1"/>
  <c r="B20" i="1"/>
  <c r="E20" i="1"/>
  <c r="D21" i="1"/>
  <c r="C21" i="1"/>
  <c r="B21" i="1"/>
  <c r="E21" i="1"/>
  <c r="E19" i="1"/>
  <c r="B29" i="1"/>
  <c r="B28" i="1"/>
  <c r="D25" i="1"/>
  <c r="C25" i="1"/>
  <c r="B25" i="1"/>
  <c r="D17" i="1"/>
  <c r="C17" i="1"/>
  <c r="B17" i="1"/>
  <c r="D13" i="1"/>
  <c r="C13" i="1"/>
  <c r="D12" i="1"/>
  <c r="C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E6" i="1"/>
  <c r="B6" i="1"/>
  <c r="B5" i="1"/>
  <c r="D5" i="1"/>
  <c r="C5" i="1"/>
  <c r="D4" i="1"/>
  <c r="C4" i="1"/>
  <c r="B4" i="1"/>
  <c r="D3" i="1"/>
  <c r="C3" i="1"/>
  <c r="B3" i="1"/>
  <c r="M6" i="1"/>
  <c r="E3" i="1"/>
  <c r="E4" i="1"/>
  <c r="E5" i="1"/>
  <c r="E7" i="1"/>
  <c r="E8" i="1"/>
  <c r="E9" i="1"/>
  <c r="E10" i="1"/>
  <c r="E11" i="1"/>
  <c r="E12" i="1"/>
  <c r="E13" i="1"/>
  <c r="E17" i="1"/>
  <c r="E24" i="1"/>
  <c r="E25" i="1"/>
  <c r="E28" i="1"/>
  <c r="E29" i="1"/>
  <c r="M4" i="1"/>
  <c r="M5" i="1"/>
  <c r="M3" i="1"/>
  <c r="E14" i="1"/>
  <c r="E15" i="1"/>
  <c r="E16" i="1"/>
  <c r="E22" i="1"/>
  <c r="E26" i="1"/>
</calcChain>
</file>

<file path=xl/sharedStrings.xml><?xml version="1.0" encoding="utf-8"?>
<sst xmlns="http://schemas.openxmlformats.org/spreadsheetml/2006/main" count="67" uniqueCount="60">
  <si>
    <t>Product</t>
  </si>
  <si>
    <t>Walmart Price</t>
  </si>
  <si>
    <t>Target Price</t>
  </si>
  <si>
    <t>Average</t>
  </si>
  <si>
    <t>County Market Price</t>
  </si>
  <si>
    <t>Region</t>
  </si>
  <si>
    <t>Champaign, Urbana IL</t>
  </si>
  <si>
    <t>1 Bedroom</t>
  </si>
  <si>
    <t xml:space="preserve">2 Bedroom </t>
  </si>
  <si>
    <t xml:space="preserve"> Rent Expenses Per Month (apartments)</t>
  </si>
  <si>
    <t xml:space="preserve">All Beds </t>
  </si>
  <si>
    <t>Los Angeles, California (Westwood Village Area)</t>
  </si>
  <si>
    <t>university of california, LA</t>
  </si>
  <si>
    <t>University of Illinois Urbana Champaign</t>
  </si>
  <si>
    <t>University of Alabama, Tuscaloosa, AL</t>
  </si>
  <si>
    <t>Tuscaloosa, AL</t>
  </si>
  <si>
    <t>Greenwhich Village, NY</t>
  </si>
  <si>
    <t>University of New York, NY</t>
  </si>
  <si>
    <t>Rent Data Found using data collected from: https://www.rentjungle.com/average-rent-in-new-york-rent-trends/</t>
  </si>
  <si>
    <t>Total Average:</t>
  </si>
  <si>
    <t>Necesities Expenses Per Month</t>
  </si>
  <si>
    <t>Medical Expenses Per Month</t>
  </si>
  <si>
    <t>Education Expenses Per Month</t>
  </si>
  <si>
    <t>Total Expenses Per Month:</t>
  </si>
  <si>
    <t>probably higher rate of students staying in dorms in the more expensive rent areas</t>
  </si>
  <si>
    <t>Cambells Chicken with Rice 10.5 OZ x3</t>
  </si>
  <si>
    <t>Progresso Chicken Noodle Soup 18.5 OZ x3</t>
  </si>
  <si>
    <t>Ramon Noodles 3 OZ x24</t>
  </si>
  <si>
    <t>Frozen Pizza Red Baron (Classic Crust, Cheese) Single Pizza x3</t>
  </si>
  <si>
    <t>Frozen Pizza Tombstone (5 cheese) single pizza x3</t>
  </si>
  <si>
    <t>Toothpaste Colgate 6 0Z x1</t>
  </si>
  <si>
    <t>Toothpaste Crest 5.4 OZ x1</t>
  </si>
  <si>
    <t>Shampoo Dove 12 OZ x1</t>
  </si>
  <si>
    <t>nyquil 12 OZ x.5</t>
  </si>
  <si>
    <t>Textbooks x.25</t>
  </si>
  <si>
    <t>Online Coursework x.25</t>
  </si>
  <si>
    <t>Deordarant Degree Twin Pack (2.7 OZ each) x.5</t>
  </si>
  <si>
    <t>ibuprofen tablets (200 mg, 500 count) x.048</t>
  </si>
  <si>
    <t>neosporen .5 OZ x.25</t>
  </si>
  <si>
    <t>Assuming the average college student only goes through one of these a semester, semester = 4 months, so 1/4 months= .25</t>
  </si>
  <si>
    <t>Only have to pay for textbooks 1 month of the semester out of 4, so 1/4= .25</t>
  </si>
  <si>
    <t>Only have to pay for coursework 1 month of the semester out of 4, so 1/4= .25</t>
  </si>
  <si>
    <t>Explanation:</t>
  </si>
  <si>
    <t>Body Wash Dove 18 OZ x1</t>
  </si>
  <si>
    <t>Palmolive Ultra Liquid Dish Soap 20 Oz x1</t>
  </si>
  <si>
    <t>Scotts paper towels 6 roll x.5</t>
  </si>
  <si>
    <t>Assuming the average college student goes through one 6 roll of paper towels every 2 months, 1/2= .5</t>
  </si>
  <si>
    <t>Kleenex 1 cube box 65 CT x2</t>
  </si>
  <si>
    <t>Assuming the average college student goes through 2 boxes a month</t>
  </si>
  <si>
    <t>Angel Soft Toilet Paper 6 mega rolls x.33</t>
  </si>
  <si>
    <t>General Mills Cinnamon Toast Crunch 12 OZ x2</t>
  </si>
  <si>
    <t>Kellogs Frosted Mini Wheats 12 OZ x2</t>
  </si>
  <si>
    <t>Hillshire Farm Lunch Meat Ham 22 OZ x2</t>
  </si>
  <si>
    <t>Hillshire Farm Lunch Meat Turkey 22 OZ x2</t>
  </si>
  <si>
    <t>Sara Lee White Bread 20 OZ x2</t>
  </si>
  <si>
    <t>Sara Lee Wheat Bread 20 OZ x2</t>
  </si>
  <si>
    <t>Assuming the average college student goes through 2 rolls a month, 2 rolls a month/6 rolls total= .33</t>
  </si>
  <si>
    <t>Assuming you go through three of these a year, 7.72/36=.214</t>
  </si>
  <si>
    <t>Rural Avg:</t>
  </si>
  <si>
    <t>Big City 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</si>
</sst>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Font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G31" sqref="G31"/>
    </sheetView>
  </sheetViews>
  <sheetFormatPr baseColWidth="10" defaultRowHeight="16"/>
  <sheetData>
    <row r="1" spans="1:14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H1" s="6" t="s">
        <v>5</v>
      </c>
      <c r="I1" s="6" t="s">
        <v>6</v>
      </c>
      <c r="J1" s="6" t="s">
        <v>11</v>
      </c>
      <c r="K1" s="6" t="s">
        <v>15</v>
      </c>
      <c r="L1" s="6" t="s">
        <v>16</v>
      </c>
      <c r="M1" s="6" t="s">
        <v>3</v>
      </c>
    </row>
    <row r="2" spans="1:14">
      <c r="A2" s="2" t="s">
        <v>20</v>
      </c>
      <c r="B2" s="4"/>
      <c r="C2" s="4"/>
      <c r="D2" s="4"/>
      <c r="E2" s="4"/>
      <c r="H2" s="7" t="s">
        <v>9</v>
      </c>
      <c r="I2" s="8"/>
      <c r="J2" s="8"/>
      <c r="K2" s="8"/>
      <c r="L2" s="8"/>
      <c r="M2" s="8"/>
    </row>
    <row r="3" spans="1:14">
      <c r="A3" t="s">
        <v>50</v>
      </c>
      <c r="B3">
        <f>2.98*2</f>
        <v>5.96</v>
      </c>
      <c r="C3">
        <f>3.79*2</f>
        <v>7.58</v>
      </c>
      <c r="D3">
        <f>2.99*2</f>
        <v>5.98</v>
      </c>
      <c r="E3">
        <f>AVERAGE(B3,C3,D3)</f>
        <v>6.5066666666666668</v>
      </c>
      <c r="H3" t="s">
        <v>7</v>
      </c>
      <c r="I3">
        <v>699</v>
      </c>
      <c r="J3">
        <v>2367</v>
      </c>
      <c r="K3">
        <v>732</v>
      </c>
      <c r="L3">
        <v>2763</v>
      </c>
      <c r="M3">
        <f>AVERAGE(I3,L3,J3,K3)</f>
        <v>1640.25</v>
      </c>
    </row>
    <row r="4" spans="1:14">
      <c r="A4" t="s">
        <v>51</v>
      </c>
      <c r="B4">
        <f>1.82*2</f>
        <v>3.64</v>
      </c>
      <c r="C4">
        <f>2.05*2</f>
        <v>4.0999999999999996</v>
      </c>
      <c r="D4">
        <f>1.9*2</f>
        <v>3.8</v>
      </c>
      <c r="E4">
        <f t="shared" ref="E4:E16" si="0">AVERAGE(B4,C4,D4)</f>
        <v>3.8466666666666662</v>
      </c>
      <c r="H4" t="s">
        <v>8</v>
      </c>
      <c r="I4">
        <v>937</v>
      </c>
      <c r="J4">
        <v>3104</v>
      </c>
      <c r="K4">
        <v>846</v>
      </c>
      <c r="L4">
        <v>3654</v>
      </c>
      <c r="M4">
        <f t="shared" ref="M4:M5" si="1">AVERAGE(I4,L4,J4,K4)</f>
        <v>2135.25</v>
      </c>
    </row>
    <row r="5" spans="1:14">
      <c r="A5" t="s">
        <v>25</v>
      </c>
      <c r="B5">
        <f>3.52*3</f>
        <v>10.56</v>
      </c>
      <c r="C5">
        <f>1.69*3</f>
        <v>5.07</v>
      </c>
      <c r="D5">
        <f>1.49*3</f>
        <v>4.47</v>
      </c>
      <c r="E5">
        <f>AVERAGE(B6,C5,D5)</f>
        <v>4.7600000000000007</v>
      </c>
      <c r="H5" t="s">
        <v>10</v>
      </c>
      <c r="I5">
        <v>919</v>
      </c>
      <c r="J5">
        <v>2740</v>
      </c>
      <c r="K5">
        <v>869</v>
      </c>
      <c r="L5">
        <v>3414</v>
      </c>
      <c r="M5">
        <f t="shared" si="1"/>
        <v>1985.5</v>
      </c>
    </row>
    <row r="6" spans="1:14">
      <c r="A6" t="s">
        <v>26</v>
      </c>
      <c r="B6">
        <f>1.58*3</f>
        <v>4.74</v>
      </c>
      <c r="C6">
        <f>2.39*3</f>
        <v>7.17</v>
      </c>
      <c r="D6">
        <f>2.98*3</f>
        <v>8.94</v>
      </c>
      <c r="E6">
        <f>AVERAGE(B6,C6,D6)</f>
        <v>6.95</v>
      </c>
      <c r="H6" s="7" t="s">
        <v>19</v>
      </c>
      <c r="I6" s="8"/>
      <c r="J6" s="8"/>
      <c r="K6" s="8"/>
      <c r="L6" s="8"/>
      <c r="M6">
        <f>AVERAGE(M3:M5)</f>
        <v>1920.3333333333333</v>
      </c>
    </row>
    <row r="7" spans="1:14">
      <c r="A7" t="s">
        <v>27</v>
      </c>
      <c r="B7">
        <f>0.24*24</f>
        <v>5.76</v>
      </c>
      <c r="C7">
        <f>0.29*24</f>
        <v>6.9599999999999991</v>
      </c>
      <c r="D7">
        <f>0.23*24</f>
        <v>5.5200000000000005</v>
      </c>
      <c r="E7">
        <f t="shared" si="0"/>
        <v>6.0799999999999992</v>
      </c>
      <c r="H7" s="7" t="s">
        <v>58</v>
      </c>
      <c r="I7">
        <f>AVERAGE(I3,I4,I5,K3,K4,K5)</f>
        <v>833.66666666666663</v>
      </c>
      <c r="J7" s="8"/>
      <c r="K7" s="8"/>
      <c r="L7" s="8"/>
      <c r="M7" s="8"/>
      <c r="N7" t="s">
        <v>12</v>
      </c>
    </row>
    <row r="8" spans="1:14">
      <c r="A8" t="s">
        <v>28</v>
      </c>
      <c r="B8">
        <f>3.98*3</f>
        <v>11.94</v>
      </c>
      <c r="C8">
        <f>3.89*3</f>
        <v>11.67</v>
      </c>
      <c r="D8">
        <f>3.99*3</f>
        <v>11.97</v>
      </c>
      <c r="E8">
        <f t="shared" si="0"/>
        <v>11.86</v>
      </c>
      <c r="H8" s="7" t="s">
        <v>59</v>
      </c>
      <c r="I8" s="8"/>
      <c r="J8">
        <f>AVERAGE(J3,J4,J5,L3,L4,L5)</f>
        <v>3007</v>
      </c>
      <c r="K8" s="8"/>
      <c r="L8" s="8"/>
      <c r="M8" s="8"/>
      <c r="N8" t="s">
        <v>13</v>
      </c>
    </row>
    <row r="9" spans="1:14">
      <c r="A9" t="s">
        <v>29</v>
      </c>
      <c r="B9">
        <f>3.97*3</f>
        <v>11.91</v>
      </c>
      <c r="C9">
        <f>4.39*3</f>
        <v>13.169999999999998</v>
      </c>
      <c r="D9">
        <f>4.19*3</f>
        <v>12.57</v>
      </c>
      <c r="E9">
        <f t="shared" si="0"/>
        <v>12.549999999999999</v>
      </c>
      <c r="N9" t="s">
        <v>14</v>
      </c>
    </row>
    <row r="10" spans="1:14">
      <c r="A10" t="s">
        <v>52</v>
      </c>
      <c r="B10">
        <f>6.78*2</f>
        <v>13.56</v>
      </c>
      <c r="C10">
        <f>8.56*2</f>
        <v>17.12</v>
      </c>
      <c r="D10">
        <f>7.98*2</f>
        <v>15.96</v>
      </c>
      <c r="E10">
        <f t="shared" si="0"/>
        <v>15.546666666666667</v>
      </c>
      <c r="N10" t="s">
        <v>17</v>
      </c>
    </row>
    <row r="11" spans="1:14">
      <c r="A11" t="s">
        <v>53</v>
      </c>
      <c r="B11">
        <f>6.78*2</f>
        <v>13.56</v>
      </c>
      <c r="C11">
        <f>8.56*2</f>
        <v>17.12</v>
      </c>
      <c r="D11">
        <f>7.79*2</f>
        <v>15.58</v>
      </c>
      <c r="E11">
        <f t="shared" si="0"/>
        <v>15.42</v>
      </c>
    </row>
    <row r="12" spans="1:14">
      <c r="A12" t="s">
        <v>54</v>
      </c>
      <c r="B12">
        <f>1.98*2</f>
        <v>3.96</v>
      </c>
      <c r="C12">
        <f>2.49*2</f>
        <v>4.9800000000000004</v>
      </c>
      <c r="D12">
        <f>1.99*2</f>
        <v>3.98</v>
      </c>
      <c r="E12">
        <f t="shared" si="0"/>
        <v>4.3066666666666675</v>
      </c>
      <c r="N12" t="s">
        <v>18</v>
      </c>
    </row>
    <row r="13" spans="1:14">
      <c r="A13" t="s">
        <v>55</v>
      </c>
      <c r="B13">
        <f>1.98*2</f>
        <v>3.96</v>
      </c>
      <c r="C13">
        <f>1.99*2</f>
        <v>3.98</v>
      </c>
      <c r="D13">
        <f>1.59*2</f>
        <v>3.18</v>
      </c>
      <c r="E13">
        <f t="shared" si="0"/>
        <v>3.7066666666666666</v>
      </c>
    </row>
    <row r="14" spans="1:14">
      <c r="A14" t="s">
        <v>30</v>
      </c>
      <c r="B14">
        <v>4.96</v>
      </c>
      <c r="C14">
        <v>4.4800000000000004</v>
      </c>
      <c r="D14">
        <v>3.24</v>
      </c>
      <c r="E14">
        <f t="shared" si="0"/>
        <v>4.2266666666666675</v>
      </c>
    </row>
    <row r="15" spans="1:14">
      <c r="A15" t="s">
        <v>31</v>
      </c>
      <c r="B15">
        <v>2.58</v>
      </c>
      <c r="C15">
        <v>3.39</v>
      </c>
      <c r="D15">
        <v>4.29</v>
      </c>
      <c r="E15">
        <f t="shared" si="0"/>
        <v>3.4200000000000004</v>
      </c>
      <c r="N15" t="s">
        <v>24</v>
      </c>
    </row>
    <row r="16" spans="1:14">
      <c r="A16" t="s">
        <v>43</v>
      </c>
      <c r="B16">
        <v>5.94</v>
      </c>
      <c r="C16">
        <v>4.09</v>
      </c>
      <c r="D16">
        <v>5.99</v>
      </c>
      <c r="E16">
        <f t="shared" si="0"/>
        <v>5.3400000000000007</v>
      </c>
    </row>
    <row r="17" spans="1:7">
      <c r="A17" t="s">
        <v>36</v>
      </c>
      <c r="B17">
        <f>4.47*0.5</f>
        <v>2.2349999999999999</v>
      </c>
      <c r="C17">
        <f>6.78*0.5</f>
        <v>3.39</v>
      </c>
      <c r="D17">
        <f>4.49*0.5</f>
        <v>2.2450000000000001</v>
      </c>
      <c r="E17">
        <f>AVERAGE(B17,C17,D17)</f>
        <v>2.6233333333333335</v>
      </c>
    </row>
    <row r="18" spans="1:7">
      <c r="A18" t="s">
        <v>49</v>
      </c>
      <c r="B18">
        <f>5.28*0.33</f>
        <v>1.7424000000000002</v>
      </c>
      <c r="C18">
        <f>7.59*0.33</f>
        <v>2.5047000000000001</v>
      </c>
      <c r="D18">
        <f>5.29*0.33</f>
        <v>1.7457</v>
      </c>
      <c r="E18">
        <f>AVERAGE(B18,C18,D18)</f>
        <v>1.9976000000000003</v>
      </c>
      <c r="F18" s="5" t="s">
        <v>42</v>
      </c>
      <c r="G18" t="s">
        <v>56</v>
      </c>
    </row>
    <row r="19" spans="1:7">
      <c r="A19" t="s">
        <v>44</v>
      </c>
      <c r="B19">
        <v>1.88</v>
      </c>
      <c r="C19">
        <v>2.09</v>
      </c>
      <c r="D19">
        <v>1.99</v>
      </c>
      <c r="E19">
        <f>AVERAGE(B19,C19,D19)</f>
        <v>1.9866666666666666</v>
      </c>
    </row>
    <row r="20" spans="1:7">
      <c r="A20" t="s">
        <v>47</v>
      </c>
      <c r="B20">
        <f>1.58*2</f>
        <v>3.16</v>
      </c>
      <c r="C20">
        <f>1.59*2</f>
        <v>3.18</v>
      </c>
      <c r="D20">
        <f>1.49*2</f>
        <v>2.98</v>
      </c>
      <c r="E20">
        <f>AVERAGE(B20,C20,D20)</f>
        <v>3.1066666666666669</v>
      </c>
      <c r="F20" s="5" t="s">
        <v>42</v>
      </c>
      <c r="G20" t="s">
        <v>48</v>
      </c>
    </row>
    <row r="21" spans="1:7">
      <c r="A21" t="s">
        <v>45</v>
      </c>
      <c r="B21">
        <f>5.98*0.5</f>
        <v>2.99</v>
      </c>
      <c r="C21">
        <f>7.19*0.5</f>
        <v>3.5950000000000002</v>
      </c>
      <c r="D21">
        <f>9.99*0.5</f>
        <v>4.9950000000000001</v>
      </c>
      <c r="E21">
        <f>AVERAGE(B21,C21,D21)</f>
        <v>3.8600000000000008</v>
      </c>
      <c r="F21" s="5" t="s">
        <v>42</v>
      </c>
      <c r="G21" t="s">
        <v>46</v>
      </c>
    </row>
    <row r="22" spans="1:7">
      <c r="A22" t="s">
        <v>32</v>
      </c>
      <c r="B22">
        <v>3.44</v>
      </c>
      <c r="C22">
        <v>4.76</v>
      </c>
      <c r="D22">
        <v>3.49</v>
      </c>
      <c r="E22">
        <f>AVERAGE(B22,C22,D22)</f>
        <v>3.8966666666666665</v>
      </c>
    </row>
    <row r="23" spans="1:7">
      <c r="A23" s="2" t="s">
        <v>21</v>
      </c>
      <c r="B23" s="4"/>
      <c r="C23" s="4"/>
      <c r="D23" s="4"/>
      <c r="E23" s="4"/>
    </row>
    <row r="24" spans="1:7">
      <c r="A24" t="s">
        <v>37</v>
      </c>
      <c r="B24">
        <f>7.72/36</f>
        <v>0.21444444444444444</v>
      </c>
      <c r="C24">
        <f>14.99/36</f>
        <v>0.41638888888888892</v>
      </c>
      <c r="D24">
        <f>7.79/36</f>
        <v>0.21638888888888888</v>
      </c>
      <c r="E24">
        <f t="shared" ref="E24:E31" si="2">AVERAGE(B24,C24,D24)</f>
        <v>0.28240740740740738</v>
      </c>
      <c r="F24" s="5" t="s">
        <v>42</v>
      </c>
      <c r="G24" t="s">
        <v>57</v>
      </c>
    </row>
    <row r="25" spans="1:7">
      <c r="A25" t="s">
        <v>33</v>
      </c>
      <c r="B25">
        <f>8.44*0.5</f>
        <v>4.22</v>
      </c>
      <c r="C25">
        <f>9.59*0.5</f>
        <v>4.7949999999999999</v>
      </c>
      <c r="D25">
        <f>8.59*0.5</f>
        <v>4.2949999999999999</v>
      </c>
      <c r="E25">
        <f t="shared" si="2"/>
        <v>4.4366666666666665</v>
      </c>
    </row>
    <row r="26" spans="1:7">
      <c r="A26" t="s">
        <v>38</v>
      </c>
      <c r="B26">
        <v>4.92</v>
      </c>
      <c r="C26">
        <v>4.3899999999999997</v>
      </c>
      <c r="D26">
        <v>3.99</v>
      </c>
      <c r="E26">
        <f t="shared" si="2"/>
        <v>4.4333333333333327</v>
      </c>
      <c r="F26" s="5" t="s">
        <v>42</v>
      </c>
      <c r="G26" t="s">
        <v>39</v>
      </c>
    </row>
    <row r="27" spans="1:7">
      <c r="A27" s="2" t="s">
        <v>22</v>
      </c>
      <c r="B27" s="4"/>
      <c r="C27" s="4"/>
      <c r="D27" s="4"/>
      <c r="E27" s="4"/>
    </row>
    <row r="28" spans="1:7">
      <c r="A28" t="s">
        <v>34</v>
      </c>
      <c r="B28">
        <f>62.5*0.25</f>
        <v>15.625</v>
      </c>
      <c r="C28" s="4"/>
      <c r="D28" s="4"/>
      <c r="E28">
        <f t="shared" si="2"/>
        <v>15.625</v>
      </c>
      <c r="F28" s="5" t="s">
        <v>42</v>
      </c>
      <c r="G28" t="s">
        <v>40</v>
      </c>
    </row>
    <row r="29" spans="1:7">
      <c r="A29" t="s">
        <v>35</v>
      </c>
      <c r="B29">
        <f>43.25*0.25</f>
        <v>10.8125</v>
      </c>
      <c r="C29" s="4"/>
      <c r="D29" s="4"/>
      <c r="E29">
        <f t="shared" si="2"/>
        <v>10.8125</v>
      </c>
      <c r="F29" s="5" t="s">
        <v>42</v>
      </c>
      <c r="G29" t="s">
        <v>41</v>
      </c>
    </row>
    <row r="30" spans="1:7">
      <c r="A30" s="2" t="s">
        <v>23</v>
      </c>
      <c r="B30" s="4"/>
      <c r="C30" s="4"/>
      <c r="D30" s="4"/>
      <c r="E30">
        <f>SUM(E3:E29)</f>
        <v>157.58084074074074</v>
      </c>
    </row>
    <row r="31" spans="1:7">
      <c r="A31" s="3"/>
      <c r="C31" s="9"/>
      <c r="D31" s="9"/>
    </row>
    <row r="32" spans="1:7">
      <c r="B32" s="9"/>
      <c r="C32" s="9"/>
      <c r="D32" s="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Karr, Zachary John</dc:creator>
  <cp:lastModifiedBy>Karr, Zachary John</cp:lastModifiedBy>
  <dcterms:created xsi:type="dcterms:W3CDTF">2020-02-21T22:01:28Z</dcterms:created>
  <dcterms:modified xsi:type="dcterms:W3CDTF">2020-03-10T17:58:27Z</dcterms:modified>
</cp:coreProperties>
</file>