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Food Theory Group (DAXI) Or" sheetId="1" r:id="rId4"/>
    <sheet state="visible" name="The Food Theory Group (Josh Gri" sheetId="2" r:id="rId5"/>
    <sheet state="visible" name="Xprienz Pte Ltd Order Form" sheetId="3" r:id="rId6"/>
    <sheet state="visible" name="Triple J Food Works Order Form" sheetId="4" r:id="rId7"/>
    <sheet state="visible" name="The Soul Kitchen by Big D Order" sheetId="5" r:id="rId8"/>
    <sheet state="visible" name="15 Five Pte Ltd Order Form" sheetId="6" r:id="rId9"/>
    <sheet state="visible" name="Fun Toast Pte Ltd Order Form" sheetId="7" r:id="rId10"/>
    <sheet state="visible" name="Rokus A.G.B. Pte Ltd. Order For" sheetId="8" r:id="rId11"/>
    <sheet state="visible" name="The Ship Restaurant &amp; Bar Order" sheetId="9" r:id="rId12"/>
    <sheet state="visible" name="Aston Food &amp; Beverage (The Ranc" sheetId="10" r:id="rId13"/>
    <sheet state="visible" name="Aston Food &amp; Beverage (BIZEN) O" sheetId="11" r:id="rId14"/>
    <sheet state="visible" name="Vismark Food Industries Order F" sheetId="12" r:id="rId15"/>
    <sheet state="visible" name="Ya Kun Supply Order Form" sheetId="13" r:id="rId16"/>
    <sheet state="visible" name="Hooters Order Form" sheetId="14" r:id="rId17"/>
    <sheet state="visible" name="Daruma Tavern Order Form" sheetId="15" r:id="rId18"/>
    <sheet state="visible" name="Gourmetz Pte Ltd Order Form" sheetId="16" r:id="rId19"/>
    <sheet state="visible" name="Singapore Fast Food PL Order Fo" sheetId="17" r:id="rId20"/>
    <sheet state="visible" name="Pizza Arc Pte Ltd Order Form" sheetId="18" r:id="rId21"/>
    <sheet state="visible" name="Eatz Catering Services Order Fo" sheetId="19" r:id="rId22"/>
    <sheet state="visible" name="TC HOSPITALITY Order Form" sheetId="20" r:id="rId23"/>
    <sheet state="visible" name="FM Food Court Order Form" sheetId="21" r:id="rId24"/>
    <sheet state="visible" name="Jackson Bakery &amp; Confectionery " sheetId="22" r:id="rId25"/>
    <sheet state="visible" name="Antonio Ordering Form" sheetId="23" r:id="rId26"/>
    <sheet state="visible" name="Fifty Year Order Form" sheetId="24" r:id="rId27"/>
    <sheet state="visible" name="Tana Development Order Form" sheetId="25" r:id="rId28"/>
    <sheet state="visible" name="Food Republic Ordering Form" sheetId="26" r:id="rId29"/>
    <sheet state="visible" name="BREWERKZ Order Form" sheetId="27" r:id="rId30"/>
    <sheet state="visible" name="Hungry BoyGotoEat Order Form" sheetId="28" r:id="rId31"/>
    <sheet state="visible" name="Orchard Grand Court Order Form" sheetId="29" r:id="rId32"/>
    <sheet state="visible" name="Min Investments Order Form" sheetId="30" r:id="rId33"/>
    <sheet state="visible" name="Shokudo Concepts Order Form" sheetId="31" r:id="rId34"/>
    <sheet state="visible" name="Bighouse Pte Ltd Order Form" sheetId="32" r:id="rId35"/>
    <sheet state="visible" name="Hong Kaolin Liao Li Order Form" sheetId="33" r:id="rId36"/>
    <sheet state="visible" name="United Bakery Supplies Order Fo" sheetId="34" r:id="rId37"/>
    <sheet state="visible" name="Four Leaves Order Form" sheetId="35" r:id="rId38"/>
    <sheet state="visible" name="Sincere Culinary Development Or" sheetId="36" r:id="rId39"/>
    <sheet state="visible" name="The Carving Board Order Form" sheetId="37" r:id="rId40"/>
    <sheet state="visible" name="Homies Bakery Order Form" sheetId="38" r:id="rId41"/>
    <sheet state="visible" name="Konditori Order Form" sheetId="39" r:id="rId42"/>
    <sheet state="visible" name="Liquid Chocolate Order Form" sheetId="40" r:id="rId43"/>
    <sheet state="visible" name="YL Food Ventures LLP Ordering F" sheetId="41" r:id="rId44"/>
    <sheet state="visible" name="Wheelers Estate Order Form" sheetId="42" r:id="rId45"/>
    <sheet state="visible" name="Garden Pastry &amp;amp; Cake Order " sheetId="43" r:id="rId46"/>
    <sheet state="visible" name="Super Tea (S) Order Form" sheetId="44" r:id="rId47"/>
    <sheet state="visible" name="Tash Tish Tosh (S) Order Form" sheetId="45" r:id="rId48"/>
    <sheet state="visible" name="Muyoo Order Form" sheetId="46" r:id="rId49"/>
    <sheet state="visible" name="Hansfort Order Form" sheetId="47" r:id="rId50"/>
    <sheet state="visible" name="Long Beach Order Form" sheetId="48" r:id="rId51"/>
    <sheet state="visible" name="The Ivy Order Form" sheetId="49" r:id="rId52"/>
    <sheet state="visible" name="ARCADE FISH SOUP Order Form" sheetId="50" r:id="rId53"/>
    <sheet state="visible" name="Lucky Cafes Order Form" sheetId="51" r:id="rId54"/>
    <sheet state="visible" name="Cafe De Muse Order Form" sheetId="52" r:id="rId55"/>
    <sheet state="visible" name="Yue Fan Order Form" sheetId="53" r:id="rId56"/>
    <sheet state="visible" name="Bosses Restaurant Order Form" sheetId="54" r:id="rId57"/>
    <sheet state="visible" name="Fatboys Concepts Order Form" sheetId="55" r:id="rId58"/>
    <sheet state="visible" name="Hajime Order Form" sheetId="56" r:id="rId59"/>
    <sheet state="visible" name="Tolido Enterprise Order Form" sheetId="57" r:id="rId60"/>
    <sheet state="visible" name="Teppan Master Order Form" sheetId="58" r:id="rId61"/>
  </sheets>
  <definedNames/>
  <calcPr/>
</workbook>
</file>

<file path=xl/sharedStrings.xml><?xml version="1.0" encoding="utf-8"?>
<sst xmlns="http://schemas.openxmlformats.org/spreadsheetml/2006/main" count="602" uniqueCount="186">
  <si>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</si>
  <si>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</si>
  <si>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</si>
  <si>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</si>
  <si>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</si>
  <si>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</si>
  <si>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115923-184242-- Josh's Grill, Bugis Junction</t>
  </si>
  <si>
    <t>GFC Flour Mix TDF 20x1kgpkt- FLCHITD1000 (Amount: 4.70 SGD, Quantity: 4, : PKT)
BBQ Sauce Hickory Knorr 6x1kg- ZBBSHKN1000 (Amount: 11.92 SGD, Quantity: 1, : TUB)
Anchor Prof Unsalted Butter 20x454g- ZF120642 (Amount: 110.00 SGD, Quantity: 1, : CT)
Conquest Delivery Coated Fries 1/4 ShoeString Simplot 6 x 2.04kg -FSIMSS043416 (Amount: 49.00 SGD, Quantity: 2, : CT)
Subtotal: 238.72
Tax: 21.48
Total: 260.20 SGD</t>
  </si>
  <si>
    <t>GFC Flour Mix TDF 20x1kgpkt- FLCHITD1000 (Amount: 4.70 SGD, Quantity: 4, : PKT)
Golden Salted Egg Powder Knorr 6x800g- ZBGSEGGKN800 (Amount: 27.00 SGD, Quantity: 1, : PKT)
Conquest Delivery Coated Fries 1/4 ShoeString Simplot 6 x 2.04kg -FSIMSS043416 (Amount: 49.00 SGD, Quantity: 3, : CT)
Subtotal: 192.80
Tax: 17.35
Total: 210.15 SGD</t>
  </si>
  <si>
    <t>Mint Jelly Royal Miller 6x215g- RMSAMINRM0215 (Amount: 3.25 SGD, Quantity: 14, : BTL)
Mint Sauce Royal Miller 6x185g- RMSAMINRM0185 (Amount: 16.20 SGD, Quantity: 1, : CT)
Potato Flake Knorr 2kg- ZBPFPOTFL2KG (Amount: 16.20 SGD, Quantity: 4, : BOX)
Anchor Prof Unsalted Butter 20x454g- ZF120642 (Amount: 110.00 SGD, Quantity: 1, : CT)
Conquest Delivery Coated Fries 1/4 ShoeString Simplot 6 x 2.04kg -FSIMSS043416 (Amount: 49.00 SGD, Quantity: 2, : CT)
Subtotal: 334.50
Tax: 30.11
Total: 364.61 SGD</t>
  </si>
  <si>
    <t>115923-294258-- Josh's Grill, 313 Somerset</t>
  </si>
  <si>
    <t>Tartar Sauce BestFood 4x3ltr- ZBTSABF3000 (Amount: 66.72 SGD, Quantity: 1, : CT)
Anchor Mozzarella Shredded Cheese IQF AES plus 6x2kg- ZF121228 (Amount: 19.60 SGD, Quantity: 1, : PKT)
Conquest Delivery Coated Fries 1/4 ShoeString Simplot 6 x 2.04kg -FSIMSS043416 (Amount: 49.00 SGD, Quantity: 2, : CT)
Subtotal: 184.32
Tax: 16.59
Total: 200.91 SGD</t>
  </si>
  <si>
    <t>Tartar Sauce BestFood 4x3ltr- ZBTSABF3000 (Amount: 66.72 SGD, Quantity: 1, : CT)
Subtotal: 66.72
Tax: 6.00
Total: 72.72 SGD</t>
  </si>
  <si>
    <t>120583-234844--205A/207A New Bridge Road</t>
  </si>
  <si>
    <t>Corn Starch Johnnyson's 10x1kg- JOFLCORN1KG (Amount: 2.50 SGD, Quantity: 10, : PKT)
Golden Salted Egg Powder Knorr 6x800g- ZBGSEGGKN800 (Amount: 28.35 SGD, Quantity: 1, : PKT)
Chicken Seasoning Powder Knorr 6x1kg- ZBCPOKN1000 (Amount: 13.15 SGD, Quantity: 1, : TUB)
Anchor Prof Unsalted Butter 20x454g- ZF120642 (Amount: 121.28 SGD, Quantity: 1, : CT)
ANCHOR Cream Cheese 12 x 1kg- ZF121641 (Amount: 115.50 SGD, Quantity: 2, : CT)
Subtotal: 418.78
Tax: 37.69
Total: 456.47 SGD</t>
  </si>
  <si>
    <t>93343-156638-- 604 Sembawang Road</t>
  </si>
  <si>
    <t>Tartar Sauce BestFood 4x3ltr- ZBTSABF3000 (Amount: 15.25 SGD, Quantity: 4, : TUB)
TC Nacho Cheese Sauce Tropic Choice 4x(3x1kg)- SATCNACHOCHE (Amount: 21.60 SGD, Quantity: 4, : TUB)
Dressing Thousand Island BF 6x2.5L- ZBDTIBF2500 (Amount: 15.43 SGD, Quantity: 2, : TUB)
White Sugar Sachets SIS 24x(100'sx5gm)- SUSFINWSI0005 (Amount: 2.30 SGD, Quantity: 1, : PKT)
Cling Wrap 300m North Star 6x300mx45cm- NSNFCLIW300M (Amount: 8.40 SGD, Quantity: 1, : ROL)
Subtotal: 188.96
Tax: 17.01
Total: 205.97 SGD</t>
  </si>
  <si>
    <t>180282-231746-- 1 Yuan Ching Rd</t>
  </si>
  <si>
    <t>Real Mayonnaise Best Food 4x3ltr- ZBMAYBF3000 (Amount: 17.23 SGD, Quantity: 1, : TUB)
Olive Oil Ex. Virgin Royal Miller 4x5ltr- RMOIOLIERM5000 (Amount: 71.00 SGD, Quantity: 1, : TIN)
Olive Oil Pomace Royal Miller 4x5ltr 橄榄油- RMOIOLPRR5L (Amount: 45.00 SGD, Quantity: 2, : TIN)
Fine Sugar SIS 20x1kg- SUSFINES1000 (Amount: 1.85 SGD, Quantity: 2, : PKT)
Worchester Sauce Lea&amp;Perrin 12x290ml- SAWORLE0290 (Amount: 4.20 SGD, Quantity: 2, : BTL)
Plain Flour Johnnyson's 1kg/pkt- JOFLPLAPR1000 (Amount: 3.30 SGD, Quantity: 1, : PKT)
Garlic Powder Hela 9x700gtub- GSGARHE0700 (Amount: 24.80 SGD, Quantity: 2, : TUB)
Panda Oyster Sauce LKK 6x2.20kg- SAOYPLKK2200 (Amount: 8.50 SGD, Quantity: 2, : TIN)
Pineapple Slice In Light Syrup Royal Miller 24x565g- RMCFPINSRM565 (Amount: 1.60 SGD, Quantity: 6, : TIN)
Pepper Sauce (Red) Tabasco 24x60ML- SAPERE0060 (Amount: 2.50 SGD, Quantity: 2, : BTL)
Gherkins Royal Miller 12x680g- RMPIGHEMR680 (Amount: 2.30 SGD, Quantity: 1, : BTL)
Bag Plastic Garbage  36"x48" North Star 10Pkt/Bag - NSNFGBB36X48 (Amount: 9.00 SGD, Quantity: 2, : PKT)
Anchor TM Chefs Classic Whipping Cream 35.5% (New) 12x1ltr- ZF122389 (Amount: 85.68 SGD, Quantity: 1, : CT)
Perfect Italiano Parmesan Grated 4x1.5kg- ZF104120 (Amount: 45.50 SGD, Quantity: 1, : EAC)
Subtotal: 426.31
Tax: 38.37
Total: 464.68 SGD</t>
  </si>
  <si>
    <t>219424-290978-- Woods Square</t>
  </si>
  <si>
    <t>Fine Sugar Mitr Phol 10kg- SUSFINEMP10 (Amount: 15.00 SGD, Quantity: 6, : BAG)
Total: 90.00 SGD</t>
  </si>
  <si>
    <t>16980-146372-- 1 Scotts Road #03-16/18</t>
  </si>
  <si>
    <t>南乳2btl，raw sugar 2pkt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</si>
  <si>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1, : BAG)
Thai Rice Hom Mali Royal Miller 25kg- RMRITHARM2500 (Amount: 54.50 SGD, Quantity: 1, : BAG)
Cream Style Corn Royal Miller 24x425g- RMCVCSCRM0425 (Amount: 1.21 SGD, Quantity: 5, : TIN)
Tomato Ketchup Maggi 6x3.3kgtin- SATOMA3300 (Amount: 10.50 SGD, Quantity: 1, : TIN)
Chilli Sauce Maggi 6x3.3kgtin- SACHIMAG3000 (Amount: 11.00 SGD, Quantity: 1, : TIN)
Escargots Snail Noble Kitchen 12x840g- CSESCDU0850 (Amount: 19.00 SGD, Quantity: 1, : TIN)
Fine Salt East Sun 48x500g- ESSSSAFES500 (Amount: 0.45 SGD, Quantity: 6, : PKT)
Tomato Pronto Knorr 6x2kg- ZBTPRKN2000 (Amount: 9.40 SGD, Quantity: 3, : TIN)
UHT Full Cream Milk Royal Miller 12x1ltr- RMMIMUHRM1000 (Amount: 23.40 SGD, Quantity: 1, : CT)
Caesar Dressing Best Food 6x2.5L- ZBCAEBF2500 (Amount: 21.01 SGD, Quantity: 1, : TUB)
Tomato Chopped Royal Miller 6x2.55kg- RMCVTOCRU2500 (Amount: 7.35 SGD, Quantity: 1, : TIN)
Tempura Ko Nissin 20x450g- JPTEM0500 (Amount: 5.00 SGD, Quantity: 2, : PKT)
Rock Coarse Salt 3E 5x3kgpkt- SSSAC3E3000 (Amount: 1.95 SGD, Quantity: 1, : PKT)
Baked Beans In Tomato Sauce Royal Miller 6x2.6kg- RMCVBBERM2700 (Amount: 7.00 SGD, Quantity: 1, : TIN)
Red Kidney Bean Royal Miller 24x400g- RMCVRKBRM439 (Amount: 1.15 SGD, Quantity: 4, : TIN)
Ikan Bilis Peeled 1kgx10pkt 无骨江鱼仔- MLIKALS1000 (Amount: 11.00 SGD, Quantity: 1, : PKT)
Fried Dace Tau See Fish In Can 24x184g- CSFDPPR0184 (Amount: 2.75 SGD, Quantity: 5, : TIN)
Blackcurrant Syrup 6 x 1ltr Ribena- BEBLSRI1000 (Amount: 7.65 SGD, Quantity: 1, : BTL)
Szechuan Preserved Veg WHOLE fishwell20x500g 榨菜-  PISZPRVEWH0500 (Amount: 1.30 SGD, Quantity: 2, : PKT)
Subtotal: 496.96
Tax: 44.73
Total: 541.69 SGD</t>
  </si>
  <si>
    <t>7793-254362-- BIZEN, Funan</t>
  </si>
  <si>
    <t>Lipton Pouch Bag/ Teabag  2030X14G- XE69610488 (Amount: 8.00 SGD, Quantity: 1, : EAC)
Olive Oil Pomace Royal Miller 4x5ltr 橄榄油- RMOIOLPRR5L (Amount: 36.00 SGD, Quantity: 1, : TIN)
Spaghetti Sauce AngelaMia 6x2.95kg- SASPAHU3000 (Amount: 12.40 SGD, Quantity: 3, : TIN)
Salt Fine 3 Eagle 20x1kg- SSSAFS1000 (Amount: 0.75 SGD, Quantity: 1, : PKT)
Sesame Oil East Sun 24x500ml- ESOISESES0500 (Amount: 4.90 SGD, Quantity: 1, : BTL)
Aluminium Foil 300m North Star 3x300mx45cm- NSNFALF300M (Amount: 40.00 SGD, Quantity: 1, : ROL)
Beef Stock Paste Knorr 6x1.5kg- ZBBPAKN1500 (Amount: 19.29 SGD, Quantity: 1, : BTL)
Subtotal: 146.14
Tax: 13.15
Total: 159.29 SGD</t>
  </si>
  <si>
    <t>1172-1384-- Blk 3017 Bedok North</t>
  </si>
  <si>
    <t>Tandoori Naan (Plain Oval Shape) Kawan 24x5'sx85gm- ZKF104KWM0100 (Amount: 69.60 SGD, Quantity: 5, : CT)
Subtotal: 348.00
Tax: 31.32
Total: 379.32 SGD</t>
  </si>
  <si>
    <t>Time</t>
  </si>
  <si>
    <t>98913-265020-- Jurong Point</t>
  </si>
  <si>
    <t>Anchor Salted Butter 40x250g- ZF110580 (Amount: 0.00 SGD, Quantity: 2, : CT)
Total: 0.00 SGD</t>
  </si>
  <si>
    <t>98913-244018-- Aperia Mall</t>
  </si>
  <si>
    <t>Anchor Salted Butter 40x250g- ZF110580 (Amount: 0.00 SGD, Quantity: 1, : CT)
Tax: 0.00
Total: 0.00 SGD</t>
  </si>
  <si>
    <t>98913-349934-- Maxwell</t>
  </si>
  <si>
    <t>Anchor Salted Butter 40x250g- ZF110580 (Amount: 0.00 SGD, Quantity: 3, : CT)
Total: 0.00 SGD</t>
  </si>
  <si>
    <t>98913-264998-- Bugis Junction</t>
  </si>
  <si>
    <t>98913-341649-- Woodleigh Mall</t>
  </si>
  <si>
    <t>98913-355589-- CTL, 1 Raffles Link</t>
  </si>
  <si>
    <t>98913-265670-- Suntec City Mall B1-104</t>
  </si>
  <si>
    <t>98913-345641-- Chinatown Point</t>
  </si>
  <si>
    <t>98913-228346-- Far East Plaza</t>
  </si>
  <si>
    <t>Anchor Salted Butter 40x250g- ZF110580 (Amount: 0.00 SGD, Quantity: 2, : CT)
Tax: 0.00
Total: 0.00 SGD</t>
  </si>
  <si>
    <t>98913-265046-- Hillion Mall</t>
  </si>
  <si>
    <t>98913-231684-- Oasis</t>
  </si>
  <si>
    <t>98913-350074-- Westgate</t>
  </si>
  <si>
    <t>98913-241992-- Great World City</t>
  </si>
  <si>
    <t>Please deliver before our store close at 7pm. If not, please help to put butter into freezer.</t>
  </si>
  <si>
    <t>98913-340885-- Bukit Timah Plaza</t>
  </si>
  <si>
    <t>Anchor Salted Butter 40x250g- ZF110580 (Amount: 0.00 SGD, Quantity: 1, : CT)
Total: 0.00 SGD</t>
  </si>
  <si>
    <t>98913-265042--Ng Teng Fong</t>
  </si>
  <si>
    <t>98913-265040-- JEM</t>
  </si>
  <si>
    <t>98913-228352-- Takashimaya</t>
  </si>
  <si>
    <t>18360-21939-- Clark Quay 3D #01-03</t>
  </si>
  <si>
    <t>Aromat Seasoning Knorr 6x2.25kg- ZBASEKN2250 (Amount: 20.65 SGD, Quantity: 1, : TUB)
Anchor UHT CHG Extra Yield Cream Latam 12x1ltr- ZF122338 (Amount: 71.19 SGD, Quantity: 1, : CT)
(8060) PreFormed Crumbed Onion Rings Simplot 8x908gm- FSIMOR8060 (Amount: 48.00 SGD, Quantity: 2, : CT)
(378.002) Skin On Seasoned Jumbo Wedges 6x2000g Farm Frites- FF378002 (Amount: 44.40 SGD, Quantity: 4, : CT)
Subtotal: 365.44
Tax: 32.89
Total: 398.33 SGD</t>
  </si>
  <si>
    <t>Black Bean S&amp;W 12x425g- CVBBESW0425 (Amount: 24.00 SGD, Quantity: 1, : CT)
(8060) PreFormed Crumbed Onion Rings Simplot 8x908gm- FSIMOR8060 (Amount: 48.00 SGD, Quantity: 1, : CT)
(378.002) Skin On Seasoned Jumbo Wedges 6x2000g Farm Frites- FF378002 (Amount: 44.40 SGD, Quantity: 2, : CT)
Subtotal: 160.80
Tax: 14.47
Total: 175.27 SGD</t>
  </si>
  <si>
    <t>777499-350012-- 654A Punggol Drive</t>
  </si>
  <si>
    <t>Spaghetti  FTO 5 Royal Miller 24x500gm- RMPARMSPA500 (Amount: 45.60 SGD, Quantity: 1, : CT)
Rice Flour 3 Eagles 20x600g- FLRICTH0600 (Amount: 1.15 SGD, Quantity: 2, : PKT)
Cooking Caramel (Xiang Zhen) Elephant 6x3kg- ZASSDXI3000 (Amount: 13.50 SGD, Quantity: 2, : BTL)
Plain Flour Johnnyson's 1kg/pkt- JOFLPLAPR1000 (Amount: 3.30 SGD, Quantity: 1, : PKT)
Tartar Sauce BestFood 4x3ltr- ZBTSABF3000 (Amount: 17.23 SGD, Quantity: 1, : TUB)
Chicken Powder Knorr 6x2.25kg- ZBCPOKN2250 (Amount: 27.85 SGD, Quantity: 1, : TUB)
(435.002) Crispy Coated Fries 7mm Farm Frites 6x2000g-  FF435002 (Amount: 48.00 SGD, Quantity: 2, : CT)
Anchor UHT CHG Extra Yield Cream Latam 12x1ltr- ZF122338 (Amount: 71.19 SGD, Quantity: 1, : CT)
Anchor Salted Butter 40x250g- ZF110580 (Amount: 3.70 SGD, Quantity: 5, : EA)
Subtotal: 308.97
Tax: 27.81
Total: 336.78 SGD</t>
  </si>
  <si>
    <t>223405-298264-- 25 Springside Green</t>
  </si>
  <si>
    <t>(435.002) Crispy Coated Fries 7mm Farm Frites 6x2000g-  FF435002 (Amount: 48.00 SGD, Quantity: 2, : CT)
Anchor UHT CHG Extra Yield Cream Latam 12x1ltr- ZF122338 (Amount: 6.60 SGD, Quantity: 6, : PKT)
Subtotal: 135.60
Tax: 12.20
Total: 147.80 SGD</t>
  </si>
  <si>
    <t>156857-197394-- 1 Enterprise Road Unit 1</t>
  </si>
  <si>
    <t>Delivery Timing : Between 10am to 2pm (Avoid 12pm to 1pm Lunch TIme)</t>
  </si>
  <si>
    <t>Baked Beans In Tomato Sauce Royal Miller 6x2.6kg- RMCVBBERM2700 (Amount: 36.00 SGD, Quantity: 2, : CT)
UHT Coconut Cream Kara 12x1ltr- MICOCKA1000 (Amount: 45.60 SGD, Quantity: 1, : CT)
Total: 117.60 SGD</t>
  </si>
  <si>
    <t>Delivery Timing : Between 10am to 2pm (Avoid 12pm to 1pm)</t>
  </si>
  <si>
    <t>Macaroni Elbow FTO 134 Valdigrano 24x500g- PAMACELM500 (Amount: 36.00 SGD, Quantity: 10, : CT)
Total: 360.00 SGD</t>
  </si>
  <si>
    <t>Delivery Timing : Between 10am to 2pm (Avoid Lunch Time 12-1pm)</t>
  </si>
  <si>
    <t>Bean Sticks LSH 3kg/pkt- MLBEZLSH3000 (Amount: 35.00 SGD, Quantity: 2, : PKT)
Total: 70.00 SGD</t>
  </si>
  <si>
    <t>153089-192126-- Toast &amp; Curry, 43 Siloso Beach</t>
  </si>
  <si>
    <t>UHT Coconut Cream Kara 12x1ltr- MICOCKA1000 (Amount: 46.80 SGD, Quantity: 1, : CT)
Lipton Tea Dust EK 5X1.8Kg- XE68928341 (Amount: 60.48 SGD, Quantity: 2, : CT)
Subtotal: 167.76
Tax: 15.10
Total: 182.86 SGD</t>
  </si>
  <si>
    <t>Condensed Milk Royal Miller 48x390g- RMMIMCORM0390 (Amount: 52.80 SGD, Quantity: 1, : CT)
Evaporated Creamer Royal Miller 48x390g- RMMIMECRM0390 (Amount: 52.80 SGD, Quantity: 1, : CT)
UHT Coconut Cream Kara 12x1ltr- MICOCKA1000 (Amount: 46.80 SGD, Quantity: 2, : CT)
WH Sambal SHRIMP Woh Hup 12x220g- ZW1303400077 (Amount: 38.13 SGD, Quantity: 1, : CT)
Corn Starch Johnnyson's 10x1kg- JOFLCORN1KG (Amount: 2.50 SGD, Quantity: 1, : PKT)
Pandan Kaya Fong Yit 8x3kg- JAKAPAFY3000 (Amount: 18.75 SGD, Quantity: 1, : POU)
Subtotal: 258.58
Tax: 23.27
Total: 281.85 SGD</t>
  </si>
  <si>
    <t>132795-182822-- Marrybrown IFLY, 43 Siloso Beach</t>
  </si>
  <si>
    <t>Condensed Milk Royal Miller 48x390g- RMMIMCORM0390 (Amount: 1.20 SGD, Quantity: 2, : TIN)
Evaporated Creamer Royal Miller 48x390g- RMMIMECRM0390 (Amount: 1.20 SGD, Quantity: 2, : TIN)
UHT Coconut Cream Kara 12x1ltr- MICOCKA1000 (Amount: 46.80 SGD, Quantity: 1, : CT)
Real Mayonnaise Best Food 4x3ltr- ZBMAYBF3000 (Amount: 65.63 SGD, Quantity: 2, : CT)
Dressing Coleslaw Best Food 4x3ltr- ZBDRCBF3000 (Amount: 71.14 SGD, Quantity: 1, : CT)
Washing Up Liquid Lemon North Star 4x5ltr- NSNFWASNS5000 (Amount: 19.00 SGD, Quantity: 1, : CT)
KGO General Purpose Flour Orange KG 25kg- KGFL46025 (Amount: 29.00 SGD, Quantity: 3, : BAG)
Subtotal: 360.00
Tax: 32.40
Total: 392.40 SGD</t>
  </si>
  <si>
    <t>192633-344229-- Nanyang Polytechnic, 180 Ang Mo Kio</t>
  </si>
  <si>
    <t>Anchor Mozzarella Shredded Cheese IQF AES plus 6x2kg- ZF121228 (Amount: 17.00 SGD, Quantity: 12, : PKT)
Anchor UHT CHG Extra Yield Cream Latam 12x1ltr- ZF122338 (Amount: 6.91 SGD, Quantity: 2, : PKT)
Subtotal: 217.82
Tax: 19.60
Total: 237.42 SGD</t>
  </si>
  <si>
    <t>ZBBSHKN1000-2tub</t>
  </si>
  <si>
    <t>Anchor Mozzarella Shredded Cheese IQF AES plus 6x2kg- ZF121228 (Amount: 17.00 SGD, Quantity: 12, : PKT)
Anchor UHT CHG Extra Yield Cream Latam 12x1ltr- ZF122338 (Amount: 6.91 SGD, Quantity: 2, : PKT)
Real Mayonnaise Best Food 4x3ltr- ZBMAYBF3000 (Amount: 17.23 SGD, Quantity: 4, : TUB)
Salt Fine 3 Eagle 20x1kg- SSSAFS1000 (Amount: 0.95 SGD, Quantity: 4, : PKT)
GoChuJang Hot Pepper Paste Sajo 20x500g- MLGHJ500G (Amount: 4.80 SGD, Quantity: 6, : TUB)
Corn Starch Johnnyson's 10x1kg- JOFLCORN1KG (Amount: 2.50 SGD, Quantity: 6, : PKT)
White Sauce Mix Knorr 6x850g- ZBWHIKN0850 (Amount: 14.53 SGD, Quantity: 4, : BTL)
Subtotal: 392.46
Tax: 35.32
Total: 427.78 SGD</t>
  </si>
  <si>
    <t>147389-198780-- 12 Kallang Avenue</t>
  </si>
  <si>
    <t>Anchor Salted Butter 40x250g有盐牛油- ZF110580 (Amount: 133.19 SGD, Quantity: 1, : CT)
Chicken Picnic Square Ham Sliced  12PKT X 1KG- FRCHPIHAM1KG (Amount: 8.20 SGD, Quantity: 1, : PKT)
Anchor Processed Cheese Pale SOS 84's 10x1040g- ZF114494 (Amount: 12.45 SGD, Quantity: 1, : PKT)
Subtotal: 153.84
Tax: 13.85
Total: 167.69 SGD</t>
  </si>
  <si>
    <t>162157-310646-- 1550 Bedok North</t>
  </si>
  <si>
    <t>CBS Bread Flour Crown &amp; Bee 25kg- KGFL18025 (Amount: 22.00 SGD, Quantity: 75, : BAG)
DKS GP Bread Flour Double Kris 25kg- KGFL54025 (Amount: 21.00 SGD, Quantity: 45, : BAG)
Subtotal: 2,595.00
Tax: 233.55
Total: 2,828.55 SGD</t>
  </si>
  <si>
    <t>CBS Bread Flour Crown &amp; Bee 25kg- KGFL18025 (Amount: 22.00 SGD, Quantity: 40, : BAG)
DKS GP Bread Flour Double Kris 25kg- KGFL54025 (Amount: 21.00 SGD, Quantity: 30, : BAG)
Subtotal: 1,510.00
Tax: 135.90
Total: 1,645.90 SGD</t>
  </si>
  <si>
    <t>Antonio Outlet</t>
  </si>
  <si>
    <t>740463-352985-- 504 Bishan</t>
  </si>
  <si>
    <t>Chilli Sauce Pouch Kimball 12x1kg- ZACHIKI1000 (Amount: 3.93 SGD, Quantity: 8, UOM: POU)
Macaroni FTO 132 Royal Miller 24x500gm- RMPARMMAC500 (Amount: 1.80 SGD, Quantity: 4, UOM: PKT)
Pineapple Slice In Light Syrup Royal Miller 24x565g- RMCFPINSRM565 (Amount: 1.65 SGD, Quantity: 2, UOM: TIN)
Sliced Black Olives Royal Miller 10x1700g- RMPIOBS1700 (Amount: 8.90 SGD, Quantity: 1, UOM: PKT)
Tomato Ketchup Pouch Kimball 12x1kg- ZATOMKI1000 (Amount: 3.50 SGD, Quantity: 3, UOM: PKT)
Whole Kernel Sweet Corn Royal Miller 24x425g- RMCVCWKRM0425 (Amount: 29.50 SGD, Quantity: 1, UOM: CT)
Worchester Sauce Lea&amp;Perrin 12x290ml- SAWORLE0290 (Amount: 4.20 SGD, Quantity: 1, UOM: BTL)
Onion Rings Breaded Farm Frites 10x1000g- FF924001 (Amount: 60.00 SGD, Quantity: 1, UOM: CT)
Total: 155.04 SGD</t>
  </si>
  <si>
    <t>740463-348746-- 727 Clementi</t>
  </si>
  <si>
    <t>Macaroni FTO 132 Royal Miller 24x500gm- RMPARMMAC500 (Amount: 1.80 SGD, Quantity: 7, UOM: PKT)
Whole Kernel Sweet Corn Royal Miller 24x425g- RMCVCWKRM0425 (Amount: 29.50 SGD, Quantity: 1, UOM: CT)
Onion Rings Breaded Farm Frites 10x1000g- FF924001 (Amount: 60.00 SGD, Quantity: 1, UOM: CT)
Total: 102.10 SGD</t>
  </si>
  <si>
    <t>149409-185924-- 8A Admiralty Street #04-38</t>
  </si>
  <si>
    <t>Anchor TM Chefs Classic Whipping Cream 35.5% 12x1ltr- ZF122389 (Amount: 74.00 SGD, Quantity: 10, : CT)
Total: 740.00 SGD</t>
  </si>
  <si>
    <t>Anchor UHT Whipping Cream(NEW) 12X1LTR- ZF121274 (Amount: 74.00 SGD, Quantity: 10, : CT)
Total: 740.00 SGD</t>
  </si>
  <si>
    <t>CBS Bread Flour Crown &amp; Bee 25kg- KGFL18025 (Amount: 22.00 SGD, Quantity: 80, : BAG)
Total: 1,760.00 SGD</t>
  </si>
  <si>
    <t>CBS Bread Flour Crown &amp; Bee 25kg- KGFL18025 (Amount: 22.00 SGD, Quantity: 40, : BAG)
Total: 880.00 SGD</t>
  </si>
  <si>
    <t>199503-258558-- Plaza Singapura</t>
  </si>
  <si>
    <t>Whole Kernel Sweet Corn Royal Miller 24x425g- RMCVCWKRM0425 (Amount: 29.50 SGD, Quantity: 1, : CT)
Sweet Chilli Sauce Halal Heinz 24x310g- SACHILHEI310 (Amount: 1.90 SGD, Quantity: 2, : TIN)
Tomato Ketchup Halal Heinz 24x300g- SATOHEI300 (Amount: 1.25 SGD, Quantity: 2, : BTL)
Fine Salt East Sun 48x500g- ESSSSAFES500 (Amount: 0.40 SGD, Quantity: 1, : PKT)
GoChuJang Hot Pepper Paste Sajo 20x500g- MLGHJ500G (Amount: 4.80 SGD, Quantity: 1, : TUB)
Subtotal: 41.00
Tax: 3.69
Total: 44.69 SGD</t>
  </si>
  <si>
    <t>Food Republic Outlet</t>
  </si>
  <si>
    <t>8494-99955-- NEX</t>
  </si>
  <si>
    <t>Dark Soya Sauce (Grade 2) KCT 5L/tub 廣祥泰香老抽- SASSDKW25000 (Amount: 18.30 SGD, Quantity: 2, UOM: TUB)
Total: 36.60 SGD</t>
  </si>
  <si>
    <t>337321-333654-- One Fullerton (OF)</t>
  </si>
  <si>
    <t>Honey Mustard Dressing Best Food 6x2.5L- ZBHONMS2500 (Amount: 20.91 SGD, Quantity: 2, : TUB)
Real Mayonnaise Best Food 4x3ltr- ZBMAYBF3000 (Amount: 17.23 SGD, Quantity: 2, : TUB)
Coated Fries 1/4" ShoeString Simplot 6 x 2.04kg- FSIMSS043416 (Amount: 55.20 SGD, Quantity: 2, : CT)
SIDEWINDERS Seasoned Junior Cut Fries Simplot 6x2.04kg- FSIMSW051145 (Amount: 13.00 SGD, Quantity: 6, : PKT)
Total: 264.68 SGD</t>
  </si>
  <si>
    <t>337323-333658-- Orchard Rendezvous (OR)</t>
  </si>
  <si>
    <t>Koko Krunch Econopack Nestle 12x450g- CEN12530524 (Amount: 76.44 SGD, Quantity: 1, : CT)
Captain Oats Beverage original (12 x 1L)- ZCBEVOR1L (Amount: 41.19 SGD, Quantity: 2, : CT)
Total: 158.82 SGD</t>
  </si>
  <si>
    <t>Honey Mustard Dressing Best Food 6x2.5L- ZBHONMS2500 (Amount: 20.91 SGD, Quantity: 2, : TUB)
Coated Fries 1/4" ShoeString Simplot 6 x 2.04kg- FSIMSS043416 (Amount: 55.20 SGD, Quantity: 3, : CT)
Total: 207.42 SGD</t>
  </si>
  <si>
    <t>Honey Mustard Dressing Best Food 6x2.5L- ZBHONMS2500 (Amount: 20.91 SGD, Quantity: 6, : TUB)
Real Mayonnaise Best Food 4x3ltr- ZBMAYBF3000 (Amount: 65.63 SGD, Quantity: 1, : CT)
Peanut Butter Creamy Best Food 4x3ltr- ZBPEBBF3000 (Amount: 29.99 SGD, Quantity: 1, : TUB)
Total: 221.08 SGD</t>
  </si>
  <si>
    <t>518414-354137--378 Clementi Ave 5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</si>
  <si>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Fries Shoestring 7mm Farm Frites 6x2000g- FF204004 (Amount: 36.00 SGD, Quantity: 1, : CT)
IQF Broccoli 40/60mm Royal Miller 10X1kg- RMVEBRCOLI (Amount: 25.00 SGD, Quantity: 1, : CT)
Total: 168.67 SGD</t>
  </si>
  <si>
    <t>Cream Of Mushroom Knorr 6x1kg- ZBSMRKN1000 (Amount: 11.59 SGD, Quantity: 1, : PKT)
Total: 11.59 SGD</t>
  </si>
  <si>
    <t>518414-342229-- 78A Telok Blangah Street 32</t>
  </si>
  <si>
    <t>Dressing Coleslaw Best Food 4x3ltr- ZBDRCBF3000 (Amount: 18.67 SGD, Quantity: 1, : TUB)
UHT Full Cream Milk Royal Miller 12x1ltr- RMMIMUHRM1000 (Amount: 18.00 SGD, Quantity: 1, : CT)
Mayo Magic Best Food 4x3L- ZBMAMGBF3000 (Amount: 39.25 SGD, Quantity: 1, : CT)
Total: 75.92 SGD</t>
  </si>
  <si>
    <t>122824-276264-- 151 Serangoon North</t>
  </si>
  <si>
    <t>Vegetable Cooking Oil Royal Miller 17kg/tin- RMOICOORM17KG (Amount: 33.00 SGD, Quantity: 2, : TIN)
Mayo Magic Best Food 4x3L- ZBMAMGBF3000 (Amount: 39.25 SGD, Quantity: 1, : CT)
Fries Shoestring 7mm Farm Frites 6x2000g- FF204004 (Amount: 36.00 SGD, Quantity: 1, : CT)
Total: 141.25 SGD</t>
  </si>
  <si>
    <t>Vegetable Cooking Oil Royal Miller 17kg/tin- RMOICOORM17KG (Amount: 33.00 SGD, Quantity: 2, : TIN)
Concentrated Chicken Stock Knorr 6x1kg- ZBCNCHSKN1000 (Amount: 11.50 SGD, Quantity: 2, : BTL)
IQF Broccoli 40/60mm Royal Miller 10X1kg- RMVEBRCOLI (Amount: 25.00 SGD, Quantity: 1, : CT)
Total: 114.00 SGD</t>
  </si>
  <si>
    <t>518410-340835-- 15 Anamalai Ave</t>
  </si>
  <si>
    <t>Dressing Coleslaw Best Food 4x3ltr- ZBDRCBF3000 (Amount: 18.67 SGD, Quantity: 1, : TUB)
Vegetable Cooking Oil Royal Miller 17kg/tin- RMOICOORM17KG (Amount: 33.00 SGD, Quantity: 3, : TIN)
UHT Full Cream Milk Royal Miller 12x1ltr- RMMIMUHRM1000 (Amount: 18.00 SGD, Quantity: 1, : CT)
Mayo Magic Best Food 4x3L- ZBMAMGBF3000 (Amount: 39.25 SGD, Quantity: 1, : CT)
IQF Broccoli 40/60mm Royal Miller 10X1kg- RMVEBRCOLI (Amount: 25.00 SGD, Quantity: 2, : CT)
Martini FS Gold Cooking &amp; Whipping RED 12x1L- UNMMAV000DM (Amount: 54.00 SGD, Quantity: 1, : CT)
Total: 278.92 SGD</t>
  </si>
  <si>
    <t>518404-340831-- 205D Compassvale Lane</t>
  </si>
  <si>
    <t>Vegetable Cooking Oil Royal Miller 17kg/tin- RMOICOORM17KG (Amount: 33.00 SGD, Quantity: 2, : TIN)
Concentrated Chicken Stock Knorr 6x1kg- ZBCNCHSKN1000 (Amount: 11.50 SGD, Quantity: 2, : BTL)
Fries Shoestring 7mm Farm Frites 6x2000g- FF204004 (Amount: 36.00 SGD, Quantity: 2, : CT)
IQF Broccoli 40/60mm Royal Miller 10X1kg- RMVEBRCOLI (Amount: 2.50 SGD, Quantity: 2, : PKT)
Total: 166.00 SGD</t>
  </si>
  <si>
    <t>161117-203494--131 Killiney Road</t>
  </si>
  <si>
    <t>(chilled) Emmi Yoghurt  Plain 6x1kg- CHYOPLA1000 (Amount: 10.50 SGD, Quantity: 12, : TUB)
Corn Flakes Gold Econo Pack Nestle 14x500g- CEN12432552 (Amount: 4.82 SGD, Quantity: 3, : EAC)
Fungus White LSH 10x1kgpkt- MLFUNWLS1000 (Amount: 18.80 SGD, Quantity: 1, : Kg)
Hua Tiao Chew Bao Ding 12x640ml- WSHTWBA0640 (Amount: 2.55 SGD, Quantity: 5, : BTL)
Ikan Bilis Peeled 1kgx10pkt 江鱼仔 - MLIKALS1000 (Amount: 11.00 SGD, Quantity: 3, : PKT)
Longan in Syrup Royal Miller 24x565g- RMCFLONRM567 (Amount: 57.60 SGD, Quantity: 1, : CT)
Lychee In Syrup Royal Miller 12x567g- RMCFLYCHEE567 (Amount: 28.80 SGD, Quantity: 1, : CT)
MSG / Ajinomoto 20x1kg- SSMSGAJM01000 (Amount: 5.50 SGD, Quantity: 4, : PKT)
MSG Vetsin Buddha Hand 6x2.25kg- SSMSGBH2270 (Amount: 32.00 SGD, Quantity: 1, : TIN)
Koko Krunch Econopack Nestle 12x450g- CEN12530524 (Amount: 6.69 SGD, Quantity: 3, : PKT)
Panda Oyster Sauce  LKK 6x2.20kg- SAOYPLKK2200 (Amount: 8.50 SGD, Quantity: 1, : TIN)
Pickled Lettuce Mili 48x180g- PILETNA0198 (Amount: 31.20 SGD, Quantity: 1, : CT)
Sago (Small) East Sun 1kg/pkt- ESMLSASLS30KG (Amount: 2.65 SGD, Quantity: 1, : PKT)
Thai Rice Hom Mali Royal Miller 25kg- RMRITHARM2500 (Amount: 54.00 SGD, Quantity: 3, : BAG)
Vegetable Cooking Oil Royal Miller 17kg/tin- RMOICOORM17KG (Amount: 33.00 SGD, Quantity: 5, : TIN)
White Nut Ginko Mili 24x397g- CFWNUGB0397 (Amount: 1.40 SGD, Quantity: 5, : TIN)
(HLF) Yellow Lump Rock Sugar Zheng Feng 50x(400g/box)-  SUYLWLRS400G (Amount: 1.50 SGD, Quantity: 3, : BOX)
Bleach Local 6x1galtub- NFBLEL3400 (Amount: 2.60 SGD, Quantity: 1, : TUB)
Braised Peanut Mili 12x850g- CVPEAGB0850 (Amount: 31.80 SGD, Quantity: 2, : CT)
Chilli Oil Koon Yick  24x550ml- OICHIWH0640 (Amount: 15.00 SGD, Quantity: 3, : BTL)
Cincalok Rombang 24x300gm- MLCINCA0300 (Amount: 1.85 SGD, Quantity: 4, : BTL)
Fancy Raisins Golden 1kgpkt- DFRAGLS1360 (Amount: 10.00 SGD, Quantity: 1, : PKT)
Fine Salt East Sun 48x500g- ESSSSAFES500 (Amount: 0.45 SGD, Quantity: 12, : PKT)
Baked Beans In Tomato Sauce Royal Miller 6x2.55kg- RMCVBBERM2700 (Amount: 36.00 SGD, Quantity: 1, : CT)
Tomato Pronto Knorr 6x2kg- ZBTPRKN2000 (Amount: 8.96 SGD, Quantity: 1, : TIN)
Teriyaki Sauce Nihon Shokken 6x1.59L- JPSATE2000 (Amount: 24.75 SGD, Quantity: 1, : BTL)
Total: 950.04 SGD</t>
  </si>
  <si>
    <t>(chilled) Emmi Yoghurt  Plain 6x1kg- CHYOPLA1000 (Amount: 10.50 SGD, Quantity: 12, : TUB)
Corn Flakes Gold Econo Pack Nestle 14x500g- CEN12432552 (Amount: 4.82 SGD, Quantity: 3, : EAC)
Barley East Sun 1kg/pkt- ESCEBARLS1000 (Amount: 1.70 SGD, Quantity: 4, : PKT)
Green Beans East Sun 25x1kg- ESMLBEGLS30KG (Amount: 3.50 SGD, Quantity: 4, : KG)
Hua Tiao Chew Bao Ding 12x640ml- WSHTWBA0640 (Amount: 2.55 SGD, Quantity: 3, : BTL)
Lychee In Syrup Royal Miller 12x567g- RMCFLYCHEE567 (Amount: 28.80 SGD, Quantity: 1, : CT)
MSG / Ajinomoto 20x1kg- SSMSGAJM01000 (Amount: 5.50 SGD, Quantity: 4, : PKT)
Koko Krunch Econopack Nestle 12x450g- CEN12530524 (Amount: 6.69 SGD, Quantity: 3, : PKT)
Oat Orginal Nestum 6x1kg- CEOATNE01000 (Amount: 7.00 SGD, Quantity: 1, : PKT)
Sago (Small) East Sun 1kg/pkt- ESMLSASLS30KG (Amount: 2.65 SGD, Quantity: 1, : PKT)
Red Bean East Sun 25x1kg- ESMLBERLS25KG (Amount: 4.50 SGD, Quantity: 4, : KG)
Split Green Mung Bean (Tow Suan) East Sun 1kg- ESMLTOWLS30KG (Amount: 4.00 SGD, Quantity: 3, : Kg)
Thai Rice Hom Mali Royal Miller 25kg- RMRITHARM2500 (Amount: 54.00 SGD, Quantity: 2, : BAG)
UHT Coconut Cream Kara 12x1ltr- MICOCKA1000 (Amount: 46.80 SGD, Quantity: 1, : CT)
Vegetable Cooking Oil Royal Miller 17kg/tin- RMOICOORM17KG (Amount: 33.00 SGD, Quantity: 5, : TIN)
White Nut Ginko Mili 24x397g- CFWNUGB0397 (Amount: 1.40 SGD, Quantity: 6, : TIN)
Black Glutinous Rice East Sun 1kg/pkt- ESRIBLGLS25KG (Amount: 4.60 SGD, Quantity: 3, : PKT)
Black Raisins Johnnyson's 1kgpkt- JODFRABLS25LB (Amount: 9.00 SGD, Quantity: 1, : PKT)
Bleach Local 6x1galtub- NFBLEL3400 (Amount: 2.60 SGD, Quantity: 1, : TUB)
Braised Peanut Mili 12x850g- CVPEAGB0850 (Amount: 31.80 SGD, Quantity: 2, : CT)
Char Siu Sauce LKK 12x240g- SACHALKK240 (Amount: 4.20 SGD, Quantity: 12, : BTL)
Concentrated Chicken Stock Knorr 6x1kg- ZBCNCHSKN1000 (Amount: 10.96 SGD, Quantity: 4, : BTL)
Curry Powder Fish Baba's 10x1kg- GSCUFBA1000 (Amount: 9.25 SGD, Quantity: 1, : PKT)
Curry Powder Meat Baba's 10x1kg- GSCUMBA1000 (Amount: 9.25 SGD, Quantity: 1, : PKT)
Dried Beancurd Skin (For Dessert) CHB 40x150gm- MLSBEA0150 (Amount: 2.20 SGD, Quantity: 10, : PKT)
Dried Mango LSH 20x1kg- DFMAND1000 (Amount: 11.25 SGD, Quantity: 1, : Kg)
Fancy Raisins Golden 1kgpkt- DFRAGLS1360 (Amount: 10.00 SGD, Quantity: 1, : PKT)
Fine Grain Sugar SIS 10x2kg- SUSFIGRSU2000 (Amount: 3.20 SGD, Quantity: 10, : PKT)
Fine Salt East Sun 48x500g- ESSSSAFES500 (Amount: 0.45 SGD, Quantity: 12, : PKT)
Baked Beans In Tomato Sauce Royal Miller 6x2.55kg- RMCVBBERM2700 (Amount: 36.00 SGD, Quantity: 1, : CT)
Cinnamon Sticks LSH 1kgpkt- HEWCILS100 (Amount: 12.50 SGD, Quantity: 1, : PKT)
Tong Sum (Dang Seng) LSH 500g/pkt 党参 - HEATANG500G (Amount: 22.50 SGD, Quantity: 1, : PKT)
Vinegar (CK) Great Wall 12x600ml- VIBLACK0600 (Amount: 1.80 SGD, Quantity: 3, : BTL)
Total: 966.42 SGD</t>
  </si>
  <si>
    <t>(chilled) Emmi Yoghurt  Plain 6x1kg- CHYOPLA1000 (Amount: 10.50 SGD, Quantity: 12, : TUB)
Barley East Sun 1kg/pkt- ESCEBARLS1000 (Amount: 1.70 SGD, Quantity: 3, : PKT)
Green Beans East Sun 25x1kg- ESMLBEGLS30KG (Amount: 3.50 SGD, Quantity: 3, : KG)
Hua Tiao Chew Bao Ding 12x640ml- WSHTWBA0640 (Amount: 2.55 SGD, Quantity: 5, : BTL)
Huai Shan 1kg/pkt- HEHUAISHAN1KG (Amount: 12.50 SGD, Quantity: 1, : PKT)
Ikan Bilis Peeled 1kgx10pkt 江鱼仔 - MLIKALS1000 (Amount: 11.00 SGD, Quantity: 4, : PKT)
Light Soya Sauce (Chen Nian) KCT 12x640ml- SASSLKW0640 (Amount: 4.20 SGD, Quantity: 4, : BTL)
Longan in Syrup Royal Miller 24x565g- RMCFLONRM567 (Amount: 57.60 SGD, Quantity: 1, : CT)
Lychee In Syrup Royal Miller 12x567g- RMCFLYCHEE567 (Amount: 28.80 SGD, Quantity: 1, : CT)
Milk Powder EveryDay 10x1.2kgpkt- MIMPOEV1200 (Amount: 22.00 SGD, Quantity: 1, : PKT)
MSG / Ajinomoto 20x1kg- SSMSGAJM01000 (Amount: 5.50 SGD, Quantity: 4, : PKT)
MSG Vetsin Buddha Hand 6x2.25kg- SSMSGBH2270 (Amount: 32.00 SGD, Quantity: 1, : TIN)
Koko Krunch Econopack Nestle 12x450g- CEN12530524 (Amount: 6.69 SGD, Quantity: 3, : PKT)
Panda Oyster Sauce  LKK 6x2.20kg- SAOYPLKK2200 (Amount: 8.50 SGD, Quantity: 1, : TIN)
Pickled Lettuce Mili 48x180g- PILETNA0198 (Amount: 31.20 SGD, Quantity: 2, : CT)
Preserved Olive Vegetable PengSheng 48x180g- PIPOVEG0180 (Amount: 62.40 SGD, Quantity: 1, : CT)
Poku Mushroom Whole Royal Miller 12x850g- RMCUMPWH850 (Amount: 21.60 SGD, Quantity: 1, : CT)
Sago (Small) East Sun 1kg/pkt- ESMLSASLS30KG (Amount: 2.65 SGD, Quantity: 1, : PKT)
Red Bean East Sun 25x1kg- ESMLBERLS25KG (Amount: 4.50 SGD, Quantity: 4, : KG)
Split Green Mung Bean (Tow Suan) East Sun 1kg- ESMLTOWLS30KG (Amount: 4.00 SGD, Quantity: 3, : Kg)
Straw Mushroom Whole  Royal Miller 24x425g- RMCUSTRRM0425 (Amount: 24.00 SGD, Quantity: 1, : CT)
Thai Rice Hom Mali Royal Miller 25kg- RMRITHARM2500 (Amount: 54.00 SGD, Quantity: 2, : BAG)
Vegetable Cooking Oil Royal Miller 17kg/tin- RMOICOORM17KG (Amount: 33.00 SGD, Quantity: 5, : TIN)
Washing Up Liquid Lemon North Star 4x5ltr- NSNFWASNS5000 (Amount: 4.90 SGD, Quantity: 1, : TUB)
WH White Vinegar Woh Hup 4x5L- ZW1506300040 (Amount: 4.50 SGD, Quantity: 1, : TUB)
White Nut Ginko Mili 24x397g- CFWNUGB0397 (Amount: 1.40 SGD, Quantity: 5, : TIN)
White Rice Wine Golden Boy Golden Champ 12x640ml- WSWRWCH0640 (Amount: 31.80 SGD, Quantity: 1, : CT)
(HLF) Yellow Lump Rock Sugar Zheng Feng 50x(400g/box)-  SUYLWLRS400G (Amount: 1.50 SGD, Quantity: 3, : BOX)
Bei Qi (pak kee) 600g- MLBEIQI600G (Amount: 16.80 SGD, Quantity: 1, : PKT)
Black Glutinous Rice East Sun 1kg/pkt- ESRIBLGLS25KG (Amount: 4.60 SGD, Quantity: 3, : PKT)
Black Raisins Johnnyson's 1kgpkt- JODFRABLS25LB (Amount: 9.00 SGD, Quantity: 1, : PKT)
Bleach Local 6x1galtub- NFBLEL3400 (Amount: 2.60 SGD, Quantity: 1, : TUB)
Braised Peanut Mili 12x850g- CVPEAGB0850 (Amount: 31.80 SGD, Quantity: 1, : CT)
Caesar Dressing Best Food 6x2.5L- ZBCAEBF2500 (Amount: 20.01 SGD, Quantity: 1, : TUB)
Cardamom Black (Cao Guo) LSH 1kg/pkt- HEACABLS1000 (Amount: 50.00 SGD, Quantity: 1, : PKT)
Cincalok Rombang 24x300gm- MLCINCA0300 (Amount: 1.85 SGD, Quantity: 4, : BTL)
Concentrated Chicken Stock Knorr 6x1kg- ZBCNCHSKN1000 (Amount: 10.96 SGD, Quantity: 1, : BTL)
Corn Oil Royal Miller 6x3ltr- RMOICORRM3000 (Amount: 14.90 SGD, Quantity: 2, : TUB)
Dressing Thousand Island BF 6x2.5L- ZBDTIBF2500 (Amount: 15.43 SGD, Quantity: 1, : TUB)
Fancy Raisins Golden 1kgpkt- DFRAGLS1360 (Amount: 10.00 SGD, Quantity: 1, : PKT)
Fine Grain Sugar SIS 10x2kg- SUSFIGRSU2000 (Amount: 3.20 SGD, Quantity: 8, : PKT)
Fine Salt East Sun 48x500g- ESSSSAFES500 (Amount: 0.45 SGD, Quantity: 12, : PKT)
Baked Beans In Tomato Sauce Royal Miller 6x2.55kg- RMCVBBERM2700 (Amount: 36.00 SGD, Quantity: 1, : CT)
Longan Meat Dried 1kgpkt- DFLONLS1000 (Amount: 15.70 SGD, Quantity: 1, : KG)
Star Anise Seed LSH 1kgpkt- HEASSTLS10KG (Amount: 21.80 SGD, Quantity: 1, : PKT)
(HLF) Licorice Sliced LSH 1kg- HEALICO1000 (Amount: 15.00 SGD, Quantity: 1, : Kg)
Shallots Fried LM 10x1kg- MLSHFGQ1000 (Amount: 5.20 SGD, Quantity: 1, : PKT)
Teriyaki Sauce Nihon Shokken 6x1.59L- JPSATE2000 (Amount: 24.75 SGD, Quantity: 1, : BTL)
Cinnamon Sticks LSH 1kgpkt- HEWCILS100 (Amount: 12.50 SGD, Quantity: 1, : PKT)
Kikkoman Soy Sauce 12x1Ltr Non Halal- JPKKM00007 (Amount: 6.20 SGD, Quantity: 1, : BTL)
Total: 1,333.12 SGD</t>
  </si>
  <si>
    <t>933493-354589-- 32 Maxwell Rd #01-07</t>
  </si>
  <si>
    <t>Black Pepper Sauce Knorr 6x1.2kg- ZBBPSKN1200 (Amount: 10.56 SGD, Quantity: 3, : TUB)
Red Cooking Wine 11%vol Royal Miller 6x750ML- RMWSRCO0750 (Amount: 10.00 SGD, Quantity: 2, : BTL)
White Cooking Wine 11%vol Royal Miller 6x750ml- RMWSWCO0750 (Amount: 10.00 SGD, Quantity: 3, : BTL)
Anchor Prof Unsalted Butter 20x454g- ZF120642 (Amount: 6.45 SGD, Quantity: 4, : EAC)
Battered Thunder Crunch Fries 3/8" StraightCut Simplot 6 x 2.27kg-  FSIMSC027515 (Amount: 13.00 SGD, Quantity: 3, : PKT)
Mozzarella Cheese Sticks Breaded 9pktsx1kg- FRMOCHSTB1000 (Amount: 15.80 SGD, Quantity: 2, : PKT)
RM IQF California Mixed Vege (Broccoli,Cauliflower,Slice Carrot) 10x1kg- RMVEMIXBCC (Amount: 2.70 SGD, Quantity: 7, : PKT)
Chicken Crispy Mid Joint Wing 10x1Kg- FRCTMK22012 (Amount: 14.00 SGD, Quantity: 3, : PKT)
Frozen Crispy Chicken Mini Pop Royal Miller 10x800g- RMFRCMNP0800 (Amount: 10.00 SGD, Quantity: 5, : PKT)
Total: 288.98 SGD</t>
  </si>
  <si>
    <t>58571-350254-- Vivo City</t>
  </si>
  <si>
    <t>Tomato Paste Royal Miller 6x2.2kg- RMCVTPARM2500 (Amount: 10.45 SGD, Quantity: 1, : TIN)
Anchor Prof Unsalted Butter 20x454g- ZF120642 (Amount: 5.50 SGD, Quantity: 2, : EAC)
Anchor UHT Whipping Cream 12X1LTR- ZF121274 (Amount: 72.00 SGD, Quantity: 1, : CT)
Total: 93.45 SGD</t>
  </si>
  <si>
    <t>155957-347037-- 143 Teck Whye Lane</t>
  </si>
  <si>
    <t>Soft Brown Sugar SIS 24x800g 红糖- SUSBRO0800 (Amount: 72.00 SGD, Quantity: 1, : CT)
Puff Pastry Square 5" Kawan 24x10's x 60g 脆皮- ZKFRFSPUPASQ (Amount: 50.00 SGD, Quantity: 1, : CT)
Total: 122.00 SGD</t>
  </si>
  <si>
    <t>63580-330463-- 13 Kaki Bukit Rd 1</t>
  </si>
  <si>
    <t>ANCHOR Cream Cheese 12 x 1kg- ZF121641 (Amount: 103.00 SGD, Quantity: 12, : CT)
Total: 1,236.00 SGD</t>
  </si>
  <si>
    <t>2054-192964-- 37 Chin Bee Crescent</t>
  </si>
  <si>
    <t>ANCHOR Cream Cheese 12 x 1kg- ZF121641 (Amount: 90.00 SGD, Quantity: 8, : CT)
Total: 720.00 SGD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</si>
  <si>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255.00 SGD, Quantity: 15, : CT)
Perfect Italiano Parmesan Grated 4x1.5kg- ZF104120 (Amount: 145.00 SGD, Quantity: 6, : CT)
Total: 11,109.00 SGD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</si>
  <si>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255.00 SGD, Quantity: 10, : CT)
Perfect Italiano Parmesan Grated 4x1.5kg- ZF104120 (Amount: 145.00 SGD, Quantity: 6, : CT)
Total: 9,834.00 SGD</t>
  </si>
  <si>
    <t>Fine Grain Sugar SIS 10 x 2kg- SUSFIGRSU2000 (Amount: 33.50 SGD, Quantity: 5, : CT)
Total: 167.50 SGD</t>
  </si>
  <si>
    <t>36709-42587-- 21 Chin Bee Crescent</t>
  </si>
  <si>
    <t>Please avoid lunch time 12pm-1pm</t>
  </si>
  <si>
    <t>UHT Full Cream Milk  Royal Miller 12x1ltr- RMMIMUHRM1000 (Amount: 21.40 SGD, Quantity: 1, : CT)
Total: 21.40 SGD</t>
  </si>
  <si>
    <t>132528-161898-- Blk 252 Jurong East #01-107</t>
  </si>
  <si>
    <t>Mashed Potato Basic America 6x5.5lb- CVMASBAS2500 (Amount: 117.00 SGD, Quantity: 1, : CT)
Vegetable Cooking Oil Royal Miller 17kg/tin- RMOICOORM17KG (Amount: 33.00 SGD, Quantity: 2, : TIN)
Crispy Coated Fries 7mm Farm Frites 6x2000g- FF435002 (Amount: 45.00 SGD, Quantity: 4, : CT)
Total: 363.00 SGD</t>
  </si>
  <si>
    <t>209526-355189-- Blk 88 Whampoa Drive</t>
  </si>
  <si>
    <t>Real Mayonnaise Best Food 4x3ltr- ZBMAYBF3000 (Amount: 65.63 SGD, Quantity: 2, : CT)
Total: 131.26 SGD</t>
  </si>
  <si>
    <t>209526-274098-- Blk 135 Jurong Gateway</t>
  </si>
  <si>
    <t>209526-274096-- Blk 218 Sumang Walk</t>
  </si>
  <si>
    <t>154309-234250-- 33 Bussorah Street</t>
  </si>
  <si>
    <t>Fine Salt East Sun 48x500g- ESSSSAFES500 (Amount: 0.45 SGD, Quantity: 5, : PKT)
Peanut Butter Creamy Best Food 4x3ltr- ZBPEBBF3000 (Amount: 29.99 SGD, Quantity: 1, : TUB)
Anchor Cheddar Shredded 8x1kg- ZF110852 (Amount: 105.84 SGD, Quantity: 2, : CT)
Total: 243.92 SGD</t>
  </si>
  <si>
    <t>Real Mayonnaise Best Food 4x3ltr- ZBMAYBF3000 (Amount: 17.23 SGD, Quantity: 1, : TUB)
Tomato Ketchup Maggi 6x3.3kgtin- SATOMA3300 (Amount: 10.50 SGD, Quantity: 1, : TIN)
Anchor Cheddar Shredded 8x1kg- ZF110852 (Amount: 105.84 SGD, Quantity: 2, : CT)
Total: 239.41 SGD</t>
  </si>
  <si>
    <t>713451-347823-- 200 Pandan Loop</t>
  </si>
  <si>
    <t>UHT Full Cream Milk (G) Royal Miller 12x1ltr - RMMIMUHRM1000 (Amount: 18.60 SGD, Quantity: 8, : CT)
Total: 148.80 SGD</t>
  </si>
  <si>
    <t>Y&amp;L Outlet</t>
  </si>
  <si>
    <t>943495-354991-- JPY #01-20</t>
  </si>
  <si>
    <t>Bread Crumb Johnnyson's 10x1kg- JOMIBRCR1000 (Amount: 4.20 SGD, Quantity: 7, UOM: PKT)
Curry Powder Meat Baba's 10x1kg- GSCUMBA1000 (Amount: 9.25 SGD, Quantity: 1, UOM: PKT)
Demi Glace Sauce Knorr 6x1kg- ZBDEMIKN1000 (Amount: 11.54 SGD, Quantity: 2, UOM: TUB)
Fine Grain Sugar SIS 10x2kg- SUSFIGRSU2000 (Amount: 3.50 SGD, Quantity: 1, UOM: PKT)
Real Mayonnaise Best Food 4x3ltr- ZBMAYBF3000 (Amount: 16.41 SGD, Quantity: 2, UOM: TUB)
MSG / Ajinomoto 20x1kg- SSMSGAJM01000 (Amount: 5.50 SGD, Quantity: 1, UOM: PKT)
Teriyaki Sauce (Halal) Nihon Shokken 6x2L- JPTERIH2000 (Amount: 17.00 SGD, Quantity: 7, UOM: BTL)
Total: 222.55 SGD</t>
  </si>
  <si>
    <t>402333-336008--Head Chefz  #01-30/31</t>
  </si>
  <si>
    <t>Bread Crumb Johnnyson's 10x1kg- JOMIBRCR1000 (Amount: 4.20 SGD, Quantity: 10, UOM: PKT)
Demi Glace Sauce Knorr 6x1kg- ZBDEMIKN1000 (Amount: 11.54 SGD, Quantity: 5, UOM: TUB)
Fine Grain Sugar SIS 10x2kg- SUSFIGRSU2000 (Amount: 3.50 SGD, Quantity: 1, UOM: PKT)
Margarine Planta 6x2.5kg- MARPL2500 (Amount: 15.50 SGD, Quantity: 1, UOM: TIN)
Mashed Potato Basic America 6x5.5lb- CVMASBAS2500 (Amount: 19.50 SGD, Quantity: 2, UOM: BTL)
Mixed Herbs Provencale- HEWMIHE0500 (Amount: 15.00 SGD, Quantity: 2, UOM: PKT)
Paprika Powder G Chef 1kg- GSPAPGC1000 (Amount: 14.50 SGD, Quantity: 2, UOM: PKT)
Plain Flour Johnnyson's 1kg- JOFLPLAPR1000 (Amount: 3.00 SGD, Quantity: 10, UOM: PKT)
TC Nacho Cheese Sauce Tropic Choice 4x3x1kg- SATCNACHOCHE (Amount: 21.60 SGD, Quantity: 1, UOM: TUB)
Whole Kernel Sweet Corn Royal Miller 24x425g- RMCVCWKRM0425 (Amount: 1.05 SGD, Quantity: 4, UOM: TIN)
Vegetable Stock Concentrated Maggi 6x1.2kg- SAVEGMG1200 (Amount: 10.80 SGD, Quantity: 4, UOM: BTL)
Total: 315.70 SGD</t>
  </si>
  <si>
    <t>187625-241894-- 2 Park Lane, Seletar Aerospace Park</t>
  </si>
  <si>
    <t>Anchor Prof Unsalted Butter 20x454g- ZF120642 (Amount: 121.28 SGD, Quantity: 1, : CT)
Anchor UHT CHG Extra Yield Cream Latam 12x1ltr- ZF122338 (Amount: 71.19 SGD, Quantity: 2, : CT)
Crispy Coated Fries 7mm Farm Frites 6x2000g- FF435002 (Amount: 59.70 SGD, Quantity: 1, : CT)
Total: 323.36 SGD</t>
  </si>
  <si>
    <t>148349-184604-- Blk 95 Aljunied Crescent</t>
  </si>
  <si>
    <t>Thai Fine Sugar 50kg- SUTHAIS50KG (Amount: 63.00 SGD, Quantity: 3, : BAG)
CBS Bread Flour Crown &amp; Bee 25kg- KGFL18025 (Amount: 29.50 SGD, Quantity: 5, : BAG)
Total: 336.50 SGD</t>
  </si>
  <si>
    <t>Thai Fine Sugar 50kg- SUTHAIS50KG (Amount: 63.00 SGD, Quantity: 2, : BAG)
CBS Bread Flour Crown &amp; Bee 25kg- KGFL18025 (Amount: 29.50 SGD, Quantity: 5, : BAG)
Total: 273.50 SGD</t>
  </si>
  <si>
    <t>166800-337522-- 678A Admiralty MRT</t>
  </si>
  <si>
    <t>Anchor UHT Whipping Cream(NEW) 12X1LTR- ZF121274 (Amount: 71.82 SGD, Quantity: 2, : CT)
Total: 143.64 SGD</t>
  </si>
  <si>
    <t>166800-330434-- 377 Hougang St</t>
  </si>
  <si>
    <t>113243-349974-- 19 Yung Ho</t>
  </si>
  <si>
    <t>Anchor UHT Whipping Cream(NEW) 12X1LTR- ZF121274 (Amount: 83.10 SGD, Quantity: 1, : CT)
Total: 83.10 SGD</t>
  </si>
  <si>
    <t>113243-296298-- Marine Cove</t>
  </si>
  <si>
    <t>Demi Glace Sauce Knorr 6x1kg- ZBDEMIKN1000 (Amount: 71.24 SGD, Quantity: 1, : CT)
Anchor UHT Whipping Cream(NEW) 12X1LTR- ZF121274 (Amount: 83.10 SGD, Quantity: 5, : CT)
Total: 486.74 SGD</t>
  </si>
  <si>
    <t>175582-358725-- 279 Sengkang East</t>
  </si>
  <si>
    <t>Bleach Local 6x1galtub- NFBLEL3400 (Amount: 2.60 SGD, Quantity: 1, : TUB)
Good Morning Towel Thick North Star 12's- NFTOT012S (Amount: 14.00 SGD, Quantity: 1, : PKT)
Pineapple Tidbit (Pizza cut) In Light Syrup Royal Miller 6x3kg- RMCFPATB3000 (Amount: 8.60 SGD, Quantity: 2, : TIN)
Dried Cranberries Johnnyson's 10kg- JOCHDFCBR1000 (Amount: 96.00 SGD, Quantity: 1, : CT)
Total: 129.80 SGD</t>
  </si>
  <si>
    <t>1055493-358267-- 44 Siglap Drive</t>
  </si>
  <si>
    <t>Bleach Local 6x1galtub- NFBLEL3400 (Amount: 2.60 SGD, Quantity: 4, : TUB)
Coffee Instant Classic Nescafe 12x500gm- BECOFNE0500 (Amount: 18.00 SGD, Quantity: 3, : PKT)
Martini FS Gold Cooking &amp; Whipping (Red) 12x1L- UNMMAV000DM (Amount: 57.60 SGD, Quantity: 1, : CT)
Anchor Unsalted Butter Creamery 1x25kg- ZF121197 (Amount: 300.30 SGD, Quantity: 2, : CT)
Total: 722.60 SGD</t>
  </si>
  <si>
    <t>173042-220966-- 21 Wan Lee Road</t>
  </si>
  <si>
    <t>Oregano Leaves Shredded Hela 10x500g- HEWORHE0500 (Amount: 16.40 SGD, Quantity: 3, : PKT)
Grated Peanut Tai Sun 1kg- DFTSPEG1000 (Amount: 6.00 SGD, Quantity: 10, : Kg)
Lipton Tea Dust EK 1X5Kg- XE69610492 (Amount: 55.44 SGD, Quantity: 1, : TIN)
Total: 164.64 SGD</t>
  </si>
  <si>
    <t>37973-44023-- 25 Dempsey Rd</t>
  </si>
  <si>
    <t>Concentrated Chicken Stock Knorr 6x1kg 鸡/浓缩鸡汤汁- ZBCNCHSKN1000 (Amount: 65.74 SGD, Quantity: 1, : CT)
Chicken Powder Knorr 6x2.25kg 鸡精粉- ZBCPOKN2250 (Amount: 159.14 SGD, Quantity: 1, : CT)
All In One Seasoning (Hao Chi) Knorr 12x750g 好味粉- ZBHACKN0750 (Amount: 5.88 SGD, Quantity: 5, : PKT)
Lime Flavoured Knorr 12x400g 酸干粉 - ZBLIFPKN0400 (Amount: 52.92 SGD, Quantity: 1, : CT)
Total: 307.20 SGD</t>
  </si>
  <si>
    <t>184142-237306-- 5 Straits Views #B2-40</t>
  </si>
  <si>
    <t>UFSHHS</t>
  </si>
  <si>
    <t>Chicken Powder Knorr 6x2.25kg 鸡精粉 - ZBCPOKN2250 (Amount: 135.27 SGD, Quantity: 2, : CT)
Total: 270.54 SGD</t>
  </si>
  <si>
    <t>970495-355751-- LVL 1, 350 Orchard Rd #01-K5</t>
  </si>
  <si>
    <t>Balsamic Vinegar Royal Miller 12x500ml- RMVIWSBA0500 (Amount: 4.45 SGD, Quantity: 1, : BTL)
Total: 4.45 SGD</t>
  </si>
  <si>
    <t>973495-355838-- Blk 9 Pasir Panjang Wholesale Centre</t>
  </si>
  <si>
    <t>IQF Mixed Vege (Corn,Diced Carrots,Peas) Royal Miller 10x1kg- RMVEMIXCCP (Amount: 16.00 SGD, Quantity: 3, : CT)
Roti Paratha Plain (Value Pack) Kawan 8x25'sx80gm- ZKF101KWM0108 (Amount: 57.60 SGD, Quantity: 3, : CT)
Total: 220.80 SGD</t>
  </si>
  <si>
    <t>IQF Sweet Kernel Corn Royal Miller 10x1kg- RMVESKCORN (Amount: 18.00 SGD, Quantity: 2, : CT)
Total: 36.00 SGD</t>
  </si>
  <si>
    <t>580419-343225-- King of Wagyu, 25 Bali Lane</t>
  </si>
  <si>
    <t>Bread Crumb Johnnyson's 10x1kg- JOMIBRCR1000 (Amount: 4.20 SGD, Quantity: 6, : PKT)
Cling Wrap 300m North Star 6x300mx45cm- NSNFCLIW300M (Amount: 13.00 SGD, Quantity: 1, : ROL)
Lychee In Syrup Royal Miller 12x567g- RMCFLYCHEE567 (Amount: 2.40 SGD, Quantity: 3, : TIN)
Pineapple Slice In Light Syrup Royal Miller 24x565g- RMCFPINSRM565 (Amount: 1.45 SGD, Quantity: 3, : TIN)
Fine GrainSugar SIS 10 x 2kg- SUSFIGRSU2000 (Amount: 3.25 SGD, Quantity: 1, : PKT)
Real Mayonnaise Best Food 4x3ltr- ZBMAYBF3000 (Amount: 17.23 SGD, Quantity: 1, : TUB)
Plain Flour 1kg/pkt- JOFLPLAPR1000 (Amount: 2.90 SGD, Quantity: 4, : PKT)
Total: 81.83 SGD</t>
  </si>
  <si>
    <t>196260-254282-- 27 Bali Lane</t>
  </si>
  <si>
    <t>Blackcurrant Syrup 6x1ltr Ribena- BEBLSRI1000 (Amount: 7.65 SGD, Quantity: 2, : BTL)
Soya Sauce/Dark East Sun 12x640ml- ESSASSDES0640 (Amount: 1.30 SGD, Quantity: 1, : BTL)
UHT Coconut Cream Kara 30x200ml- MICOCKA0200 (Amount: 1.00 SGD, Quantity: 6, : PKT)
Lychee In Syrup Royal Miller 12x567g- RMCFLYCHEE567 (Amount: 2.40 SGD, Quantity: 12, : TIN)
Condensed Milk Royal Miller 48x380g- RMMIMCORM0390 (Amount: 1.20 SGD, Quantity: 2, : TIN)
Evaporated Creamer Royal Miller 48x390g- RMMIMECRM0390 (Amount: 1.20 SGD, Quantity: 4, : TIN)
Honey Royal Miller 6x1kg- RMSCHONRM1000L (Amount: 32.50 SGD, Quantity: 1, : CT)
Fish Gravy Thai Tiparus 12x700ml- SAFISTI750 (Amount: 1.75 SGD, Quantity: 1, : BTL)
Pepper Sauce RED Tabasco 24x60ML- SAPERE0060 (Amount: 2.30 SGD, Quantity: 3, : BTL)
Soy Sauce LeeKumKee 3x6kg- SASOYSLKK5L (Amount: 11.60 SGD, Quantity: 2, : TUB)
Syrup Rose F&amp;N 6x2ltr- SCSROFN2000 (Amount: 4.85 SGD, Quantity: 2, : TUB)
Fine GrainSugar SIS 10 x 2kg- SUSFIGRSU2000 (Amount: 3.25 SGD, Quantity: 5, : PKT)
Beef Stock Paste Knorr 6x1.5kg- ZBBPAKN1500 (Amount: 20.26 SGD, Quantity: 2, : BTL)
WH Oyster Sauce Woh Hup 12x500g- ZW1101000042 (Amount: 2.90 SGD, Quantity: 3, : BTL)
Cream Style Corn Royal Miller 24x425g- RMCVCSCRM0425 (Amount: 1.21 SGD, Quantity: 3, : TIN)
Seasoning Maggi 6x800ml- SASEAMAM800 (Amount: 8.00 SGD, Quantity: 1, : BTL)
Total: 209.75 SGD</t>
  </si>
  <si>
    <t>527432-342271-- my Village@ Serangoon Garden</t>
  </si>
  <si>
    <t>Chutney Mango Sweet Midas 12x684g- PICMSMI0680 (Amount: 3.60 SGD, Quantity: 3, : BTL)
Cling Wrap 300m North Star 6x300mx30cm- NSNFCLIWR300M (Amount: 9.80 SGD, Quantity: 1, : ROL)
Cling Wrap 300m North Star 6x300mx45cm- NSNFCLIW300M (Amount: 13.00 SGD, Quantity: 1, : ROL)
Evaporated Creamer Royal Miller 48x390g- RMMIMECRM0390 (Amount: 1.20 SGD, Quantity: 2, : TIN)
Fine Salt East Sun 48x500g- ESSSSAFES500 (Amount: 0.45 SGD, Quantity: 2, : PKT)
Fungus Black Large 1kgpkt- MLFUNBLLS1000 (Amount: 9.00 SGD, Quantity: 1, : PKT)
Potato Starch Johnnyson 10x1kg- JOFLPOTSTA1KG (Amount: 3.40 SGD, Quantity: 5, : PKT)
Premium Dark Soy Sauce LKK 12x500ML- SA6881539 (Amount: 4.60 SGD, Quantity: 3, : BTL)
Red Cooking Wine 11%vol Royal Miller 6x750ML- RMWSRCO0750 (Amount: 10.00 SGD, Quantity: 1, : BTL)
Rice Vinegar/White Narcissus 12x600ml- VIRICNA0600 (Amount: 2.00 SGD, Quantity: 2, : BTL)
Sesame Oil East Sun 24x500ml- ESOISESES0500 (Amount: 4.50 SGD, Quantity: 2, : BTL)
Sesame Seed White East Sun 1kg- ESMLSSWLS25KG (Amount: 0.00 SGD, Quantity: 2, : PKT)
Whole Kernel Sweet Corn Royal Miller 24x425g- RMCVCWKRM0425 (Amount: 1.30 SGD, Quantity: 4, : TIN)
Oyster Sauce Panda LKK 12x510g- SAOYPLKK0510 (Amount: 3.60 SGD, Quantity: 2, : BTL)
Total: 112.10 SGD</t>
  </si>
  <si>
    <t>648443-345463-- T3@Kopitiam, #B2-03</t>
  </si>
  <si>
    <t>MR4</t>
  </si>
  <si>
    <t>Honey Royal Miller 6x1kg- RMSCHONRM1000L (Amount: 5.00 SGD, Quantity: 1, : TUB)
Vegetable Cooking Oil Royal Miller 17kg/tin- RMOICOORM17KG (Amount: 35.00 SGD, Quantity: 1, : TIN)
Washing Up Liquid Lemon North Star 4x5ltr- NSNFWASNS5000 (Amount: 4.90 SGD, Quantity: 2, : TUB)
Whole Kernel Sweet Corn Royal Miller 24x425g- RMCVCWKRM0425 (Amount: 26.40 SGD, Quantity: 3, : CT)
Total: 129.00 SGD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</si>
</sst>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dd-mm-yyyy"/>
    <numFmt numFmtId="166" formatCode="hh:mm"/>
    <numFmt numFmtId="167" formatCode="d-m-yyyy hh:mm:ss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5.13"/>
    <col customWidth="1" min="3" max="3" width="7.88"/>
    <col customWidth="1" min="4" max="4" width="9.13"/>
    <col customWidth="1" min="5" max="5" width="19.2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63"/>
    <col customWidth="1" min="4" max="4" width="27.0"/>
    <col customWidth="1" min="5" max="5" width="75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5"/>
    <col customWidth="1" min="4" max="4" width="9.13"/>
    <col customWidth="1" min="5" max="5" width="76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45706.458020833335</v>
      </c>
      <c r="B2" s="3">
        <v>45707.0</v>
      </c>
      <c r="C2" s="4" t="s">
        <v>24</v>
      </c>
      <c r="E2" s="4" t="s">
        <v>25</v>
      </c>
      <c r="F2" s="5" t="str">
        <f>TEXT("6156567732471081553","0")</f>
        <v>6156567732471081553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19.88"/>
    <col customWidth="1" min="5" max="5" width="85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45707.553506944445</v>
      </c>
      <c r="B2" s="3">
        <v>45708.0</v>
      </c>
      <c r="C2" s="4" t="s">
        <v>26</v>
      </c>
      <c r="E2" s="4" t="s">
        <v>27</v>
      </c>
      <c r="F2" s="5" t="str">
        <f>TEXT("6157514234915037367","0")</f>
        <v>6157514234915037367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38"/>
    <col customWidth="1" min="4" max="4" width="7.88"/>
    <col customWidth="1" min="5" max="5" width="15.5"/>
    <col customWidth="1" min="6" max="6" width="57.38"/>
    <col customWidth="1" hidden="1" min="7" max="7" width="12.5"/>
  </cols>
  <sheetData>
    <row r="1">
      <c r="A1" s="1" t="s">
        <v>0</v>
      </c>
      <c r="B1" s="1" t="s">
        <v>1</v>
      </c>
      <c r="C1" s="1" t="s">
        <v>2</v>
      </c>
      <c r="D1" s="1" t="s">
        <v>28</v>
      </c>
      <c r="E1" s="1" t="s">
        <v>3</v>
      </c>
      <c r="F1" s="1" t="s">
        <v>4</v>
      </c>
      <c r="G1" s="1" t="s">
        <v>5</v>
      </c>
    </row>
    <row r="2">
      <c r="A2" s="2">
        <v>45705.456782407404</v>
      </c>
      <c r="B2" s="3">
        <v>45706.0</v>
      </c>
      <c r="C2" s="4" t="s">
        <v>29</v>
      </c>
      <c r="D2" s="6">
        <v>0.45625</v>
      </c>
      <c r="E2" s="4"/>
      <c r="F2" s="4" t="s">
        <v>30</v>
      </c>
      <c r="G2" s="5" t="str">
        <f>TEXT("6155702661999240907","0")</f>
        <v>6155702661999240907</v>
      </c>
    </row>
    <row r="3">
      <c r="A3" s="2">
        <v>45705.524189814816</v>
      </c>
      <c r="B3" s="3">
        <v>45707.0</v>
      </c>
      <c r="C3" s="4" t="s">
        <v>31</v>
      </c>
      <c r="D3" s="6">
        <v>0.5236111111111111</v>
      </c>
      <c r="E3" s="4"/>
      <c r="F3" s="4" t="s">
        <v>32</v>
      </c>
      <c r="G3" s="5" t="str">
        <f>TEXT("6155760900411938242","0")</f>
        <v>6155760900411938242</v>
      </c>
    </row>
    <row r="4">
      <c r="A4" s="2">
        <v>45705.524988425925</v>
      </c>
      <c r="B4" s="3">
        <v>45709.0</v>
      </c>
      <c r="C4" s="4" t="s">
        <v>31</v>
      </c>
      <c r="D4" s="6">
        <v>0.5243055555555556</v>
      </c>
      <c r="E4" s="4"/>
      <c r="F4" s="4" t="s">
        <v>32</v>
      </c>
      <c r="G4" s="5" t="str">
        <f>TEXT("6155761590415191369","0")</f>
        <v>6155761590415191369</v>
      </c>
    </row>
    <row r="5">
      <c r="A5" s="2">
        <v>45705.61628472222</v>
      </c>
      <c r="B5" s="3">
        <v>45710.0</v>
      </c>
      <c r="C5" s="4" t="s">
        <v>33</v>
      </c>
      <c r="D5" s="6">
        <v>0.6152777777777778</v>
      </c>
      <c r="E5" s="4"/>
      <c r="F5" s="4" t="s">
        <v>34</v>
      </c>
      <c r="G5" s="5" t="str">
        <f>TEXT("6155840474918304347","0")</f>
        <v>6155840474918304347</v>
      </c>
    </row>
    <row r="6">
      <c r="A6" s="2">
        <v>45705.675405092596</v>
      </c>
      <c r="B6" s="3">
        <v>45706.0</v>
      </c>
      <c r="C6" s="4" t="s">
        <v>35</v>
      </c>
      <c r="D6" s="6">
        <v>0.6743055555555556</v>
      </c>
      <c r="E6" s="4"/>
      <c r="F6" s="4" t="s">
        <v>30</v>
      </c>
      <c r="G6" s="5" t="str">
        <f>TEXT("6155891559815401339","0")</f>
        <v>6155891559815401339</v>
      </c>
    </row>
    <row r="7">
      <c r="A7" s="2">
        <v>45706.07344907407</v>
      </c>
      <c r="B7" s="3">
        <v>45708.0</v>
      </c>
      <c r="C7" s="4" t="s">
        <v>36</v>
      </c>
      <c r="D7" s="6">
        <v>0.07291666666666667</v>
      </c>
      <c r="E7" s="4"/>
      <c r="F7" s="4" t="s">
        <v>34</v>
      </c>
      <c r="G7" s="5" t="str">
        <f>TEXT("6156235463125607638","0")</f>
        <v>6156235463125607638</v>
      </c>
    </row>
    <row r="8">
      <c r="A8" s="2">
        <v>45706.32232638889</v>
      </c>
      <c r="B8" s="3">
        <v>45708.0</v>
      </c>
      <c r="C8" s="4" t="s">
        <v>37</v>
      </c>
      <c r="D8" s="6">
        <v>0.3215277777777778</v>
      </c>
      <c r="E8" s="4"/>
      <c r="F8" s="4" t="s">
        <v>30</v>
      </c>
      <c r="G8" s="5" t="str">
        <f>TEXT("6156450494917347546","0")</f>
        <v>6156450494917347546</v>
      </c>
    </row>
    <row r="9">
      <c r="A9" s="2">
        <v>45706.568194444444</v>
      </c>
      <c r="B9" s="3">
        <v>45707.0</v>
      </c>
      <c r="C9" s="4" t="s">
        <v>38</v>
      </c>
      <c r="D9" s="6">
        <v>0.5680555555555555</v>
      </c>
      <c r="E9" s="4"/>
      <c r="F9" s="4" t="s">
        <v>30</v>
      </c>
      <c r="G9" s="5" t="str">
        <f>TEXT("6156662924916046216","0")</f>
        <v>6156662924916046216</v>
      </c>
    </row>
    <row r="10">
      <c r="A10" s="2">
        <v>45706.57293981482</v>
      </c>
      <c r="B10" s="3">
        <v>45707.0</v>
      </c>
      <c r="C10" s="4" t="s">
        <v>39</v>
      </c>
      <c r="D10" s="6">
        <v>0.5722222222222222</v>
      </c>
      <c r="E10" s="4"/>
      <c r="F10" s="4" t="s">
        <v>30</v>
      </c>
      <c r="G10" s="5" t="str">
        <f>TEXT("6156667024911678935","0")</f>
        <v>6156667024911678935</v>
      </c>
    </row>
    <row r="11">
      <c r="A11" s="2">
        <v>45706.57309027778</v>
      </c>
      <c r="B11" s="3">
        <v>45707.0</v>
      </c>
      <c r="C11" s="4" t="s">
        <v>29</v>
      </c>
      <c r="D11" s="6">
        <v>0.5729166666666666</v>
      </c>
      <c r="E11" s="4"/>
      <c r="F11" s="4" t="s">
        <v>30</v>
      </c>
      <c r="G11" s="5" t="str">
        <f>TEXT("6156667154915500311","0")</f>
        <v>6156667154915500311</v>
      </c>
    </row>
    <row r="12">
      <c r="A12" s="2">
        <v>45707.39803240741</v>
      </c>
      <c r="B12" s="3">
        <v>45708.0</v>
      </c>
      <c r="C12" s="4" t="s">
        <v>40</v>
      </c>
      <c r="D12" s="6">
        <v>0.3972222222222222</v>
      </c>
      <c r="E12" s="4"/>
      <c r="F12" s="4" t="s">
        <v>41</v>
      </c>
      <c r="G12" s="5" t="str">
        <f>TEXT("6157379903127131445","0")</f>
        <v>6157379903127131445</v>
      </c>
    </row>
    <row r="13">
      <c r="A13" s="2">
        <v>45707.41506944445</v>
      </c>
      <c r="B13" s="3">
        <v>45709.0</v>
      </c>
      <c r="C13" s="4" t="s">
        <v>42</v>
      </c>
      <c r="D13" s="6">
        <v>0.41041666666666665</v>
      </c>
      <c r="E13" s="4"/>
      <c r="F13" s="4" t="s">
        <v>30</v>
      </c>
      <c r="G13" s="5" t="str">
        <f>TEXT("6157394620114087973","0")</f>
        <v>6157394620114087973</v>
      </c>
    </row>
    <row r="14">
      <c r="A14" s="2">
        <v>45707.43616898148</v>
      </c>
      <c r="B14" s="3">
        <v>45708.0</v>
      </c>
      <c r="C14" s="4" t="s">
        <v>43</v>
      </c>
      <c r="D14" s="6">
        <v>0.4354166666666667</v>
      </c>
      <c r="E14" s="4"/>
      <c r="F14" s="4" t="s">
        <v>41</v>
      </c>
      <c r="G14" s="5" t="str">
        <f>TEXT("6157412854917433728","0")</f>
        <v>6157412854917433728</v>
      </c>
    </row>
    <row r="15">
      <c r="A15" s="2">
        <v>45707.441041666665</v>
      </c>
      <c r="B15" s="3">
        <v>45708.0</v>
      </c>
      <c r="C15" s="4" t="s">
        <v>44</v>
      </c>
      <c r="D15" s="6">
        <v>0.44027777777777777</v>
      </c>
      <c r="E15" s="4"/>
      <c r="F15" s="4" t="s">
        <v>30</v>
      </c>
      <c r="G15" s="5" t="str">
        <f>TEXT("6157417066117650569","0")</f>
        <v>6157417066117650569</v>
      </c>
    </row>
    <row r="16">
      <c r="A16" s="2">
        <v>45707.71010416667</v>
      </c>
      <c r="B16" s="3">
        <v>45712.0</v>
      </c>
      <c r="C16" s="4" t="s">
        <v>45</v>
      </c>
      <c r="D16" s="6">
        <v>0.7090277777777778</v>
      </c>
      <c r="E16" s="4" t="s">
        <v>46</v>
      </c>
      <c r="F16" s="4" t="s">
        <v>41</v>
      </c>
      <c r="G16" s="5" t="str">
        <f>TEXT("6157649530726673232","0")</f>
        <v>6157649530726673232</v>
      </c>
    </row>
    <row r="17">
      <c r="A17" s="2">
        <v>45708.44043981482</v>
      </c>
      <c r="B17" s="3">
        <v>45709.0</v>
      </c>
      <c r="C17" s="4" t="s">
        <v>29</v>
      </c>
      <c r="D17" s="6">
        <v>0.44027777777777777</v>
      </c>
      <c r="E17" s="4"/>
      <c r="F17" s="4" t="s">
        <v>30</v>
      </c>
      <c r="G17" s="5" t="str">
        <f>TEXT("6158280544914251158","0")</f>
        <v>6158280544914251158</v>
      </c>
    </row>
    <row r="18">
      <c r="A18" s="2">
        <v>45708.44064814815</v>
      </c>
      <c r="B18" s="3">
        <v>45709.0</v>
      </c>
      <c r="C18" s="4" t="s">
        <v>47</v>
      </c>
      <c r="D18" s="6">
        <v>0.44027777777777777</v>
      </c>
      <c r="E18" s="4"/>
      <c r="F18" s="4" t="s">
        <v>48</v>
      </c>
      <c r="G18" s="5" t="str">
        <f>TEXT("6158280724914699350","0")</f>
        <v>6158280724914699350</v>
      </c>
    </row>
    <row r="19">
      <c r="A19" s="2">
        <v>45708.44081018519</v>
      </c>
      <c r="B19" s="3">
        <v>45709.0</v>
      </c>
      <c r="C19" s="4" t="s">
        <v>49</v>
      </c>
      <c r="D19" s="6">
        <v>0.44027777777777777</v>
      </c>
      <c r="E19" s="4"/>
      <c r="F19" s="4" t="s">
        <v>34</v>
      </c>
      <c r="G19" s="5" t="str">
        <f>TEXT("6158280864918110783","0")</f>
        <v>6158280864918110783</v>
      </c>
    </row>
    <row r="20">
      <c r="A20" s="2">
        <v>45708.44099537037</v>
      </c>
      <c r="B20" s="3">
        <v>45709.0</v>
      </c>
      <c r="C20" s="4" t="s">
        <v>50</v>
      </c>
      <c r="D20" s="6">
        <v>0.44027777777777777</v>
      </c>
      <c r="E20" s="4"/>
      <c r="F20" s="4" t="s">
        <v>30</v>
      </c>
      <c r="G20" s="5" t="str">
        <f>TEXT("6158281024915143829","0")</f>
        <v>6158281024915143829</v>
      </c>
    </row>
    <row r="21">
      <c r="A21" s="2">
        <v>45708.58628472222</v>
      </c>
      <c r="B21" s="3">
        <v>45712.0</v>
      </c>
      <c r="C21" s="4" t="s">
        <v>42</v>
      </c>
      <c r="D21" s="6">
        <v>0.5854166666666667</v>
      </c>
      <c r="E21" s="4"/>
      <c r="F21" s="4" t="s">
        <v>30</v>
      </c>
      <c r="G21" s="5" t="str">
        <f>TEXT("6158406553225460465","0")</f>
        <v>6158406553225460465</v>
      </c>
    </row>
    <row r="22">
      <c r="A22" s="2">
        <v>45708.79180555556</v>
      </c>
      <c r="B22" s="3">
        <v>45713.0</v>
      </c>
      <c r="C22" s="4" t="s">
        <v>51</v>
      </c>
      <c r="D22" s="6">
        <v>0.7909722222222222</v>
      </c>
      <c r="E22" s="4"/>
      <c r="F22" s="4" t="s">
        <v>41</v>
      </c>
      <c r="G22" s="5" t="str">
        <f>TEXT("6158584124317673206","0")</f>
        <v>6158584124317673206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5"/>
    <col customWidth="1" min="4" max="4" width="8.13"/>
    <col customWidth="1" min="5" max="5" width="83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45701.58086805556</v>
      </c>
      <c r="B2" s="3">
        <v>45702.0</v>
      </c>
      <c r="C2" s="4" t="s">
        <v>52</v>
      </c>
      <c r="E2" s="4" t="s">
        <v>53</v>
      </c>
      <c r="F2" s="5" t="str">
        <f>TEXT("6152353877454837655","0")</f>
        <v>6152353877454837655</v>
      </c>
    </row>
    <row r="3">
      <c r="A3" s="2">
        <v>45708.58693287037</v>
      </c>
      <c r="B3" s="3">
        <v>45709.0</v>
      </c>
      <c r="C3" s="4" t="s">
        <v>52</v>
      </c>
      <c r="E3" s="4" t="s">
        <v>54</v>
      </c>
      <c r="F3" s="5" t="str">
        <f>TEXT("6158407112456591567","0")</f>
        <v>6158407112456591567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88"/>
    <col customWidth="1" min="4" max="4" width="18.5"/>
    <col customWidth="1" min="5" max="5" width="77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45705.29337962963</v>
      </c>
      <c r="B2" s="3">
        <v>45706.0</v>
      </c>
      <c r="C2" s="4" t="s">
        <v>55</v>
      </c>
      <c r="E2" s="4" t="s">
        <v>56</v>
      </c>
      <c r="F2" s="5" t="str">
        <f>TEXT("6155561484918887163","0")</f>
        <v>6155561484918887163</v>
      </c>
    </row>
    <row r="3">
      <c r="A3" s="2">
        <v>45708.58033564815</v>
      </c>
      <c r="B3" s="3">
        <v>45709.0</v>
      </c>
      <c r="C3" s="4" t="s">
        <v>57</v>
      </c>
      <c r="E3" s="4" t="s">
        <v>58</v>
      </c>
      <c r="F3" s="5" t="str">
        <f>TEXT("6158401414914000057","0")</f>
        <v>6158401414914000057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15.13"/>
    <col customWidth="1" min="3" max="3" width="26.38"/>
    <col customWidth="1" min="4" max="4" width="28.63"/>
    <col customWidth="1" min="5" max="5" width="79.63"/>
    <col customWidth="1" min="6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45706.59449074074</v>
      </c>
      <c r="B2" s="3">
        <v>45707.0</v>
      </c>
      <c r="C2" s="4" t="s">
        <v>59</v>
      </c>
      <c r="D2" s="4" t="s">
        <v>60</v>
      </c>
      <c r="E2" s="4" t="s">
        <v>61</v>
      </c>
      <c r="F2" s="5" t="str">
        <f>TEXT("6156685640117964685","0")</f>
        <v>6156685640117964685</v>
      </c>
    </row>
    <row r="3">
      <c r="A3" s="2">
        <v>45707.90738425926</v>
      </c>
      <c r="B3" s="3">
        <v>45708.0</v>
      </c>
      <c r="C3" s="4" t="s">
        <v>59</v>
      </c>
      <c r="D3" s="4" t="s">
        <v>62</v>
      </c>
      <c r="E3" s="4" t="s">
        <v>63</v>
      </c>
      <c r="F3" s="5" t="str">
        <f>TEXT("6157819987407331003","0")</f>
        <v>6157819987407331003</v>
      </c>
    </row>
    <row r="4">
      <c r="A4" s="2">
        <v>45708.632627314815</v>
      </c>
      <c r="B4" s="3">
        <v>45710.0</v>
      </c>
      <c r="C4" s="4" t="s">
        <v>59</v>
      </c>
      <c r="D4" s="4" t="s">
        <v>64</v>
      </c>
      <c r="E4" s="4" t="s">
        <v>65</v>
      </c>
      <c r="F4" s="5" t="str">
        <f>TEXT("6158446597403187644","0")</f>
        <v>6158446597403187644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88"/>
    <col customWidth="1" min="4" max="4" width="12.63"/>
    <col customWidth="1" min="5" max="5" width="76.6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45670.69741898148</v>
      </c>
      <c r="B2" s="3">
        <v>45671.0</v>
      </c>
      <c r="C2" s="4" t="s">
        <v>66</v>
      </c>
      <c r="E2" s="4" t="s">
        <v>67</v>
      </c>
      <c r="F2" s="5" t="str">
        <f>TEXT("6125670570334781590","0")</f>
        <v>6125670570334781590</v>
      </c>
    </row>
    <row r="3">
      <c r="A3" s="2">
        <v>45676.63239583333</v>
      </c>
      <c r="B3" s="3">
        <v>45678.0</v>
      </c>
      <c r="C3" s="4" t="s">
        <v>66</v>
      </c>
      <c r="E3" s="4" t="s">
        <v>68</v>
      </c>
      <c r="F3" s="5" t="str">
        <f>TEXT("6130798395871770290","0")</f>
        <v>6130798395871770290</v>
      </c>
    </row>
    <row r="4">
      <c r="A4" s="2">
        <v>45708.631203703706</v>
      </c>
      <c r="B4" s="3">
        <v>45709.0</v>
      </c>
      <c r="C4" s="4" t="s">
        <v>69</v>
      </c>
      <c r="E4" s="4" t="s">
        <v>70</v>
      </c>
      <c r="F4" s="5" t="str">
        <f>TEXT("6158445362186327801","0")</f>
        <v>6158445362186327801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1.0"/>
    <col customWidth="1" min="4" max="4" width="10.25"/>
    <col customWidth="1" min="5" max="5" width="79.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45680.44326388889</v>
      </c>
      <c r="B2" s="3">
        <v>45684.0</v>
      </c>
      <c r="C2" s="4" t="s">
        <v>71</v>
      </c>
      <c r="E2" s="4" t="s">
        <v>72</v>
      </c>
      <c r="F2" s="5" t="str">
        <f>TEXT("6134090984915655438","0")</f>
        <v>6134090984915655438</v>
      </c>
    </row>
    <row r="3">
      <c r="A3" s="2">
        <v>45708.57234953704</v>
      </c>
      <c r="B3" s="3">
        <v>45712.0</v>
      </c>
      <c r="C3" s="4" t="s">
        <v>71</v>
      </c>
      <c r="D3" s="4" t="s">
        <v>73</v>
      </c>
      <c r="E3" s="4" t="s">
        <v>74</v>
      </c>
      <c r="F3" s="5" t="str">
        <f>TEXT("6158394514918648336","0")</f>
        <v>6158394514918648336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88"/>
    <col customWidth="1" min="4" max="4" width="8.13"/>
    <col customWidth="1" min="5" max="5" width="7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75"/>
    <col customWidth="1" min="4" max="4" width="14.88"/>
    <col customWidth="1" min="5" max="5" width="79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45708.43546296296</v>
      </c>
      <c r="B2" s="3">
        <v>45709.0</v>
      </c>
      <c r="C2" s="4" t="s">
        <v>6</v>
      </c>
      <c r="E2" s="4" t="s">
        <v>7</v>
      </c>
      <c r="F2" s="5" t="str">
        <f>TEXT("6158276244915568523","0")</f>
        <v>6158276244915568523</v>
      </c>
    </row>
    <row r="3">
      <c r="A3" s="2">
        <v>45708.43571759259</v>
      </c>
      <c r="B3" s="3">
        <v>45710.0</v>
      </c>
      <c r="C3" s="4" t="s">
        <v>6</v>
      </c>
      <c r="E3" s="4" t="s">
        <v>8</v>
      </c>
      <c r="F3" s="5" t="str">
        <f>TEXT("6158276464912666414","0")</f>
        <v>6158276464912666414</v>
      </c>
    </row>
    <row r="4">
      <c r="A4" s="2">
        <v>45708.43613425926</v>
      </c>
      <c r="B4" s="3">
        <v>45712.0</v>
      </c>
      <c r="C4" s="4" t="s">
        <v>6</v>
      </c>
      <c r="E4" s="4" t="s">
        <v>9</v>
      </c>
      <c r="F4" s="5" t="str">
        <f>TEXT("6158276824917817746","0")</f>
        <v>6158276824917817746</v>
      </c>
    </row>
    <row r="5">
      <c r="A5" s="2">
        <v>45708.604421296295</v>
      </c>
      <c r="B5" s="3">
        <v>45709.0</v>
      </c>
      <c r="C5" s="4" t="s">
        <v>10</v>
      </c>
      <c r="E5" s="4" t="s">
        <v>11</v>
      </c>
      <c r="F5" s="5" t="str">
        <f>TEXT("6158422224914271476","0")</f>
        <v>6158422224914271476</v>
      </c>
    </row>
    <row r="6">
      <c r="A6" s="2">
        <v>45708.67240740741</v>
      </c>
      <c r="B6" s="3">
        <v>45709.0</v>
      </c>
      <c r="C6" s="4" t="s">
        <v>6</v>
      </c>
      <c r="E6" s="4" t="s">
        <v>12</v>
      </c>
      <c r="F6" s="5" t="str">
        <f>TEXT("6158480964919913122","0")</f>
        <v>6158480964919913122</v>
      </c>
    </row>
    <row r="7">
      <c r="A7" s="2">
        <v>45708.75487268518</v>
      </c>
      <c r="B7" s="3">
        <v>45709.0</v>
      </c>
      <c r="C7" s="4" t="s">
        <v>10</v>
      </c>
      <c r="E7" s="4" t="s">
        <v>12</v>
      </c>
      <c r="F7" s="5" t="str">
        <f>TEXT("6158552216907443849","0")</f>
        <v>6158552216907443849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88"/>
    <col customWidth="1" min="4" max="4" width="26.5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5"/>
    <col customWidth="1" min="4" max="4" width="8.13"/>
    <col customWidth="1" min="5" max="5" width="62.1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45705.40526620371</v>
      </c>
      <c r="B2" s="3">
        <v>45707.0</v>
      </c>
      <c r="C2" s="4" t="s">
        <v>75</v>
      </c>
      <c r="E2" s="4" t="s">
        <v>76</v>
      </c>
      <c r="F2" s="5" t="str">
        <f>TEXT("6155658155542448236","0")</f>
        <v>6155658155542448236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75"/>
    <col customWidth="1" min="4" max="4" width="8.13"/>
    <col customWidth="1" min="5" max="5" width="71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45701.3225</v>
      </c>
      <c r="B2" s="3">
        <v>45710.0</v>
      </c>
      <c r="C2" s="4" t="s">
        <v>77</v>
      </c>
      <c r="E2" s="4" t="s">
        <v>78</v>
      </c>
      <c r="F2" s="5" t="str">
        <f>TEXT("6152130644916822954","0")</f>
        <v>6152130644916822954</v>
      </c>
    </row>
    <row r="3">
      <c r="A3" s="2">
        <v>45708.32791666667</v>
      </c>
      <c r="B3" s="3">
        <v>45712.0</v>
      </c>
      <c r="C3" s="4" t="s">
        <v>77</v>
      </c>
      <c r="E3" s="4" t="s">
        <v>79</v>
      </c>
      <c r="F3" s="5" t="str">
        <f>TEXT("6158183324911530245","0")</f>
        <v>6158183324911530245</v>
      </c>
    </row>
    <row r="4">
      <c r="A4" s="2">
        <v>45708.32806712963</v>
      </c>
      <c r="B4" s="3">
        <v>45713.0</v>
      </c>
      <c r="C4" s="4" t="s">
        <v>77</v>
      </c>
      <c r="E4" s="4" t="s">
        <v>79</v>
      </c>
      <c r="F4" s="5" t="str">
        <f>TEXT("6158183454916138569","0")</f>
        <v>6158183454916138569</v>
      </c>
    </row>
    <row r="5">
      <c r="A5" s="2">
        <v>45708.328206018516</v>
      </c>
      <c r="B5" s="3">
        <v>45714.0</v>
      </c>
      <c r="C5" s="4" t="s">
        <v>77</v>
      </c>
      <c r="E5" s="4" t="s">
        <v>79</v>
      </c>
      <c r="F5" s="5" t="str">
        <f>TEXT("6158183574914558356","0")</f>
        <v>6158183574914558356</v>
      </c>
    </row>
    <row r="6">
      <c r="A6" s="2">
        <v>45708.32833333333</v>
      </c>
      <c r="B6" s="3">
        <v>45715.0</v>
      </c>
      <c r="C6" s="4" t="s">
        <v>77</v>
      </c>
      <c r="E6" s="4" t="s">
        <v>79</v>
      </c>
      <c r="F6" s="5" t="str">
        <f>TEXT("6158183684915924758","0")</f>
        <v>6158183684915924758</v>
      </c>
    </row>
    <row r="7">
      <c r="A7" s="2">
        <v>45708.32846064815</v>
      </c>
      <c r="B7" s="3">
        <v>45716.0</v>
      </c>
      <c r="C7" s="4" t="s">
        <v>77</v>
      </c>
      <c r="E7" s="4" t="s">
        <v>79</v>
      </c>
      <c r="F7" s="5" t="str">
        <f>TEXT("6158183794913872571","0")</f>
        <v>6158183794913872571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6.0"/>
    <col customWidth="1" min="3" max="3" width="15.13"/>
    <col customWidth="1" min="4" max="4" width="7.13"/>
    <col customWidth="1" min="5" max="5" width="91.38"/>
    <col customWidth="1" hidden="1" min="6" max="6" width="12.5"/>
  </cols>
  <sheetData>
    <row r="1">
      <c r="A1" s="1" t="s">
        <v>0</v>
      </c>
      <c r="B1" s="1" t="s">
        <v>80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2">
        <v>45707.56579861111</v>
      </c>
      <c r="B2" s="4" t="s">
        <v>81</v>
      </c>
      <c r="C2" s="3">
        <v>45708.0</v>
      </c>
      <c r="E2" s="4" t="s">
        <v>82</v>
      </c>
      <c r="F2" s="5" t="str">
        <f>TEXT("6157524850758943713","0")</f>
        <v>6157524850758943713</v>
      </c>
    </row>
    <row r="3">
      <c r="A3" s="2">
        <v>45707.73143518518</v>
      </c>
      <c r="B3" s="4" t="s">
        <v>83</v>
      </c>
      <c r="C3" s="3">
        <v>45708.0</v>
      </c>
      <c r="E3" s="4" t="s">
        <v>84</v>
      </c>
      <c r="F3" s="5" t="str">
        <f>TEXT("6157667965717878145","0")</f>
        <v>6157667965717878145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13"/>
    <col customWidth="1" min="4" max="4" width="8.13"/>
    <col customWidth="1" min="5" max="5" width="69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45701.32</v>
      </c>
      <c r="B2" s="3">
        <v>45709.0</v>
      </c>
      <c r="C2" s="4" t="s">
        <v>85</v>
      </c>
      <c r="E2" s="4" t="s">
        <v>86</v>
      </c>
      <c r="F2" s="5" t="str">
        <f>TEXT("6152128484911869447","0")</f>
        <v>6152128484911869447</v>
      </c>
    </row>
    <row r="3">
      <c r="A3" s="2">
        <v>45701.32013888889</v>
      </c>
      <c r="B3" s="3">
        <v>45710.0</v>
      </c>
      <c r="C3" s="4" t="s">
        <v>85</v>
      </c>
      <c r="E3" s="4" t="s">
        <v>86</v>
      </c>
      <c r="F3" s="5" t="str">
        <f>TEXT("6152128604913806921","0")</f>
        <v>6152128604913806921</v>
      </c>
    </row>
    <row r="4">
      <c r="A4" s="2">
        <v>45708.32628472222</v>
      </c>
      <c r="B4" s="3">
        <v>45712.0</v>
      </c>
      <c r="C4" s="4" t="s">
        <v>85</v>
      </c>
      <c r="E4" s="4" t="s">
        <v>87</v>
      </c>
      <c r="F4" s="5" t="str">
        <f>TEXT("6158181914918794177","0")</f>
        <v>6158181914918794177</v>
      </c>
    </row>
    <row r="5">
      <c r="A5" s="2">
        <v>45708.32640046296</v>
      </c>
      <c r="B5" s="3">
        <v>45713.0</v>
      </c>
      <c r="C5" s="4" t="s">
        <v>85</v>
      </c>
      <c r="E5" s="4" t="s">
        <v>87</v>
      </c>
      <c r="F5" s="5" t="str">
        <f>TEXT("6158182014917151676","0")</f>
        <v>6158182014917151676</v>
      </c>
    </row>
    <row r="6">
      <c r="A6" s="2">
        <v>45708.32655092593</v>
      </c>
      <c r="B6" s="3">
        <v>45714.0</v>
      </c>
      <c r="C6" s="4" t="s">
        <v>85</v>
      </c>
      <c r="E6" s="4" t="s">
        <v>87</v>
      </c>
      <c r="F6" s="5" t="str">
        <f>TEXT("6158182144918474632","0")</f>
        <v>6158182144918474632</v>
      </c>
    </row>
    <row r="7">
      <c r="A7" s="2">
        <v>45708.32670138889</v>
      </c>
      <c r="B7" s="3">
        <v>45715.0</v>
      </c>
      <c r="C7" s="4" t="s">
        <v>85</v>
      </c>
      <c r="E7" s="4" t="s">
        <v>87</v>
      </c>
      <c r="F7" s="5" t="str">
        <f>TEXT("6158182274916681304","0")</f>
        <v>6158182274916681304</v>
      </c>
    </row>
    <row r="8">
      <c r="A8" s="2">
        <v>45708.326840277776</v>
      </c>
      <c r="B8" s="3">
        <v>45716.0</v>
      </c>
      <c r="C8" s="4" t="s">
        <v>85</v>
      </c>
      <c r="E8" s="4" t="s">
        <v>87</v>
      </c>
      <c r="F8" s="5" t="str">
        <f>TEXT("6158182394918826272","0")</f>
        <v>6158182394918826272</v>
      </c>
    </row>
    <row r="9">
      <c r="A9" s="2">
        <v>45708.32709490741</v>
      </c>
      <c r="B9" s="3">
        <v>45717.0</v>
      </c>
      <c r="C9" s="4" t="s">
        <v>85</v>
      </c>
      <c r="E9" s="4" t="s">
        <v>87</v>
      </c>
      <c r="F9" s="5" t="str">
        <f>TEXT("6158182614919631098","0")</f>
        <v>6158182614919631098</v>
      </c>
    </row>
    <row r="10">
      <c r="A10" s="2">
        <v>45708.3272337963</v>
      </c>
      <c r="B10" s="3">
        <v>45712.0</v>
      </c>
      <c r="C10" s="4" t="s">
        <v>85</v>
      </c>
      <c r="E10" s="4" t="s">
        <v>88</v>
      </c>
      <c r="F10" s="5" t="str">
        <f>TEXT("6158182734916379424","0")</f>
        <v>6158182734916379424</v>
      </c>
    </row>
    <row r="11">
      <c r="A11" s="2">
        <v>45708.32734953704</v>
      </c>
      <c r="B11" s="3">
        <v>45713.0</v>
      </c>
      <c r="C11" s="4" t="s">
        <v>85</v>
      </c>
      <c r="E11" s="4" t="s">
        <v>89</v>
      </c>
      <c r="F11" s="5" t="str">
        <f>TEXT("6158182834912912831","0")</f>
        <v>6158182834912912831</v>
      </c>
    </row>
    <row r="12">
      <c r="A12" s="2">
        <v>45708.32748842592</v>
      </c>
      <c r="B12" s="3">
        <v>45715.0</v>
      </c>
      <c r="C12" s="4" t="s">
        <v>85</v>
      </c>
      <c r="E12" s="4" t="s">
        <v>89</v>
      </c>
      <c r="F12" s="5" t="str">
        <f>TEXT("6158182954916376580","0")</f>
        <v>6158182954916376580</v>
      </c>
    </row>
    <row r="13">
      <c r="A13" s="2">
        <v>45708.32763888889</v>
      </c>
      <c r="B13" s="3">
        <v>45717.0</v>
      </c>
      <c r="C13" s="4" t="s">
        <v>85</v>
      </c>
      <c r="E13" s="4" t="s">
        <v>88</v>
      </c>
      <c r="F13" s="5" t="str">
        <f>TEXT("6158183084915017525","0")</f>
        <v>6158183084915017525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25"/>
    <col customWidth="1" min="4" max="4" width="9.13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45705.66850694444</v>
      </c>
      <c r="B2" s="3">
        <v>45707.0</v>
      </c>
      <c r="C2" s="4" t="s">
        <v>90</v>
      </c>
      <c r="E2" s="4" t="s">
        <v>91</v>
      </c>
      <c r="F2" s="5" t="str">
        <f>TEXT("6155885590212595758","0")</f>
        <v>6155885590212595758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8.38"/>
    <col customWidth="1" min="3" max="3" width="15.13"/>
    <col customWidth="1" min="4" max="4" width="7.13"/>
    <col customWidth="1" min="5" max="5" width="78.5"/>
    <col customWidth="1" hidden="1" min="6" max="6" width="12.5"/>
  </cols>
  <sheetData>
    <row r="1">
      <c r="A1" s="1" t="s">
        <v>0</v>
      </c>
      <c r="B1" s="1" t="s">
        <v>92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2">
        <v>45663.488912037035</v>
      </c>
      <c r="B2" s="4" t="s">
        <v>93</v>
      </c>
      <c r="C2" s="3">
        <v>45664.0</v>
      </c>
      <c r="E2" s="4" t="s">
        <v>94</v>
      </c>
      <c r="F2" s="5" t="str">
        <f>TEXT("6119442424918219462","0")</f>
        <v>6119442424918219462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2.13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45698.55637731482</v>
      </c>
      <c r="B2" s="3">
        <v>45700.0</v>
      </c>
      <c r="C2" s="4" t="s">
        <v>95</v>
      </c>
      <c r="E2" s="4" t="s">
        <v>96</v>
      </c>
      <c r="F2" s="5" t="str">
        <f>TEXT("6149740714915154885","0")</f>
        <v>6149740714915154885</v>
      </c>
    </row>
    <row r="3">
      <c r="A3" s="2">
        <v>45708.5183912037</v>
      </c>
      <c r="B3" s="3">
        <v>45709.0</v>
      </c>
      <c r="C3" s="4" t="s">
        <v>97</v>
      </c>
      <c r="E3" s="4" t="s">
        <v>98</v>
      </c>
      <c r="F3" s="5" t="str">
        <f>TEXT("6158347895689799411","0")</f>
        <v>6158347895689799411</v>
      </c>
    </row>
    <row r="4">
      <c r="A4" s="2">
        <v>45708.574953703705</v>
      </c>
      <c r="B4" s="3">
        <v>45709.0</v>
      </c>
      <c r="C4" s="4" t="s">
        <v>95</v>
      </c>
      <c r="E4" s="4" t="s">
        <v>99</v>
      </c>
      <c r="F4" s="5" t="str">
        <f>TEXT("6158396764914113794","0")</f>
        <v>6158396764914113794</v>
      </c>
    </row>
    <row r="5">
      <c r="A5" s="2">
        <v>45708.6021875</v>
      </c>
      <c r="B5" s="3">
        <v>45709.0</v>
      </c>
      <c r="C5" s="4" t="s">
        <v>97</v>
      </c>
      <c r="E5" s="4" t="s">
        <v>100</v>
      </c>
      <c r="F5" s="5" t="str">
        <f>TEXT("6158420294913302228","0")</f>
        <v>6158420294913302228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5"/>
    <col customWidth="1" min="4" max="4" width="8.13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45706.56900462963</v>
      </c>
      <c r="B2" s="3">
        <v>45707.0</v>
      </c>
      <c r="C2" s="4" t="s">
        <v>101</v>
      </c>
      <c r="E2" s="4" t="s">
        <v>102</v>
      </c>
      <c r="F2" s="5" t="str">
        <f>TEXT("6156663624919877304","0")</f>
        <v>6156663624919877304</v>
      </c>
    </row>
    <row r="3">
      <c r="A3" s="2">
        <v>45706.58542824074</v>
      </c>
      <c r="B3" s="3">
        <v>45707.0</v>
      </c>
      <c r="C3" s="4" t="s">
        <v>101</v>
      </c>
      <c r="E3" s="4" t="s">
        <v>103</v>
      </c>
      <c r="F3" s="5" t="str">
        <f>TEXT("6156677814918950996","0")</f>
        <v>6156677814918950996</v>
      </c>
    </row>
    <row r="4">
      <c r="A4" s="2">
        <v>45707.551782407405</v>
      </c>
      <c r="B4" s="3">
        <v>45708.0</v>
      </c>
      <c r="C4" s="4" t="s">
        <v>104</v>
      </c>
      <c r="E4" s="4" t="s">
        <v>105</v>
      </c>
      <c r="F4" s="5" t="str">
        <f>TEXT("6157512744911451393","0")</f>
        <v>6157512744911451393</v>
      </c>
    </row>
    <row r="5">
      <c r="A5" s="2">
        <v>45708.43708333333</v>
      </c>
      <c r="B5" s="3">
        <v>45709.0</v>
      </c>
      <c r="C5" s="4" t="s">
        <v>106</v>
      </c>
      <c r="E5" s="4" t="s">
        <v>107</v>
      </c>
      <c r="F5" s="5" t="str">
        <f>TEXT("6158277644918423317","0")</f>
        <v>6158277644918423317</v>
      </c>
    </row>
    <row r="6">
      <c r="A6" s="2">
        <v>45708.57530092593</v>
      </c>
      <c r="B6" s="3">
        <v>45710.0</v>
      </c>
      <c r="C6" s="4" t="s">
        <v>104</v>
      </c>
      <c r="E6" s="4" t="s">
        <v>108</v>
      </c>
      <c r="F6" s="5" t="str">
        <f>TEXT("6158397064916898176","0")</f>
        <v>6158397064916898176</v>
      </c>
    </row>
    <row r="7">
      <c r="A7" s="2">
        <v>45708.576828703706</v>
      </c>
      <c r="B7" s="3">
        <v>45709.0</v>
      </c>
      <c r="C7" s="4" t="s">
        <v>109</v>
      </c>
      <c r="E7" s="4" t="s">
        <v>110</v>
      </c>
      <c r="F7" s="5" t="str">
        <f>TEXT("6158398384918355095","0")</f>
        <v>6158398384918355095</v>
      </c>
    </row>
    <row r="8">
      <c r="A8" s="2">
        <v>45708.60126157408</v>
      </c>
      <c r="B8" s="3">
        <v>45709.0</v>
      </c>
      <c r="C8" s="4" t="s">
        <v>111</v>
      </c>
      <c r="E8" s="4" t="s">
        <v>112</v>
      </c>
      <c r="F8" s="5" t="str">
        <f>TEXT("6158419494912087836","0")</f>
        <v>6158419494912087836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0.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45701.72734953704</v>
      </c>
      <c r="B2" s="3">
        <v>45703.0</v>
      </c>
      <c r="C2" s="4" t="s">
        <v>113</v>
      </c>
      <c r="E2" s="4" t="s">
        <v>114</v>
      </c>
      <c r="F2" s="5" t="str">
        <f>TEXT("6152480438612153574","0")</f>
        <v>6152480438612153574</v>
      </c>
    </row>
    <row r="3">
      <c r="A3" s="2">
        <v>45705.63796296297</v>
      </c>
      <c r="B3" s="3">
        <v>45706.0</v>
      </c>
      <c r="C3" s="4" t="s">
        <v>113</v>
      </c>
      <c r="E3" s="4" t="s">
        <v>115</v>
      </c>
      <c r="F3" s="5" t="str">
        <f>TEXT("6155859209947073010","0")</f>
        <v>6155859209947073010</v>
      </c>
    </row>
    <row r="4">
      <c r="A4" s="2">
        <v>45709.078368055554</v>
      </c>
      <c r="B4" s="3">
        <v>45710.0</v>
      </c>
      <c r="C4" s="4" t="s">
        <v>113</v>
      </c>
      <c r="E4" s="4" t="s">
        <v>116</v>
      </c>
      <c r="F4" s="5" t="str">
        <f>TEXT("6158831712113685152","0")</f>
        <v>6158831712113685152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38"/>
    <col customWidth="1" min="4" max="4" width="48.5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45707.487488425926</v>
      </c>
      <c r="B2" s="3">
        <v>45708.0</v>
      </c>
      <c r="C2" s="4" t="s">
        <v>13</v>
      </c>
      <c r="E2" s="4" t="s">
        <v>14</v>
      </c>
      <c r="F2" s="5" t="str">
        <f>TEXT("6157457193223903889","0")</f>
        <v>6157457193223903889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33.38"/>
    <col customWidth="1" min="5" max="5" width="93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45707.45650462963</v>
      </c>
      <c r="B2" s="3">
        <v>45708.0</v>
      </c>
      <c r="C2" s="4" t="s">
        <v>117</v>
      </c>
      <c r="E2" s="4" t="s">
        <v>118</v>
      </c>
      <c r="F2" s="5" t="str">
        <f>TEXT("6157430424914164032","0")</f>
        <v>6157430424914164032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25"/>
    <col customWidth="1" min="4" max="4" width="18.13"/>
    <col customWidth="1" min="5" max="5" width="75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45707.61641203704</v>
      </c>
      <c r="B2" s="3">
        <v>45708.0</v>
      </c>
      <c r="C2" s="4" t="s">
        <v>119</v>
      </c>
      <c r="E2" s="4" t="s">
        <v>120</v>
      </c>
      <c r="F2" s="5" t="str">
        <f>TEXT("6157568584916305841","0")</f>
        <v>6157568584916305841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2.25"/>
    <col customWidth="1" min="4" max="4" width="8.13"/>
    <col customWidth="1" min="5" max="5" width="93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7"/>
      <c r="B2" s="3"/>
      <c r="C2" s="4"/>
      <c r="E2" s="4"/>
    </row>
    <row r="3">
      <c r="A3" s="7"/>
      <c r="B3" s="3"/>
      <c r="C3" s="4"/>
      <c r="E3" s="4"/>
    </row>
    <row r="4">
      <c r="A4" s="7"/>
      <c r="B4" s="3"/>
      <c r="C4" s="4"/>
      <c r="E4" s="4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38"/>
    <col customWidth="1" min="4" max="4" width="8.13"/>
    <col customWidth="1" min="5" max="5" width="89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45706.56761574074</v>
      </c>
      <c r="B2" s="3">
        <v>45707.0</v>
      </c>
      <c r="C2" s="4" t="s">
        <v>121</v>
      </c>
      <c r="E2" s="4" t="s">
        <v>122</v>
      </c>
      <c r="F2" s="5" t="str">
        <f>TEXT("6156662424916873059","0")</f>
        <v>6156662424916873059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8.13"/>
    <col customWidth="1" min="5" max="5" width="62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45700.39582175926</v>
      </c>
      <c r="B2" s="3">
        <v>45701.0</v>
      </c>
      <c r="C2" s="4" t="s">
        <v>123</v>
      </c>
      <c r="E2" s="4" t="s">
        <v>124</v>
      </c>
      <c r="F2" s="5" t="str">
        <f>TEXT("6151329994912379372","0")</f>
        <v>6151329994912379372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8.13"/>
    <col customWidth="1" min="5" max="5" width="75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45707.43664351852</v>
      </c>
      <c r="B2" s="3">
        <v>45708.0</v>
      </c>
      <c r="C2" s="4" t="s">
        <v>125</v>
      </c>
      <c r="E2" s="4" t="s">
        <v>126</v>
      </c>
      <c r="F2" s="5" t="str">
        <f>TEXT("6157413264913216264","0")</f>
        <v>6157413264913216264</v>
      </c>
    </row>
    <row r="3">
      <c r="A3" s="2">
        <v>45708.32493055556</v>
      </c>
      <c r="B3" s="3">
        <v>45712.0</v>
      </c>
      <c r="C3" s="4" t="s">
        <v>125</v>
      </c>
      <c r="E3" s="4" t="s">
        <v>127</v>
      </c>
      <c r="F3" s="5" t="str">
        <f>TEXT("6158180744911552320","0")</f>
        <v>6158180744911552320</v>
      </c>
    </row>
    <row r="4">
      <c r="A4" s="2">
        <v>45708.32534722222</v>
      </c>
      <c r="B4" s="3">
        <v>45715.0</v>
      </c>
      <c r="C4" s="4" t="s">
        <v>125</v>
      </c>
      <c r="E4" s="4" t="s">
        <v>128</v>
      </c>
      <c r="F4" s="5" t="str">
        <f>TEXT("6158181104912529109","0")</f>
        <v>6158181104912529109</v>
      </c>
    </row>
    <row r="5">
      <c r="A5" s="2">
        <v>45708.44819444444</v>
      </c>
      <c r="B5" s="3">
        <v>45709.0</v>
      </c>
      <c r="C5" s="4" t="s">
        <v>125</v>
      </c>
      <c r="E5" s="4" t="s">
        <v>129</v>
      </c>
      <c r="F5" s="5" t="str">
        <f>TEXT("6158287244914787698","0")</f>
        <v>6158287244914787698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26.25"/>
    <col customWidth="1" min="5" max="5" width="73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45705.62642361111</v>
      </c>
      <c r="B2" s="3">
        <v>45706.0</v>
      </c>
      <c r="C2" s="4" t="s">
        <v>130</v>
      </c>
      <c r="D2" s="4" t="s">
        <v>131</v>
      </c>
      <c r="E2" s="4" t="s">
        <v>132</v>
      </c>
      <c r="F2" s="5" t="str">
        <f>TEXT("6155849238475365393","0")</f>
        <v>6155849238475365393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5"/>
    <col customWidth="1" min="4" max="4" width="8.13"/>
    <col customWidth="1" min="5" max="5" width="89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45707.55100694444</v>
      </c>
      <c r="B2" s="3">
        <v>45708.0</v>
      </c>
      <c r="C2" s="4" t="s">
        <v>133</v>
      </c>
      <c r="E2" s="4" t="s">
        <v>134</v>
      </c>
      <c r="F2" s="5" t="str">
        <f>TEXT("6157512074913768641","0")</f>
        <v>6157512074913768641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.13"/>
    <col customWidth="1" min="5" max="5" width="64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45699.567025462966</v>
      </c>
      <c r="B2" s="3">
        <v>45700.0</v>
      </c>
      <c r="C2" s="4" t="s">
        <v>135</v>
      </c>
      <c r="E2" s="4" t="s">
        <v>136</v>
      </c>
      <c r="F2" s="5" t="str">
        <f>TEXT("6150613912023015330","0")</f>
        <v>6150613912023015330</v>
      </c>
    </row>
    <row r="3">
      <c r="A3" s="2">
        <v>45707.424791666665</v>
      </c>
      <c r="B3" s="3">
        <v>45708.0</v>
      </c>
      <c r="C3" s="4" t="s">
        <v>137</v>
      </c>
      <c r="E3" s="4" t="s">
        <v>136</v>
      </c>
      <c r="F3" s="5" t="str">
        <f>TEXT("6157403022541197791","0")</f>
        <v>6157403022541197791</v>
      </c>
    </row>
    <row r="4">
      <c r="A4" s="2">
        <v>45707.53611111111</v>
      </c>
      <c r="B4" s="3">
        <v>45709.0</v>
      </c>
      <c r="C4" s="4" t="s">
        <v>138</v>
      </c>
      <c r="E4" s="4" t="s">
        <v>136</v>
      </c>
      <c r="F4" s="5" t="str">
        <f>TEXT("6157499203703894775","0")</f>
        <v>6157499203703894775</v>
      </c>
    </row>
    <row r="5">
      <c r="A5" s="2">
        <v>45707.537256944444</v>
      </c>
      <c r="B5" s="3">
        <v>45709.0</v>
      </c>
      <c r="C5" s="4" t="s">
        <v>138</v>
      </c>
      <c r="E5" s="4" t="s">
        <v>136</v>
      </c>
      <c r="F5" s="5" t="str">
        <f>TEXT("6157500193702896142","0")</f>
        <v>6157500193702896142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75"/>
    <col customWidth="1" min="4" max="4" width="47.75"/>
    <col customWidth="1" min="5" max="5" width="73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45705.48909722222</v>
      </c>
      <c r="B2" s="3">
        <v>45706.0</v>
      </c>
      <c r="C2" s="4" t="s">
        <v>139</v>
      </c>
      <c r="E2" s="4" t="s">
        <v>140</v>
      </c>
      <c r="F2" s="5" t="str">
        <f>TEXT("6155730582603896649","0")</f>
        <v>6155730582603896649</v>
      </c>
    </row>
    <row r="3">
      <c r="A3" s="2">
        <v>45708.45482638889</v>
      </c>
      <c r="B3" s="3">
        <v>45709.0</v>
      </c>
      <c r="C3" s="4" t="s">
        <v>139</v>
      </c>
      <c r="E3" s="4" t="s">
        <v>141</v>
      </c>
      <c r="F3" s="5" t="str">
        <f>TEXT("6158292977119709743","0")</f>
        <v>6158292977119709743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25"/>
    <col customWidth="1" min="4" max="4" width="9.13"/>
    <col customWidth="1" min="5" max="5" width="78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45708.59011574074</v>
      </c>
      <c r="B2" s="3">
        <v>45710.0</v>
      </c>
      <c r="C2" s="4" t="s">
        <v>15</v>
      </c>
      <c r="E2" s="4" t="s">
        <v>16</v>
      </c>
      <c r="F2" s="5" t="str">
        <f>TEXT("6158409863128089309","0")</f>
        <v>6158409863128089309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5"/>
    <col customWidth="1" min="4" max="4" width="9.13"/>
    <col customWidth="1" min="5" max="5" width="73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45705.50412037037</v>
      </c>
      <c r="B2" s="3">
        <v>45706.0</v>
      </c>
      <c r="C2" s="4" t="s">
        <v>142</v>
      </c>
      <c r="E2" s="4" t="s">
        <v>143</v>
      </c>
      <c r="F2" s="5" t="str">
        <f>TEXT("6155743567971152967","0")</f>
        <v>6155743567971152967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30.0"/>
    <col customWidth="1" min="3" max="3" width="15.13"/>
    <col customWidth="1" min="4" max="4" width="13.25"/>
    <col customWidth="1" min="5" max="5" width="80.25"/>
    <col customWidth="1" hidden="1" min="6" max="6" width="12.5"/>
  </cols>
  <sheetData>
    <row r="1">
      <c r="A1" s="1" t="s">
        <v>0</v>
      </c>
      <c r="B1" s="1" t="s">
        <v>144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2">
        <v>45705.32136574074</v>
      </c>
      <c r="B2" s="4" t="s">
        <v>145</v>
      </c>
      <c r="C2" s="3">
        <v>45706.0</v>
      </c>
      <c r="E2" s="4" t="s">
        <v>146</v>
      </c>
      <c r="F2" s="5" t="str">
        <f>TEXT("6155585664916678485","0")</f>
        <v>6155585664916678485</v>
      </c>
    </row>
    <row r="3">
      <c r="A3" s="2">
        <v>45708.318344907406</v>
      </c>
      <c r="B3" s="4" t="s">
        <v>147</v>
      </c>
      <c r="C3" s="3">
        <v>45709.0</v>
      </c>
      <c r="E3" s="4" t="s">
        <v>148</v>
      </c>
      <c r="F3" s="5" t="str">
        <f>TEXT("6158175054911421400","0")</f>
        <v>6158175054911421400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75"/>
    <col customWidth="1" min="4" max="4" width="18.0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45704.57083333333</v>
      </c>
      <c r="B2" s="3">
        <v>45709.0</v>
      </c>
      <c r="C2" s="4" t="s">
        <v>149</v>
      </c>
      <c r="E2" s="4" t="s">
        <v>150</v>
      </c>
      <c r="F2" s="5" t="str">
        <f>TEXT("6154937207054623682","0")</f>
        <v>6154937207054623682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71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45701.31653935185</v>
      </c>
      <c r="B2" s="3">
        <v>45705.0</v>
      </c>
      <c r="C2" s="4" t="s">
        <v>151</v>
      </c>
      <c r="E2" s="4" t="s">
        <v>152</v>
      </c>
      <c r="F2" s="5" t="str">
        <f>TEXT("6152125494911788701","0")</f>
        <v>6152125494911788701</v>
      </c>
    </row>
    <row r="3">
      <c r="A3" s="2">
        <v>45708.31592592593</v>
      </c>
      <c r="B3" s="3">
        <v>45709.0</v>
      </c>
      <c r="C3" s="4" t="s">
        <v>151</v>
      </c>
      <c r="E3" s="4" t="s">
        <v>153</v>
      </c>
      <c r="F3" s="5" t="str">
        <f>TEXT("6158172964913563008","0")</f>
        <v>6158172964913563008</v>
      </c>
    </row>
    <row r="4">
      <c r="A4" s="2">
        <v>45708.316157407404</v>
      </c>
      <c r="B4" s="3">
        <v>45712.0</v>
      </c>
      <c r="C4" s="4" t="s">
        <v>151</v>
      </c>
      <c r="E4" s="4" t="s">
        <v>153</v>
      </c>
      <c r="F4" s="5" t="str">
        <f>TEXT("6158173164913629802","0")</f>
        <v>6158173164913629802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25"/>
    <col customWidth="1" min="4" max="4" width="8.13"/>
    <col customWidth="1" min="5" max="5" width="72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45707.55149305556</v>
      </c>
      <c r="B2" s="3">
        <v>45708.0</v>
      </c>
      <c r="C2" s="4" t="s">
        <v>154</v>
      </c>
      <c r="E2" s="4" t="s">
        <v>155</v>
      </c>
      <c r="F2" s="5" t="str">
        <f>TEXT("6157512494914064522","0")</f>
        <v>6157512494914064522</v>
      </c>
    </row>
    <row r="3">
      <c r="A3" s="2">
        <v>45708.54766203704</v>
      </c>
      <c r="B3" s="3">
        <v>45709.0</v>
      </c>
      <c r="C3" s="4" t="s">
        <v>156</v>
      </c>
      <c r="E3" s="4" t="s">
        <v>155</v>
      </c>
      <c r="F3" s="5" t="str">
        <f>TEXT("6158373184915855247","0")</f>
        <v>6158373184915855247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5.5"/>
    <col customWidth="1" min="4" max="4" width="14.63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45706.56847222222</v>
      </c>
      <c r="B2" s="3">
        <v>45707.0</v>
      </c>
      <c r="C2" s="4" t="s">
        <v>157</v>
      </c>
      <c r="E2" s="4" t="s">
        <v>158</v>
      </c>
      <c r="F2" s="5" t="str">
        <f>TEXT("6156663164916637611","0")</f>
        <v>6156663164916637611</v>
      </c>
    </row>
    <row r="3">
      <c r="A3" s="2">
        <v>45706.73255787037</v>
      </c>
      <c r="B3" s="3">
        <v>45708.0</v>
      </c>
      <c r="C3" s="4" t="s">
        <v>159</v>
      </c>
      <c r="E3" s="4" t="s">
        <v>160</v>
      </c>
      <c r="F3" s="5" t="str">
        <f>TEXT("6156804934916731360","0")</f>
        <v>6156804934916731360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38"/>
    <col customWidth="1" min="4" max="4" width="9.13"/>
    <col customWidth="1" min="5" max="5" width="76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45706.551840277774</v>
      </c>
      <c r="B2" s="3">
        <v>45707.0</v>
      </c>
      <c r="C2" s="4" t="s">
        <v>161</v>
      </c>
      <c r="E2" s="4" t="s">
        <v>162</v>
      </c>
      <c r="F2" s="5" t="str">
        <f>TEXT("6156648794915853709","0")</f>
        <v>6156648794915853709</v>
      </c>
    </row>
    <row r="3">
      <c r="A3" s="2">
        <v>45708.57287037037</v>
      </c>
      <c r="B3" s="3">
        <v>45709.0</v>
      </c>
      <c r="C3" s="4" t="s">
        <v>163</v>
      </c>
      <c r="E3" s="4" t="s">
        <v>164</v>
      </c>
      <c r="F3" s="5" t="str">
        <f>TEXT("6158394964919886476","0")</f>
        <v>6158394964919886476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13"/>
    <col customWidth="1" min="4" max="4" width="8.13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45707.66783564815</v>
      </c>
      <c r="B2" s="3">
        <v>45708.0</v>
      </c>
      <c r="C2" s="4" t="s">
        <v>165</v>
      </c>
      <c r="E2" s="4" t="s">
        <v>166</v>
      </c>
      <c r="F2" s="5" t="str">
        <f>TEXT("6157613013289789494","0")</f>
        <v>6157613013289789494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5"/>
    <col customWidth="1" min="4" max="4" width="9.13"/>
    <col customWidth="1" min="5" max="5" width="84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45700.628217592595</v>
      </c>
      <c r="B2" s="3">
        <v>45701.0</v>
      </c>
      <c r="C2" s="4" t="s">
        <v>167</v>
      </c>
      <c r="E2" s="4" t="s">
        <v>168</v>
      </c>
      <c r="F2" s="5" t="str">
        <f>TEXT("6151530784919668659","0")</f>
        <v>6151530784919668659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0"/>
    <col customWidth="1" min="4" max="4" width="8.13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8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67.2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45708.56885416667</v>
      </c>
      <c r="B2" s="3">
        <v>45709.0</v>
      </c>
      <c r="C2" s="4" t="s">
        <v>169</v>
      </c>
      <c r="D2" s="4" t="s">
        <v>170</v>
      </c>
      <c r="E2" s="4" t="s">
        <v>171</v>
      </c>
      <c r="F2" s="5" t="str">
        <f>TEXT("6158391494918046010","0")</f>
        <v>6158391494918046010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63"/>
    <col customWidth="1" min="4" max="4" width="11.25"/>
    <col customWidth="1" min="5" max="5" width="79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9.13"/>
    <col customWidth="1" min="5" max="5" width="92.7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45707.51700231482</v>
      </c>
      <c r="B2" s="3">
        <v>45708.0</v>
      </c>
      <c r="C2" s="4" t="s">
        <v>172</v>
      </c>
      <c r="E2" s="4" t="s">
        <v>173</v>
      </c>
      <c r="F2" s="5" t="str">
        <f>TEXT("6157482694116079511","0")</f>
        <v>6157482694116079511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63"/>
    <col customWidth="1" min="4" max="4" width="8.13"/>
    <col customWidth="1" min="5" max="5" width="84.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45707.41883101852</v>
      </c>
      <c r="B2" s="3">
        <v>45708.0</v>
      </c>
      <c r="C2" s="4" t="s">
        <v>174</v>
      </c>
      <c r="E2" s="4" t="s">
        <v>175</v>
      </c>
      <c r="F2" s="5" t="str">
        <f>TEXT("6157397874918071840","0")</f>
        <v>6157397874918071840</v>
      </c>
    </row>
    <row r="3">
      <c r="A3" s="2">
        <v>45707.61423611111</v>
      </c>
      <c r="B3" s="3">
        <v>45708.0</v>
      </c>
      <c r="C3" s="4" t="s">
        <v>174</v>
      </c>
      <c r="E3" s="4" t="s">
        <v>176</v>
      </c>
      <c r="F3" s="5" t="str">
        <f>TEXT("6157566704917572758","0")</f>
        <v>6157566704917572758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75"/>
    <col customWidth="1" min="4" max="4" width="8.13"/>
    <col customWidth="1" min="5" max="5" width="97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24.63"/>
    <col customWidth="1" min="5" max="5" width="78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45707.587372685186</v>
      </c>
      <c r="B2" s="3">
        <v>45708.0</v>
      </c>
      <c r="C2" s="4" t="s">
        <v>177</v>
      </c>
      <c r="E2" s="4" t="s">
        <v>178</v>
      </c>
      <c r="F2" s="5" t="str">
        <f>TEXT("6157543494915172647","0")</f>
        <v>6157543494915172647</v>
      </c>
    </row>
    <row r="3">
      <c r="A3" s="2">
        <v>45708.5987962963</v>
      </c>
      <c r="B3" s="3">
        <v>45709.0</v>
      </c>
      <c r="C3" s="4" t="s">
        <v>179</v>
      </c>
      <c r="E3" s="4" t="s">
        <v>180</v>
      </c>
      <c r="F3" s="5" t="str">
        <f>TEXT("6158417364918426794","0")</f>
        <v>6158417364918426794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8.13"/>
    <col customWidth="1" min="5" max="5" width="76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45707.57015046296</v>
      </c>
      <c r="B2" s="3">
        <v>45889.0</v>
      </c>
      <c r="C2" s="4" t="s">
        <v>181</v>
      </c>
      <c r="E2" s="4" t="s">
        <v>182</v>
      </c>
      <c r="F2" s="5" t="str">
        <f>TEXT("6157528613715693635","0")</f>
        <v>6157528613715693635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63"/>
    <col customWidth="1" min="4" max="4" width="8.13"/>
    <col customWidth="1" min="5" max="5" width="75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38"/>
    <col customWidth="1" min="4" max="4" width="9.13"/>
    <col customWidth="1" min="5" max="5" width="79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45707.48128472222</v>
      </c>
      <c r="B2" s="3">
        <v>45709.0</v>
      </c>
      <c r="C2" s="4" t="s">
        <v>183</v>
      </c>
      <c r="D2" s="4" t="s">
        <v>184</v>
      </c>
      <c r="E2" s="4" t="s">
        <v>185</v>
      </c>
      <c r="F2" s="5" t="str">
        <f>TEXT("6157451831217332542","0")</f>
        <v>6157451831217332542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5"/>
    <col customWidth="1" min="4" max="4" width="8.13"/>
    <col customWidth="1" min="5" max="5" width="82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45708.55268518518</v>
      </c>
      <c r="B2" s="3">
        <v>45709.0</v>
      </c>
      <c r="C2" s="4" t="s">
        <v>17</v>
      </c>
      <c r="E2" s="4" t="s">
        <v>18</v>
      </c>
      <c r="F2" s="5" t="str">
        <f>TEXT("6158377522702898107","0")</f>
        <v>6158377522702898107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63"/>
    <col customWidth="1" min="4" max="4" width="8.13"/>
    <col customWidth="1" min="5" max="5" width="56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45708.39472222222</v>
      </c>
      <c r="B2" s="3">
        <v>45713.0</v>
      </c>
      <c r="C2" s="4" t="s">
        <v>19</v>
      </c>
      <c r="E2" s="4" t="s">
        <v>20</v>
      </c>
      <c r="F2" s="5" t="str">
        <f>TEXT("6158241041563009527","0")</f>
        <v>6158241041563009527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38"/>
    <col customWidth="1" min="4" max="4" width="8.13"/>
    <col customWidth="1" min="5" max="5" width="70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75"/>
    <col customWidth="1" min="4" max="4" width="120.5"/>
    <col customWidth="1" min="5" max="5" width="79.2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45705.561585648145</v>
      </c>
      <c r="B2" s="3">
        <v>45706.0</v>
      </c>
      <c r="C2" s="4" t="s">
        <v>21</v>
      </c>
      <c r="D2" s="4" t="s">
        <v>22</v>
      </c>
      <c r="E2" s="4" t="s">
        <v>23</v>
      </c>
      <c r="F2" s="5" t="str">
        <f>TEXT("6155793214528509938","0")</f>
        <v>6155793214528509938</v>
      </c>
    </row>
  </sheetData>
  <drawing r:id="rId1"/>
</worksheet>
</file>