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9ea8479210b496a/Documents/uoabootcamp/Module 1 Challenge/"/>
    </mc:Choice>
  </mc:AlternateContent>
  <xr:revisionPtr revIDLastSave="839" documentId="13_ncr:1_{D754642E-E684-4F4D-953B-1821B0424A6E}" xr6:coauthVersionLast="47" xr6:coauthVersionMax="47" xr10:uidLastSave="{97CB35E2-3200-4876-9A5E-87101769F058}"/>
  <bookViews>
    <workbookView xWindow="-108" yWindow="-108" windowWidth="23256" windowHeight="12576" activeTab="4" xr2:uid="{00000000-000D-0000-FFFF-FFFF00000000}"/>
  </bookViews>
  <sheets>
    <sheet name="Kickstarter" sheetId="1" r:id="rId1"/>
    <sheet name="Outcomes Based on Goals" sheetId="16" r:id="rId2"/>
    <sheet name="Theater Outcomes by Launch Date" sheetId="15" r:id="rId3"/>
    <sheet name="Descriptive Statistics" sheetId="10" r:id="rId4"/>
    <sheet name="Category Statistics" sheetId="3" r:id="rId5"/>
    <sheet name="Outcomes Based On Launch Date" sheetId="5" r:id="rId6"/>
    <sheet name="Small Dataset" sheetId="6" r:id="rId7"/>
    <sheet name="Subcategory Statistics" sheetId="4" r:id="rId8"/>
  </sheets>
  <definedNames>
    <definedName name="_xlnm._FilterDatabase" localSheetId="0" hidden="1">Kickstarter!$A$1:$T$4115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4" i="16" l="1"/>
  <c r="G14" i="16"/>
  <c r="F14" i="16"/>
  <c r="B3" i="16"/>
  <c r="E3" i="16" s="1"/>
  <c r="D14" i="16"/>
  <c r="C14" i="16"/>
  <c r="F11" i="16"/>
  <c r="F10" i="16"/>
  <c r="H4" i="16"/>
  <c r="H5" i="16"/>
  <c r="H6" i="16"/>
  <c r="H7" i="16"/>
  <c r="H8" i="16"/>
  <c r="H9" i="16"/>
  <c r="H10" i="16"/>
  <c r="H11" i="16"/>
  <c r="H12" i="16"/>
  <c r="H13" i="16"/>
  <c r="H2" i="16"/>
  <c r="G4" i="16"/>
  <c r="G5" i="16"/>
  <c r="G6" i="16"/>
  <c r="G7" i="16"/>
  <c r="G8" i="16"/>
  <c r="G9" i="16"/>
  <c r="G10" i="16"/>
  <c r="G11" i="16"/>
  <c r="G12" i="16"/>
  <c r="G13" i="16"/>
  <c r="G2" i="16"/>
  <c r="F4" i="16"/>
  <c r="F5" i="16"/>
  <c r="F6" i="16"/>
  <c r="F7" i="16"/>
  <c r="F8" i="16"/>
  <c r="F9" i="16"/>
  <c r="F12" i="16"/>
  <c r="F13" i="16"/>
  <c r="F2" i="16"/>
  <c r="E4" i="16"/>
  <c r="E5" i="16"/>
  <c r="E6" i="16"/>
  <c r="E7" i="16"/>
  <c r="E8" i="16"/>
  <c r="E9" i="16"/>
  <c r="E10" i="16"/>
  <c r="E11" i="16"/>
  <c r="E12" i="16"/>
  <c r="E13" i="16"/>
  <c r="E2" i="16"/>
  <c r="D13" i="16"/>
  <c r="D12" i="16"/>
  <c r="D11" i="16"/>
  <c r="D10" i="16"/>
  <c r="D9" i="16"/>
  <c r="D8" i="16"/>
  <c r="D7" i="16"/>
  <c r="D6" i="16"/>
  <c r="D5" i="16"/>
  <c r="D4" i="16"/>
  <c r="D3" i="16"/>
  <c r="C3" i="16"/>
  <c r="D2" i="16"/>
  <c r="C2" i="16"/>
  <c r="C13" i="16"/>
  <c r="C12" i="16"/>
  <c r="C11" i="16"/>
  <c r="C10" i="16"/>
  <c r="C9" i="16"/>
  <c r="C8" i="16"/>
  <c r="C7" i="16"/>
  <c r="C6" i="16"/>
  <c r="C5" i="16"/>
  <c r="C4" i="16"/>
  <c r="B2" i="16"/>
  <c r="B13" i="16"/>
  <c r="B12" i="16"/>
  <c r="B11" i="16"/>
  <c r="B10" i="16"/>
  <c r="B9" i="16"/>
  <c r="B8" i="16"/>
  <c r="B7" i="16"/>
  <c r="B6" i="16"/>
  <c r="B5" i="16"/>
  <c r="B4" i="16"/>
  <c r="U522" i="1"/>
  <c r="U4107" i="1" a="1"/>
  <c r="U4107" i="1" s="1"/>
  <c r="C13" i="10"/>
  <c r="C12" i="10"/>
  <c r="C11" i="10"/>
  <c r="B13" i="10"/>
  <c r="B12" i="10"/>
  <c r="B11" i="10"/>
  <c r="B9" i="10"/>
  <c r="B10" i="10"/>
  <c r="B4" i="10"/>
  <c r="B5" i="10"/>
  <c r="C6" i="10"/>
  <c r="C5" i="10"/>
  <c r="C7" i="10" s="1"/>
  <c r="C4" i="10"/>
  <c r="B6" i="10"/>
  <c r="C10" i="10"/>
  <c r="C9" i="10"/>
  <c r="C3" i="10"/>
  <c r="B3" i="10"/>
  <c r="C2" i="10"/>
  <c r="B2" i="10"/>
  <c r="F3" i="6"/>
  <c r="F4" i="6"/>
  <c r="F5" i="6"/>
  <c r="F6" i="6"/>
  <c r="F2" i="6"/>
  <c r="D3" i="6"/>
  <c r="D4" i="6"/>
  <c r="D5" i="6"/>
  <c r="D6" i="6"/>
  <c r="D2" i="6"/>
  <c r="C2" i="6"/>
  <c r="C3" i="6"/>
  <c r="C4" i="6"/>
  <c r="C5" i="6"/>
  <c r="C6" i="6"/>
  <c r="B2" i="6"/>
  <c r="B3" i="6"/>
  <c r="B6" i="6"/>
  <c r="B4" i="6"/>
  <c r="B5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S269" i="1"/>
  <c r="U269" i="1" s="1"/>
  <c r="S270" i="1"/>
  <c r="U270" i="1" s="1"/>
  <c r="S271" i="1"/>
  <c r="U271" i="1" s="1"/>
  <c r="S272" i="1"/>
  <c r="S273" i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S282" i="1"/>
  <c r="U282" i="1" s="1"/>
  <c r="S283" i="1"/>
  <c r="U283" i="1" s="1"/>
  <c r="S284" i="1"/>
  <c r="U284" i="1" s="1"/>
  <c r="S285" i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S711" i="1"/>
  <c r="U711" i="1" s="1"/>
  <c r="S712" i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S833" i="1"/>
  <c r="U833" i="1" s="1"/>
  <c r="S834" i="1"/>
  <c r="U834" i="1" s="1"/>
  <c r="S835" i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S842" i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S863" i="1"/>
  <c r="U863" i="1" s="1"/>
  <c r="S864" i="1"/>
  <c r="U864" i="1" s="1"/>
  <c r="S865" i="1"/>
  <c r="S866" i="1"/>
  <c r="U866" i="1" s="1"/>
  <c r="S867" i="1"/>
  <c r="U867" i="1" s="1"/>
  <c r="S868" i="1"/>
  <c r="U868" i="1" s="1"/>
  <c r="S869" i="1"/>
  <c r="S870" i="1"/>
  <c r="U870" i="1" s="1"/>
  <c r="S871" i="1"/>
  <c r="U871" i="1" s="1"/>
  <c r="S872" i="1"/>
  <c r="U872" i="1" s="1"/>
  <c r="S873" i="1"/>
  <c r="U873" i="1" s="1"/>
  <c r="S874" i="1"/>
  <c r="S875" i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S957" i="1"/>
  <c r="U957" i="1" s="1"/>
  <c r="S958" i="1"/>
  <c r="U958" i="1" s="1"/>
  <c r="S959" i="1"/>
  <c r="S960" i="1"/>
  <c r="S961" i="1"/>
  <c r="U961" i="1" s="1"/>
  <c r="S962" i="1"/>
  <c r="U962" i="1" s="1"/>
  <c r="S963" i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U2" i="1" s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10" l="1"/>
  <c r="B14" i="10"/>
  <c r="G3" i="16"/>
  <c r="H3" i="16"/>
  <c r="F3" i="16"/>
  <c r="B14" i="16"/>
  <c r="E14" i="16" s="1"/>
  <c r="U3791" i="1"/>
  <c r="U869" i="1"/>
  <c r="U3207" i="1"/>
  <c r="U285" i="1"/>
  <c r="U3878" i="1"/>
  <c r="U956" i="1"/>
  <c r="U3870" i="1"/>
  <c r="U948" i="1"/>
  <c r="U3190" i="1"/>
  <c r="U268" i="1"/>
  <c r="U3885" i="1"/>
  <c r="U963" i="1"/>
  <c r="U3797" i="1"/>
  <c r="U875" i="1"/>
  <c r="U3757" i="1"/>
  <c r="U835" i="1"/>
  <c r="U3796" i="1"/>
  <c r="U874" i="1"/>
  <c r="U3772" i="1"/>
  <c r="U850" i="1"/>
  <c r="U3764" i="1"/>
  <c r="U842" i="1"/>
  <c r="U2932" i="1"/>
  <c r="U10" i="1"/>
  <c r="U3787" i="1"/>
  <c r="U865" i="1"/>
  <c r="U3763" i="1"/>
  <c r="U841" i="1"/>
  <c r="U3203" i="1"/>
  <c r="U281" i="1"/>
  <c r="U3195" i="1"/>
  <c r="U273" i="1"/>
  <c r="U2939" i="1"/>
  <c r="U17" i="1"/>
  <c r="U3882" i="1"/>
  <c r="U960" i="1"/>
  <c r="U3754" i="1"/>
  <c r="U832" i="1"/>
  <c r="U3634" i="1"/>
  <c r="U712" i="1"/>
  <c r="U3194" i="1"/>
  <c r="U272" i="1"/>
  <c r="U2925" i="1"/>
  <c r="U3881" i="1"/>
  <c r="U959" i="1"/>
  <c r="U3649" i="1"/>
  <c r="U727" i="1"/>
  <c r="U2926" i="1"/>
  <c r="U3784" i="1"/>
  <c r="U862" i="1"/>
  <c r="U3632" i="1"/>
  <c r="U710" i="1"/>
  <c r="B7" i="1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<sst xmlns="http://schemas.openxmlformats.org/spreadsheetml/2006/main" count="33048" uniqueCount="8418">
  <si>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</si>
  <si>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</si>
  <si>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</si>
  <si>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</si>
  <si>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</si>
  <si>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</si>
  <si>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</si>
  <si>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</si>
  <si>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</si>
  <si>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</si>
  <si>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</si>
  <si>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</si>
  <si>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</si>
  <si>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</si>
  <si>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</si>
  <si>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</si>
  <si>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</si>
  <si>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</si>
  <si>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</si>
  <si>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</si>
  <si>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</si>
  <si>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</si>
  <si>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</si>
  <si>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</si>
  <si>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</si>
  <si>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</si>
  <si>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</si>
  <si>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</si>
  <si>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</si>
  <si>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</si>
  <si>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</si>
  <si>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</si>
  <si>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</si>
  <si>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</si>
  <si>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</si>
  <si>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</si>
  <si>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</si>
  <si>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</si>
  <si>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</si>
  <si>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</si>
  <si>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</si>
  <si>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</si>
  <si>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</si>
  <si>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</si>
  <si>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</si>
  <si>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</si>
  <si>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</si>
  <si>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</si>
  <si>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</si>
  <si>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</si>
  <si>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</si>
  <si>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</si>
  <si>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</si>
  <si>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</si>
  <si>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</si>
  <si>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</si>
  <si>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</si>
  <si>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</si>
  <si>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</si>
  <si>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</si>
  <si>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</si>
  <si>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</si>
  <si>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</si>
  <si>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</si>
  <si>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</si>
  <si>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</si>
  <si>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</si>
  <si>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</si>
  <si>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</si>
  <si>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</si>
  <si>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</si>
  <si>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</si>
  <si>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</si>
  <si>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</si>
  <si>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</si>
  <si>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</si>
  <si>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</si>
  <si>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</si>
  <si>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</si>
  <si>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</si>
  <si>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</si>
  <si>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</si>
  <si>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</si>
  <si>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</si>
  <si>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</si>
  <si>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</si>
  <si>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</si>
  <si>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</si>
  <si>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</si>
  <si>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</si>
  <si>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</si>
  <si>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</si>
  <si>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</si>
  <si>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</si>
  <si>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</si>
  <si>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</si>
  <si>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</si>
  <si>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</si>
  <si>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</si>
  <si>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</si>
  <si>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</si>
  <si>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</si>
  <si>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</si>
  <si>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</si>
  <si>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</si>
  <si>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</si>
  <si>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</si>
  <si>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</si>
  <si>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</si>
  <si>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</si>
  <si>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</si>
  <si>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</si>
  <si>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</si>
  <si>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</si>
  <si>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</si>
  <si>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</si>
  <si>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</si>
  <si>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</si>
  <si>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</si>
  <si>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</si>
  <si>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</si>
  <si>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</si>
  <si>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</si>
  <si>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</si>
  <si>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</si>
  <si>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</si>
  <si>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</si>
  <si>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</si>
  <si>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</si>
  <si>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</si>
  <si>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</si>
  <si>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</si>
  <si>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</si>
  <si>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</si>
  <si>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</si>
  <si>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</si>
  <si>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</si>
  <si>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</si>
  <si>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</si>
  <si>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</si>
  <si>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</si>
  <si>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</si>
  <si>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</si>
  <si>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</si>
  <si>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</si>
  <si>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</si>
  <si>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</si>
  <si>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</si>
  <si>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</si>
  <si>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</si>
  <si>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</si>
  <si>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</si>
  <si>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</si>
  <si>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</si>
  <si>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</si>
  <si>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</si>
  <si>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</si>
  <si>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</si>
  <si>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</si>
  <si>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</si>
  <si>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</si>
  <si>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</si>
  <si>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</si>
  <si>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</si>
  <si>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</si>
  <si>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</si>
  <si>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</si>
  <si>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</si>
  <si>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</si>
  <si>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</si>
  <si>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</si>
  <si>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</si>
  <si>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</si>
  <si>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</si>
  <si>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</si>
  <si>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</si>
  <si>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</si>
  <si>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</si>
  <si>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</si>
  <si>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</si>
  <si>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</si>
  <si>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</si>
  <si>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</si>
  <si>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</si>
  <si>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</si>
  <si>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</si>
  <si>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</si>
  <si>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</si>
  <si>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</si>
  <si>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</si>
  <si>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</si>
  <si>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</si>
  <si>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</si>
  <si>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</si>
  <si>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</si>
  <si>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</si>
  <si>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</si>
  <si>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</si>
  <si>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</si>
  <si>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</si>
  <si>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</si>
  <si>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</si>
  <si>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</si>
  <si>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</si>
  <si>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</si>
  <si>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</si>
  <si>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</si>
  <si>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</si>
  <si>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</si>
  <si>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</si>
  <si>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</si>
  <si>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</si>
  <si>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</si>
  <si>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</si>
  <si>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</si>
  <si>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</si>
  <si>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</si>
  <si>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</si>
  <si>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</si>
  <si>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</si>
  <si>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</si>
  <si>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</si>
  <si>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</si>
  <si>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</si>
  <si>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</si>
  <si>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</si>
  <si>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</si>
  <si>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</si>
  <si>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</si>
  <si>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</si>
  <si>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</si>
  <si>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</si>
  <si>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</si>
  <si>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</si>
  <si>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</si>
  <si>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</si>
  <si>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</si>
  <si>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</si>
  <si>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</si>
  <si>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</si>
  <si>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</si>
  <si>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</si>
  <si>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</si>
  <si>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</si>
  <si>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</si>
  <si>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</si>
  <si>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</si>
  <si>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</si>
  <si>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</si>
  <si>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</si>
  <si>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</si>
  <si>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</si>
  <si>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</si>
  <si>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</si>
  <si>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</si>
  <si>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</si>
  <si>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</si>
  <si>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</si>
  <si>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</si>
  <si>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</si>
  <si>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</si>
  <si>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</si>
  <si>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</si>
  <si>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</si>
  <si>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</si>
  <si>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</si>
  <si>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</si>
  <si>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</si>
  <si>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</si>
  <si>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</si>
  <si>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</si>
  <si>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</si>
  <si>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</si>
  <si>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</si>
  <si>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</si>
  <si>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</si>
  <si>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</si>
  <si>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</si>
  <si>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</si>
  <si>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</si>
  <si>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</si>
  <si>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</si>
  <si>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</si>
  <si>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</si>
  <si>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</si>
  <si>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</si>
  <si>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</si>
  <si>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</si>
  <si>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</si>
  <si>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</si>
  <si>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</si>
  <si>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</si>
  <si>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</si>
  <si>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</si>
  <si>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</si>
  <si>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</si>
  <si>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</si>
  <si>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</si>
  <si>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</si>
  <si>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</si>
  <si>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</si>
  <si>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</si>
  <si>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</si>
  <si>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</si>
  <si>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</si>
  <si>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</si>
  <si>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</si>
  <si>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</si>
  <si>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</si>
  <si>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</si>
  <si>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</si>
  <si>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</si>
  <si>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</si>
  <si>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</si>
  <si>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</si>
  <si>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</si>
  <si>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</si>
  <si>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</si>
  <si>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</si>
  <si>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</si>
  <si>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</si>
  <si>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</si>
  <si>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</si>
  <si>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</si>
  <si>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</si>
  <si>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</si>
  <si>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</si>
  <si>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</si>
  <si>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</si>
  <si>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</si>
  <si>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</si>
  <si>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</si>
  <si>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</si>
  <si>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</si>
  <si>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</si>
  <si>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</si>
  <si>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</si>
  <si>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</si>
  <si>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</si>
  <si>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</si>
  <si>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</si>
  <si>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</si>
  <si>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</si>
  <si>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</si>
  <si>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</si>
  <si>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</si>
  <si>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</si>
  <si>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</si>
  <si>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</si>
  <si>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</si>
  <si>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</si>
  <si>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</si>
  <si>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</si>
  <si>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</si>
  <si>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</si>
  <si>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</si>
  <si>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</si>
  <si>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</si>
  <si>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</si>
  <si>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</si>
  <si>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</si>
  <si>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</si>
  <si>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</si>
  <si>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</si>
  <si>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</si>
  <si>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</si>
  <si>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</si>
  <si>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</si>
  <si>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</si>
  <si>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</si>
  <si>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</si>
  <si>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</si>
  <si>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</si>
  <si>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</si>
  <si>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</si>
  <si>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</si>
  <si>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</si>
  <si>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</si>
  <si>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</si>
  <si>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</si>
  <si>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</si>
  <si>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</si>
  <si>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</si>
  <si>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</si>
  <si>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</si>
  <si>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</si>
  <si>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</si>
  <si>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</si>
  <si>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</si>
  <si>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</si>
  <si>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</si>
  <si>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</si>
  <si>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</si>
  <si>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</si>
  <si>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</si>
  <si>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</si>
  <si>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</si>
  <si>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</si>
  <si>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</si>
  <si>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</si>
  <si>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</si>
  <si>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</si>
  <si>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</si>
  <si>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</si>
  <si>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</si>
  <si>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</si>
  <si>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</si>
  <si>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</si>
  <si>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</si>
  <si>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</si>
  <si>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</si>
  <si>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</si>
  <si>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</si>
  <si>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</si>
  <si>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</si>
  <si>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</si>
  <si>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</si>
  <si>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</si>
  <si>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</si>
  <si>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</si>
  <si>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</si>
  <si>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</si>
  <si>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</si>
  <si>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</si>
  <si>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</si>
  <si>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</si>
  <si>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</si>
  <si>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</si>
  <si>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</si>
  <si>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</si>
  <si>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</si>
  <si>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</si>
  <si>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</si>
  <si>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</si>
  <si>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</si>
  <si>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</si>
  <si>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</si>
  <si>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</si>
  <si>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</si>
  <si>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</si>
  <si>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</si>
  <si>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</si>
  <si>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</si>
  <si>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</si>
  <si>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</si>
  <si>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</si>
  <si>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</si>
  <si>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</si>
  <si>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</si>
  <si>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</si>
  <si>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</si>
  <si>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</si>
  <si>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</si>
  <si>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</si>
  <si>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</si>
  <si>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</si>
  <si>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</si>
  <si>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</si>
  <si>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</si>
  <si>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</si>
  <si>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</si>
  <si>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</si>
  <si>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</si>
  <si>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</si>
  <si>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</si>
  <si>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</si>
  <si>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</si>
  <si>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</si>
  <si>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</si>
  <si>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</si>
  <si>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</si>
  <si>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</si>
  <si>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</si>
  <si>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</si>
  <si>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</si>
  <si>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</si>
  <si>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</si>
  <si>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</si>
  <si>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</si>
  <si>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</si>
  <si>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</si>
  <si>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</si>
  <si>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</si>
  <si>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</si>
  <si>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</si>
  <si>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</si>
  <si>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</si>
  <si>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</si>
  <si>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</si>
  <si>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</si>
  <si>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</si>
  <si>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</si>
  <si>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</si>
  <si>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</si>
  <si>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</si>
  <si>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</si>
  <si>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</si>
  <si>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</si>
  <si>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</si>
  <si>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</si>
  <si>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</si>
  <si>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</si>
  <si>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</si>
  <si>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</si>
  <si>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</si>
  <si>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</si>
  <si>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</si>
  <si>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</si>
  <si>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</si>
  <si>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</si>
  <si>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</si>
  <si>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</si>
  <si>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</si>
  <si>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</si>
  <si>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</si>
  <si>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</si>
  <si>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</si>
  <si>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</si>
  <si>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</si>
  <si>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</si>
  <si>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</si>
  <si>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</si>
  <si>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</si>
  <si>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</si>
  <si>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</si>
  <si>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</si>
  <si>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</si>
  <si>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</si>
  <si>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</si>
  <si>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</si>
  <si>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</si>
  <si>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</si>
  <si>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</si>
  <si>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</si>
  <si>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</si>
  <si>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</si>
  <si>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</si>
  <si>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</si>
  <si>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</si>
  <si>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</si>
  <si>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</si>
  <si>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</si>
  <si>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</si>
  <si>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</si>
  <si>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</si>
  <si>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</si>
  <si>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</si>
  <si>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</si>
  <si>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</si>
  <si>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</si>
  <si>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</si>
  <si>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</si>
  <si>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</si>
  <si>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</si>
  <si>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</si>
  <si>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</si>
  <si>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</si>
  <si>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</si>
  <si>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</si>
  <si>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</si>
  <si>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</si>
  <si>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</si>
  <si>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</si>
  <si>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</si>
  <si>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</si>
  <si>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</si>
  <si>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</si>
  <si>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</si>
  <si>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</si>
  <si>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</si>
  <si>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</si>
  <si>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</si>
  <si>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</si>
  <si>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</si>
  <si>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</si>
  <si>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</si>
  <si>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</si>
  <si>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</si>
  <si>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</si>
  <si>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</si>
  <si>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</si>
  <si>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</si>
  <si>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</si>
  <si>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</si>
  <si>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</si>
  <si>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</si>
  <si>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</si>
  <si>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</si>
  <si>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</si>
  <si>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</si>
  <si>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</si>
  <si>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</si>
  <si>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</si>
  <si>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</si>
  <si>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</si>
  <si>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</si>
  <si>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</si>
  <si>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</si>
  <si>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</si>
  <si>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</si>
  <si>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</si>
  <si>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</si>
  <si>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</si>
  <si>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</si>
  <si>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</si>
  <si>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</si>
  <si>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</si>
  <si>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</si>
  <si>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</si>
  <si>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</si>
  <si>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</si>
  <si>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</si>
  <si>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</si>
  <si>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</si>
  <si>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</si>
  <si>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</si>
  <si>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</si>
  <si>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</si>
  <si>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</si>
  <si>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</si>
  <si>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</si>
  <si>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</si>
  <si>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</si>
  <si>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</si>
  <si>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</si>
  <si>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</si>
  <si>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</si>
  <si>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</si>
  <si>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</si>
  <si>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</si>
  <si>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</si>
  <si>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</si>
  <si>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</si>
  <si>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</si>
  <si>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</si>
  <si>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</si>
  <si>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</si>
  <si>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</si>
  <si>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</si>
  <si>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</si>
  <si>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</si>
  <si>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</si>
  <si>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</si>
  <si>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</si>
  <si>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</si>
  <si>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</si>
  <si>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</si>
  <si>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</si>
  <si>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</si>
  <si>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</si>
  <si>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</si>
  <si>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</si>
  <si>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</si>
  <si>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</si>
  <si>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</si>
  <si>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</si>
  <si>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</si>
  <si>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</si>
  <si>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</si>
  <si>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</si>
  <si>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</si>
  <si>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</si>
  <si>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</si>
  <si>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</si>
  <si>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</si>
  <si>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</si>
  <si>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</si>
  <si>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</si>
  <si>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</si>
  <si>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</si>
  <si>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</si>
  <si>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</si>
  <si>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</si>
  <si>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</si>
  <si>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</si>
  <si>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</si>
  <si>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</si>
  <si>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</si>
  <si>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</si>
  <si>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</si>
  <si>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</si>
  <si>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</si>
  <si>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</si>
  <si>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</si>
  <si>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</si>
  <si>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</si>
  <si>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</si>
  <si>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</si>
  <si>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</si>
  <si>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</si>
  <si>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</si>
  <si>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</si>
  <si>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</si>
  <si>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</si>
  <si>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</si>
  <si>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</si>
  <si>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</si>
  <si>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</si>
  <si>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</si>
  <si>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</si>
  <si>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</si>
  <si>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</si>
  <si>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</si>
  <si>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</si>
  <si>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</si>
  <si>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</si>
  <si>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</si>
  <si>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</si>
  <si>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</si>
  <si>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</si>
  <si>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</si>
  <si>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</si>
  <si>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</si>
  <si>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</si>
  <si>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</si>
  <si>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</si>
  <si>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</si>
  <si>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</si>
  <si>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</si>
  <si>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</si>
  <si>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</si>
  <si>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</si>
  <si>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</si>
  <si>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</si>
  <si>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</si>
  <si>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</si>
  <si>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</si>
  <si>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</si>
  <si>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</si>
  <si>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</si>
  <si>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</si>
  <si>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</si>
  <si>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</si>
  <si>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</si>
  <si>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</si>
  <si>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</si>
  <si>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</si>
  <si>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</si>
  <si>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</si>
  <si>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</si>
  <si>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</si>
  <si>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</si>
  <si>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</si>
  <si>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</si>
  <si>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</si>
  <si>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</si>
  <si>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</si>
  <si>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</si>
  <si>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</si>
  <si>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</si>
  <si>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</si>
  <si>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</si>
  <si>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</si>
  <si>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</si>
  <si>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</si>
  <si>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</si>
  <si>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</si>
  <si>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</si>
  <si>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</si>
  <si>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</si>
  <si>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</si>
  <si>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</si>
  <si>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</si>
  <si>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</si>
  <si>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</si>
  <si>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</si>
  <si>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</si>
  <si>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</si>
  <si>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</si>
  <si>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</si>
  <si>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</si>
  <si>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</si>
  <si>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</si>
  <si>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</si>
  <si>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</si>
  <si>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</si>
  <si>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</si>
  <si>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</si>
  <si>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</si>
  <si>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</si>
  <si>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</si>
  <si>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</si>
  <si>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</si>
  <si>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</si>
  <si>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</si>
  <si>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</si>
  <si>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</si>
  <si>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</si>
  <si>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</si>
  <si>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</si>
  <si>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</si>
  <si>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</si>
  <si>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</si>
  <si>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</si>
  <si>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</si>
  <si>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</si>
  <si>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</si>
  <si>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</si>
  <si>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</si>
  <si>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</si>
  <si>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</si>
  <si>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</si>
  <si>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</si>
  <si>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</si>
  <si>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</si>
  <si>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</si>
  <si>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</si>
  <si>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</si>
  <si>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</si>
  <si>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</si>
  <si>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</si>
  <si>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</si>
  <si>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</si>
  <si>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</si>
  <si>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</si>
  <si>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</si>
  <si>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</si>
  <si>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</si>
  <si>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</si>
  <si>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</si>
  <si>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</si>
  <si>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</si>
  <si>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</si>
  <si>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</si>
  <si>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</si>
  <si>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</si>
  <si>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</si>
  <si>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</si>
  <si>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</si>
  <si>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</si>
  <si>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</si>
  <si>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</si>
  <si>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</si>
  <si>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</si>
  <si>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</si>
  <si>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</si>
  <si>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</si>
  <si>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</si>
  <si>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</si>
  <si>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</si>
  <si>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</si>
  <si>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</si>
  <si>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</si>
  <si>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</si>
  <si>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</si>
  <si>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</si>
  <si>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</si>
  <si>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</si>
  <si>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</si>
  <si>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</si>
  <si>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</si>
  <si>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</si>
  <si>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</si>
  <si>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</si>
  <si>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</si>
  <si>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</si>
  <si>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</si>
  <si>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</si>
  <si>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</si>
  <si>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</si>
  <si>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</si>
  <si>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</si>
  <si>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</si>
  <si>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</si>
  <si>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</si>
  <si>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</si>
  <si>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</si>
  <si>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</si>
  <si>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</si>
  <si>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</si>
  <si>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</si>
  <si>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</si>
  <si>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</si>
  <si>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</si>
  <si>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</si>
  <si>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</si>
  <si>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</si>
  <si>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</si>
  <si>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</si>
  <si>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</si>
  <si>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</si>
  <si>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</si>
  <si>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</si>
  <si>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</si>
  <si>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</si>
  <si>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</si>
  <si>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</si>
  <si>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</si>
  <si>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</si>
  <si>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</si>
  <si>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</si>
  <si>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</si>
  <si>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</si>
  <si>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</si>
  <si>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</si>
  <si>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</si>
  <si>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</si>
  <si>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</si>
  <si>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</si>
  <si>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</si>
  <si>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</si>
  <si>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</si>
  <si>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</si>
  <si>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</si>
  <si>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</si>
  <si>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</si>
  <si>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</si>
  <si>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</si>
  <si>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</si>
  <si>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</si>
  <si>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</si>
  <si>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</si>
  <si>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</si>
  <si>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</si>
  <si>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</si>
  <si>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</si>
  <si>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</si>
  <si>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</si>
  <si>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</si>
  <si>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</si>
  <si>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</si>
  <si>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</si>
  <si>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</si>
  <si>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</si>
  <si>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</si>
  <si>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</si>
  <si>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</si>
  <si>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</si>
  <si>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</si>
  <si>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</si>
  <si>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</si>
  <si>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</si>
  <si>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</si>
  <si>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</si>
  <si>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</si>
  <si>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</si>
  <si>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</si>
  <si>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</si>
  <si>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</si>
  <si>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</si>
  <si>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</si>
  <si>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</si>
  <si>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</si>
  <si>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</si>
  <si>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</si>
  <si>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</si>
  <si>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</si>
  <si>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</si>
  <si>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</si>
  <si>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</si>
  <si>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</si>
  <si>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</si>
  <si>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</si>
  <si>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</si>
  <si>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</si>
  <si>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</si>
  <si>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</si>
  <si>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</si>
  <si>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</si>
  <si>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</si>
  <si>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</si>
  <si>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</si>
  <si>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</si>
  <si>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</si>
  <si>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</si>
  <si>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</si>
  <si>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</si>
  <si>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</si>
  <si>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</si>
  <si>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</si>
  <si>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</si>
  <si>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</si>
  <si>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</si>
  <si>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</si>
  <si>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</si>
  <si>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</si>
  <si>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</si>
  <si>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</si>
  <si>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</si>
  <si>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</si>
  <si>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</si>
  <si>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</si>
  <si>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</si>
  <si>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</si>
  <si>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</si>
  <si>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</si>
  <si>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</si>
  <si>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</si>
  <si>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</si>
  <si>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</si>
  <si>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</si>
  <si>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</si>
  <si>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</si>
  <si>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</si>
  <si>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</si>
  <si>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</si>
  <si>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</si>
  <si>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</si>
  <si>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</si>
  <si>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</si>
  <si>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</si>
  <si>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</si>
  <si>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</si>
  <si>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</si>
  <si>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</si>
  <si>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</si>
  <si>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</si>
  <si>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</si>
  <si>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</si>
  <si>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</si>
  <si>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</si>
  <si>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</si>
  <si>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</si>
  <si>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</si>
  <si>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</si>
  <si>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</si>
  <si>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</si>
  <si>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</si>
  <si>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</si>
  <si>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</si>
  <si>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</si>
  <si>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</si>
  <si>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</si>
  <si>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</si>
  <si>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</si>
  <si>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</si>
  <si>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</si>
  <si>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</si>
  <si>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</si>
  <si>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</si>
  <si>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</si>
  <si>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</si>
  <si>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</si>
  <si>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</si>
  <si>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</si>
  <si>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</si>
  <si>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</si>
  <si>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</si>
  <si>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</si>
  <si>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</si>
  <si>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</si>
  <si>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</si>
  <si>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</si>
  <si>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</si>
  <si>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</si>
  <si>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</si>
  <si>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</si>
  <si>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</si>
  <si>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</si>
  <si>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</si>
  <si>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</si>
  <si>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</si>
  <si>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</si>
  <si>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</si>
  <si>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</si>
  <si>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</si>
  <si>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</si>
  <si>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</si>
  <si>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</si>
  <si>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</si>
  <si>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</si>
  <si>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</si>
  <si>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</si>
  <si>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</si>
  <si>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</si>
  <si>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</si>
  <si>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</si>
  <si>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</si>
  <si>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</si>
  <si>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</si>
  <si>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</si>
  <si>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</si>
  <si>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</si>
  <si>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</si>
  <si>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</si>
  <si>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</si>
  <si>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</si>
  <si>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</si>
  <si>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</si>
  <si>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</si>
  <si>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</si>
  <si>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</si>
  <si>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</si>
  <si>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</si>
  <si>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</si>
  <si>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</si>
  <si>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</si>
  <si>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</si>
  <si>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</si>
  <si>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</si>
  <si>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</si>
  <si>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</si>
  <si>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</si>
  <si>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</si>
  <si>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</si>
  <si>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</si>
  <si>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</si>
  <si>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</si>
  <si>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</si>
  <si>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</si>
  <si>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</si>
  <si>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</si>
  <si>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</si>
  <si>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</si>
  <si>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</si>
  <si>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</si>
  <si>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</si>
  <si>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</si>
  <si>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</si>
  <si>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</si>
  <si>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</si>
  <si>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</si>
  <si>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</si>
  <si>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</si>
  <si>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</si>
  <si>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</si>
  <si>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</si>
  <si>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</si>
  <si>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</si>
  <si>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</si>
  <si>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</si>
  <si>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</si>
  <si>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</si>
  <si>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</si>
  <si>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</si>
  <si>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</si>
  <si>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</si>
  <si>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</si>
  <si>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</si>
  <si>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</si>
  <si>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</si>
  <si>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</si>
  <si>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</si>
  <si>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</si>
  <si>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</si>
  <si>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</si>
  <si>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</si>
  <si>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</si>
  <si>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</si>
  <si>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</si>
  <si>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</si>
  <si>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</si>
  <si>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</si>
  <si>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</si>
  <si>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</si>
  <si>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</si>
  <si>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</si>
  <si>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</si>
  <si>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</si>
  <si>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</si>
  <si>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</si>
  <si>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</si>
  <si>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</si>
  <si>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</si>
  <si>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</si>
  <si>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</si>
  <si>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</si>
  <si>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</si>
  <si>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</si>
  <si>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</si>
  <si>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</si>
  <si>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</si>
  <si>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</si>
  <si>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</si>
  <si>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</si>
  <si>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</si>
  <si>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</si>
  <si>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</si>
  <si>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</si>
  <si>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</si>
  <si>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</si>
  <si>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</si>
  <si>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</si>
  <si>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</si>
  <si>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</si>
  <si>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</si>
  <si>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</si>
  <si>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</si>
  <si>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</si>
  <si>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</si>
  <si>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</si>
  <si>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</si>
  <si>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</si>
  <si>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</si>
  <si>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</si>
  <si>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</si>
  <si>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</si>
  <si>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</si>
  <si>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</si>
  <si>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</si>
  <si>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</si>
  <si>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</si>
  <si>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</si>
  <si>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</si>
  <si>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</si>
  <si>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</si>
  <si>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</si>
  <si>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</si>
  <si>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</si>
  <si>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</si>
  <si>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</si>
  <si>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</si>
  <si>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</si>
  <si>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</si>
  <si>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</si>
  <si>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</si>
  <si>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</si>
  <si>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</si>
  <si>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</si>
  <si>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</si>
  <si>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</si>
  <si>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</si>
  <si>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</si>
  <si>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</si>
  <si>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</si>
  <si>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</si>
  <si>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</si>
  <si>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</si>
  <si>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</si>
  <si>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</si>
  <si>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</si>
  <si>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</si>
  <si>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</si>
  <si>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</si>
  <si>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</si>
  <si>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</si>
  <si>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</si>
  <si>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</si>
  <si>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</si>
  <si>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</si>
  <si>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</si>
  <si>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</si>
  <si>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</si>
  <si>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</si>
  <si>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</si>
  <si>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</si>
  <si>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</si>
  <si>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</si>
  <si>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</si>
  <si>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</si>
  <si>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</si>
  <si>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</si>
  <si>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</si>
  <si>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</si>
  <si>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</si>
  <si>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</si>
  <si>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</si>
  <si>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</si>
  <si>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</si>
  <si>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</si>
  <si>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</si>
  <si>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</si>
  <si>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</si>
  <si>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</si>
  <si>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</si>
  <si>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</si>
  <si>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</si>
  <si>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</si>
  <si>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</si>
  <si>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</si>
  <si>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</si>
  <si>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</si>
  <si>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</si>
  <si>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</si>
  <si>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</si>
  <si>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</si>
  <si>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</si>
  <si>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</si>
  <si>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</si>
  <si>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</si>
  <si>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</si>
  <si>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</si>
  <si>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</si>
  <si>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</si>
  <si>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</si>
  <si>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</si>
  <si>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</si>
  <si>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</si>
  <si>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</si>
  <si>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</si>
  <si>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</si>
  <si>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</si>
  <si>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</si>
  <si>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</si>
  <si>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</si>
  <si>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</si>
  <si>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</si>
  <si>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</si>
  <si>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</si>
  <si>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</si>
  <si>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</si>
  <si>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</si>
  <si>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</si>
  <si>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</si>
  <si>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</si>
  <si>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</si>
  <si>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</si>
  <si>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</si>
  <si>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</si>
  <si>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</si>
  <si>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</si>
  <si>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</si>
  <si>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</si>
  <si>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</si>
  <si>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</si>
  <si>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</si>
  <si>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</si>
  <si>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</si>
  <si>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</si>
  <si>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</si>
  <si>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</si>
  <si>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</si>
  <si>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</si>
  <si>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</si>
  <si>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</si>
  <si>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</si>
  <si>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</si>
  <si>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</si>
  <si>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</si>
  <si>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</si>
  <si>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</si>
  <si>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</si>
  <si>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</si>
  <si>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</si>
  <si>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</si>
  <si>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</si>
  <si>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</si>
  <si>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</si>
  <si>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</si>
  <si>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</si>
  <si>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</si>
  <si>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</si>
  <si>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</si>
  <si>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</si>
  <si>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</si>
  <si>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</si>
  <si>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</si>
  <si>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</si>
  <si>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</si>
  <si>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</si>
  <si>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</si>
  <si>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</si>
  <si>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</si>
  <si>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</si>
  <si>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</si>
  <si>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</si>
  <si>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</si>
  <si>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</si>
  <si>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</si>
  <si>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</si>
  <si>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</si>
  <si>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</si>
  <si>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</si>
  <si>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</si>
  <si>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</si>
  <si>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</si>
  <si>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</si>
  <si>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</si>
  <si>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</si>
  <si>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</si>
  <si>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</si>
  <si>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</si>
  <si>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</si>
  <si>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</si>
  <si>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</si>
  <si>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</si>
  <si>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</si>
  <si>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</si>
  <si>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</si>
  <si>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</si>
  <si>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</si>
  <si>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</si>
  <si>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</si>
  <si>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</si>
  <si>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</si>
  <si>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</si>
  <si>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</si>
  <si>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</si>
  <si>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</si>
  <si>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</si>
  <si>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</si>
  <si>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</si>
  <si>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</si>
  <si>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</si>
  <si>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</si>
  <si>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</si>
  <si>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</si>
  <si>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</si>
  <si>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</si>
  <si>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</si>
  <si>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</si>
  <si>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</si>
  <si>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</si>
  <si>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</si>
  <si>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</si>
  <si>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</si>
  <si>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</si>
  <si>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</si>
  <si>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</si>
  <si>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</si>
  <si>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</si>
  <si>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</si>
  <si>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</si>
  <si>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</si>
  <si>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</si>
  <si>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</si>
  <si>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</si>
  <si>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</si>
  <si>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</si>
  <si>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</si>
  <si>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</si>
  <si>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</si>
  <si>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</si>
  <si>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</si>
  <si>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</si>
  <si>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</si>
  <si>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</si>
  <si>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</si>
  <si>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</si>
  <si>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</si>
  <si>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</si>
  <si>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</si>
  <si>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</si>
  <si>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</si>
  <si>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</si>
  <si>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</si>
  <si>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</si>
  <si>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</si>
  <si>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</si>
  <si>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</si>
  <si>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</si>
  <si>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</si>
  <si>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</si>
  <si>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</si>
  <si>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</si>
  <si>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</si>
  <si>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</si>
  <si>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</si>
  <si>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</si>
  <si>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</si>
  <si>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</si>
  <si>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</si>
  <si>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</si>
  <si>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</si>
  <si>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</si>
  <si>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</si>
  <si>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</si>
  <si>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</si>
  <si>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</si>
  <si>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</si>
  <si>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</si>
  <si>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</si>
  <si>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</si>
  <si>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</si>
  <si>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</si>
  <si>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</si>
  <si>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</si>
  <si>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</si>
  <si>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</si>
  <si>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</si>
  <si>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</si>
  <si>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</si>
  <si>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</si>
  <si>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</si>
  <si>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</si>
  <si>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</si>
  <si>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</si>
  <si>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</si>
  <si>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</si>
  <si>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</si>
  <si>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</si>
  <si>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</si>
  <si>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</si>
  <si>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</si>
  <si>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</si>
  <si>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</si>
  <si>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</si>
  <si>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</si>
  <si>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</si>
  <si>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</si>
  <si>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</si>
  <si>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</si>
  <si>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</si>
  <si>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</si>
  <si>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</si>
  <si>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</si>
  <si>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</si>
  <si>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</si>
  <si>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</si>
  <si>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</si>
  <si>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</si>
  <si>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</si>
  <si>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</si>
  <si>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</si>
  <si>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</si>
  <si>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</si>
  <si>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</si>
  <si>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</si>
  <si>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</si>
  <si>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</si>
  <si>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</si>
  <si>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</si>
  <si>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</si>
  <si>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</si>
  <si>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</si>
  <si>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</si>
  <si>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</si>
  <si>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</si>
  <si>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</si>
  <si>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</si>
  <si>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</si>
  <si>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</si>
  <si>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</si>
  <si>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</si>
  <si>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</si>
  <si>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</si>
  <si>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</si>
  <si>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</si>
  <si>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</si>
  <si>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</si>
  <si>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</si>
  <si>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</si>
  <si>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</si>
  <si>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</si>
  <si>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</si>
  <si>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</si>
  <si>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</si>
  <si>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</si>
  <si>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</si>
  <si>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</si>
  <si>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</si>
  <si>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</si>
  <si>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</si>
  <si>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</si>
  <si>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</si>
  <si>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</si>
  <si>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</si>
  <si>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</si>
  <si>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</si>
  <si>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</si>
  <si>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</si>
  <si>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</si>
  <si>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</si>
  <si>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</si>
  <si>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</si>
  <si>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</si>
  <si>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</si>
  <si>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</si>
  <si>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</si>
  <si>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</si>
  <si>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</si>
  <si>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</si>
  <si>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</si>
  <si>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</si>
  <si>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</si>
  <si>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</si>
  <si>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</si>
  <si>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</si>
  <si>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</si>
  <si>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</si>
  <si>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</si>
  <si>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</si>
  <si>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</si>
  <si>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</si>
  <si>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</si>
  <si>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</si>
  <si>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</si>
  <si>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</si>
  <si>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</si>
  <si>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</si>
  <si>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</si>
  <si>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</si>
  <si>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</si>
  <si>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</si>
  <si>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</si>
  <si>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</si>
  <si>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</si>
  <si>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</si>
  <si>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</si>
  <si>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</si>
  <si>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</si>
  <si>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</si>
  <si>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</si>
  <si>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</si>
  <si>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</si>
  <si>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</si>
  <si>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</si>
  <si>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</si>
  <si>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</si>
  <si>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</si>
  <si>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</si>
  <si>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</si>
  <si>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</si>
  <si>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</si>
  <si>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</si>
  <si>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</si>
  <si>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</si>
  <si>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</si>
  <si>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</si>
  <si>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</si>
  <si>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</si>
  <si>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</si>
  <si>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</si>
  <si>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</si>
  <si>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</si>
  <si>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</si>
  <si>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</si>
  <si>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</si>
  <si>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</si>
  <si>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</si>
  <si>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</si>
  <si>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</si>
  <si>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</si>
  <si>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</si>
  <si>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</si>
  <si>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</si>
  <si>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</si>
  <si>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</si>
  <si>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</si>
  <si>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</si>
  <si>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</si>
  <si>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</si>
  <si>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</si>
  <si>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</si>
  <si>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</si>
  <si>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</si>
  <si>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</si>
  <si>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</si>
  <si>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</si>
  <si>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</si>
  <si>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</si>
  <si>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</si>
  <si>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</si>
  <si>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</si>
  <si>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</si>
  <si>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</si>
  <si>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</si>
  <si>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</si>
  <si>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</si>
  <si>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</si>
  <si>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</si>
  <si>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</si>
  <si>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</si>
  <si>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</si>
  <si>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</si>
  <si>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</si>
  <si>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</si>
  <si>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</si>
  <si>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</si>
  <si>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</si>
  <si>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</si>
  <si>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</si>
  <si>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</si>
  <si>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</si>
  <si>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</si>
  <si>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</si>
  <si>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</si>
  <si>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</si>
  <si>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</si>
  <si>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</si>
  <si>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</si>
  <si>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</si>
  <si>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</si>
  <si>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</si>
  <si>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</si>
  <si>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</si>
  <si>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</si>
  <si>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</si>
  <si>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</si>
  <si>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</si>
  <si>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</si>
  <si>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</si>
  <si>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</si>
  <si>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</si>
  <si>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</si>
  <si>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</si>
  <si>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</si>
  <si>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</si>
  <si>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</si>
  <si>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</si>
  <si>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</si>
  <si>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</si>
  <si>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</si>
  <si>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</si>
  <si>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</si>
  <si>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</si>
  <si>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</si>
  <si>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</si>
  <si>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</si>
  <si>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</si>
  <si>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</si>
  <si>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</si>
  <si>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</si>
  <si>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</si>
  <si>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</si>
  <si>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</si>
  <si>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</si>
  <si>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</si>
  <si>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</si>
  <si>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</si>
  <si>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</si>
  <si>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</si>
  <si>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</si>
  <si>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</si>
  <si>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</si>
  <si>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</si>
  <si>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</si>
  <si>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</si>
  <si>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</si>
  <si>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</si>
  <si>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</si>
  <si>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</si>
  <si>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</si>
  <si>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</si>
  <si>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</si>
  <si>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</si>
  <si>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</si>
  <si>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</si>
  <si>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</si>
  <si>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</si>
  <si>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</si>
  <si>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</si>
  <si>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</si>
  <si>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</si>
  <si>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</si>
  <si>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</si>
  <si>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</si>
  <si>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</si>
  <si>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</si>
  <si>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</si>
  <si>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</si>
  <si>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</si>
  <si>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</si>
  <si>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</si>
  <si>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</si>
  <si>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</si>
  <si>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</si>
  <si>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</si>
  <si>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</si>
  <si>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</si>
  <si>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</si>
  <si>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</si>
  <si>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</si>
  <si>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</si>
  <si>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</si>
  <si>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</si>
  <si>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</si>
  <si>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</si>
  <si>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</si>
  <si>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</si>
  <si>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</si>
  <si>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</si>
  <si>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</si>
  <si>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</si>
  <si>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</si>
  <si>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</si>
  <si>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</si>
  <si>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</si>
  <si>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</si>
  <si>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</si>
  <si>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</si>
  <si>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</si>
  <si>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</si>
  <si>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</si>
  <si>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</si>
  <si>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</si>
  <si>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</si>
  <si>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</si>
  <si>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</si>
  <si>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</si>
  <si>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</si>
  <si>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</si>
  <si>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</si>
  <si>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</si>
  <si>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</si>
  <si>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</si>
  <si>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</si>
  <si>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</si>
  <si>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</si>
  <si>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</si>
  <si>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</si>
  <si>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</si>
  <si>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</si>
  <si>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</si>
  <si>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</si>
  <si>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</si>
  <si>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</si>
  <si>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</si>
  <si>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</si>
  <si>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</si>
  <si>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</si>
  <si>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</si>
  <si>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</si>
  <si>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</si>
  <si>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</si>
  <si>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</si>
  <si>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</si>
  <si>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</si>
  <si>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</si>
  <si>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</si>
  <si>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</si>
  <si>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</si>
  <si>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</si>
  <si>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</si>
  <si>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</si>
  <si>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</si>
  <si>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</si>
  <si>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</si>
  <si>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</si>
  <si>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</si>
  <si>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</si>
  <si>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</si>
  <si>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</si>
  <si>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</si>
  <si>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</si>
  <si>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</si>
  <si>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</si>
  <si>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</si>
  <si>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</si>
  <si>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</si>
  <si>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</si>
  <si>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</si>
  <si>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</si>
  <si>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</si>
  <si>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</si>
  <si>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</si>
  <si>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</si>
  <si>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</si>
  <si>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</si>
  <si>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</si>
  <si>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</si>
  <si>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</si>
  <si>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</si>
  <si>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</si>
  <si>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</si>
  <si>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</si>
  <si>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</si>
  <si>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</si>
  <si>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</si>
  <si>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</si>
  <si>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</si>
  <si>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</si>
  <si>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</si>
  <si>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</si>
  <si>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</si>
  <si>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</si>
  <si>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</si>
  <si>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</si>
  <si>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</si>
  <si>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</si>
  <si>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</si>
  <si>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</si>
  <si>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</si>
  <si>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</si>
  <si>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</si>
  <si>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</si>
  <si>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</si>
  <si>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</si>
  <si>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</si>
  <si>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</si>
  <si>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</si>
  <si>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</si>
  <si>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</si>
  <si>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</si>
  <si>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</si>
  <si>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</si>
  <si>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</si>
  <si>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</si>
  <si>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</si>
  <si>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</si>
  <si>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</si>
  <si>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</si>
  <si>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</si>
  <si>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</si>
  <si>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</si>
  <si>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</si>
  <si>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</si>
  <si>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</si>
  <si>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</si>
  <si>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</si>
  <si>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</si>
  <si>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</si>
  <si>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</si>
  <si>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</si>
  <si>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</si>
  <si>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</si>
  <si>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</si>
  <si>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</si>
  <si>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</si>
  <si>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</si>
  <si>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</si>
  <si>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</si>
  <si>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</si>
  <si>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</si>
  <si>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</si>
  <si>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</si>
  <si>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</si>
  <si>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</si>
  <si>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</si>
  <si>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</si>
  <si>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</si>
  <si>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</si>
  <si>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</si>
  <si>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</si>
  <si>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</si>
  <si>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</si>
  <si>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</si>
  <si>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</si>
  <si>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</si>
  <si>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</si>
  <si>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</si>
  <si>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</si>
  <si>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</si>
  <si>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</si>
  <si>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</si>
  <si>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</si>
  <si>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</si>
  <si>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</si>
  <si>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</si>
  <si>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</si>
  <si>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</si>
  <si>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</si>
  <si>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</si>
  <si>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</si>
  <si>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</si>
  <si>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</si>
  <si>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</si>
  <si>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</si>
  <si>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</si>
  <si>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</si>
  <si>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</si>
  <si>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</si>
  <si>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</si>
  <si>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</si>
  <si>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</si>
  <si>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</si>
  <si>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</si>
  <si>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</si>
  <si>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</si>
  <si>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</si>
  <si>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</si>
  <si>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</si>
  <si>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</si>
  <si>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</si>
  <si>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</si>
  <si>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</si>
  <si>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</si>
  <si>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</si>
  <si>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</si>
  <si>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</si>
  <si>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</si>
  <si>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</si>
  <si>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</si>
  <si>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</si>
  <si>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</si>
  <si>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</si>
  <si>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</si>
  <si>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</si>
  <si>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</si>
  <si>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</si>
  <si>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</si>
  <si>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</si>
  <si>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</si>
  <si>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</si>
  <si>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</si>
  <si>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</si>
  <si>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</si>
  <si>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</si>
  <si>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</si>
  <si>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</si>
  <si>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</si>
  <si>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</si>
  <si>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</si>
  <si>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</si>
  <si>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</si>
  <si>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</si>
  <si>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</si>
  <si>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</si>
  <si>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</si>
  <si>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</si>
  <si>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</si>
  <si>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</si>
  <si>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</si>
  <si>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</si>
  <si>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</si>
  <si>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</si>
  <si>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</si>
  <si>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</si>
  <si>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</si>
  <si>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</si>
  <si>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</si>
  <si>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</si>
  <si>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</si>
  <si>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</si>
  <si>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</si>
  <si>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</si>
  <si>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</si>
  <si>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</si>
  <si>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</si>
  <si>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</si>
  <si>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</si>
  <si>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</si>
  <si>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</si>
  <si>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</si>
  <si>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</si>
  <si>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</si>
  <si>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</si>
  <si>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</si>
  <si>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</si>
  <si>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</si>
  <si>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</si>
  <si>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</si>
  <si>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</si>
  <si>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</si>
  <si>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</si>
  <si>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</si>
  <si>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</si>
  <si>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</si>
  <si>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</si>
  <si>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</si>
  <si>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</si>
  <si>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</si>
  <si>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</si>
  <si>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</si>
  <si>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</si>
  <si>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</si>
  <si>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</si>
  <si>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</si>
  <si>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</si>
  <si>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</si>
  <si>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</si>
  <si>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</si>
  <si>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</si>
  <si>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</si>
  <si>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</si>
  <si>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</si>
  <si>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</si>
  <si>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</si>
  <si>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</si>
  <si>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</si>
  <si>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</si>
  <si>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</si>
  <si>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</si>
  <si>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</si>
  <si>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</si>
  <si>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</si>
  <si>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</si>
  <si>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</si>
  <si>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</si>
  <si>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</si>
  <si>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</si>
  <si>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</si>
  <si>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</si>
  <si>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</si>
  <si>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</si>
  <si>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</si>
  <si>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</si>
  <si>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</si>
  <si>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</si>
  <si>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</si>
  <si>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</si>
  <si>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</si>
  <si>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</si>
  <si>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</si>
  <si>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</si>
  <si>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</si>
  <si>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</si>
  <si>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</si>
  <si>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</si>
  <si>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</si>
  <si>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</si>
  <si>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</si>
  <si>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</si>
  <si>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</si>
  <si>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</si>
  <si>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</si>
  <si>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</si>
  <si>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</si>
  <si>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</si>
  <si>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</si>
  <si>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</si>
  <si>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</si>
  <si>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</si>
  <si>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</si>
  <si>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</si>
  <si>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</si>
  <si>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</si>
  <si>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</si>
  <si>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</si>
  <si>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</si>
  <si>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</si>
  <si>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</si>
  <si>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</si>
  <si>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</si>
  <si>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</si>
  <si>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</si>
  <si>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</si>
  <si>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</si>
  <si>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</si>
  <si>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</si>
  <si>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</si>
  <si>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</si>
  <si>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</si>
  <si>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</si>
  <si>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</si>
  <si>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</si>
  <si>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</si>
  <si>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</si>
  <si>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</si>
  <si>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</si>
  <si>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</si>
  <si>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</si>
  <si>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</si>
  <si>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</si>
  <si>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</si>
  <si>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</si>
  <si>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</si>
  <si>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</si>
  <si>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</si>
  <si>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</si>
  <si>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</si>
  <si>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</si>
  <si>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</si>
  <si>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</si>
  <si>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</si>
  <si>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</si>
  <si>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</si>
  <si>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</si>
  <si>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</si>
  <si>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</si>
  <si>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</si>
  <si>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</si>
  <si>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</si>
  <si>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</si>
  <si>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</si>
  <si>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</si>
  <si>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</si>
  <si>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</si>
  <si>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</si>
  <si>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</si>
  <si>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</si>
  <si>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</si>
  <si>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</si>
  <si>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</si>
  <si>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</si>
  <si>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</si>
  <si>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</si>
  <si>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</si>
  <si>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</si>
  <si>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</si>
  <si>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</si>
  <si>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</si>
  <si>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</si>
  <si>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</si>
  <si>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</si>
  <si>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</si>
  <si>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</si>
  <si>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</si>
  <si>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</si>
  <si>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</si>
  <si>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</si>
  <si>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</si>
  <si>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</si>
  <si>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</si>
  <si>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</si>
  <si>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</si>
  <si>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</si>
  <si>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</si>
  <si>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</si>
  <si>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</si>
  <si>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</si>
  <si>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</si>
  <si>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</si>
  <si>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</si>
  <si>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</si>
  <si>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</si>
  <si>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</si>
  <si>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</si>
  <si>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</si>
  <si>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</si>
  <si>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</si>
  <si>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</si>
  <si>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</si>
  <si>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</si>
  <si>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</si>
  <si>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</si>
  <si>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</si>
  <si>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</si>
  <si>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</si>
  <si>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</si>
  <si>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</si>
  <si>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</si>
  <si>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</si>
  <si>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</si>
  <si>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</si>
  <si>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</si>
  <si>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</si>
  <si>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</si>
  <si>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</si>
  <si>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</si>
  <si>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</si>
  <si>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</si>
  <si>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</si>
  <si>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</si>
  <si>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</si>
  <si>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</si>
  <si>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</si>
  <si>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</si>
  <si>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</si>
  <si>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</si>
  <si>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</si>
  <si>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</si>
  <si>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</si>
  <si>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</si>
  <si>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</si>
  <si>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</si>
  <si>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</si>
  <si>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</si>
  <si>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</si>
  <si>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</si>
  <si>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</si>
  <si>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</si>
  <si>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</si>
  <si>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</si>
  <si>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</si>
  <si>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</si>
  <si>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</si>
  <si>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</si>
  <si>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</si>
  <si>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</si>
  <si>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</si>
  <si>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</si>
  <si>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</si>
  <si>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</si>
  <si>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</si>
  <si>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</si>
  <si>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</si>
  <si>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</si>
  <si>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</si>
  <si>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</si>
  <si>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</si>
  <si>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</si>
  <si>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</si>
  <si>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</si>
  <si>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</si>
  <si>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</si>
  <si>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</si>
  <si>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</si>
  <si>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</si>
  <si>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</si>
  <si>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</si>
  <si>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</si>
  <si>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</si>
  <si>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</si>
  <si>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</si>
  <si>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</si>
  <si>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</si>
  <si>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</si>
  <si>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</si>
  <si>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</si>
  <si>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</si>
  <si>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</si>
  <si>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</si>
  <si>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</si>
  <si>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</si>
  <si>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</si>
  <si>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</si>
  <si>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</si>
  <si>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</si>
  <si>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</si>
  <si>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</si>
  <si>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</si>
  <si>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</si>
  <si>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</si>
  <si>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</si>
  <si>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</si>
  <si>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</si>
  <si>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</si>
  <si>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</si>
  <si>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</si>
  <si>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</si>
  <si>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</si>
  <si>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</si>
  <si>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</si>
  <si>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</si>
  <si>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</si>
  <si>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</si>
  <si>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</si>
  <si>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</si>
  <si>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</si>
  <si>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</si>
  <si>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</si>
  <si>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</si>
  <si>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</si>
  <si>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</si>
  <si>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</si>
  <si>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</si>
  <si>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</si>
  <si>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</si>
  <si>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</si>
  <si>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</si>
  <si>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</si>
  <si>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</si>
  <si>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</si>
  <si>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</si>
  <si>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</si>
  <si>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</si>
  <si>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</si>
  <si>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</si>
  <si>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</si>
  <si>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</si>
  <si>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</si>
  <si>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</si>
  <si>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</si>
  <si>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</si>
  <si>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</si>
  <si>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</si>
  <si>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</si>
  <si>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</si>
  <si>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</si>
  <si>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</si>
  <si>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</si>
  <si>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</si>
  <si>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</si>
  <si>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</si>
  <si>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</si>
  <si>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</si>
  <si>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</si>
  <si>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</si>
  <si>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</si>
  <si>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</si>
  <si>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</si>
  <si>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</si>
  <si>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</si>
  <si>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</si>
  <si>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</si>
  <si>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</si>
  <si>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</si>
  <si>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</si>
  <si>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</si>
  <si>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</si>
  <si>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</si>
  <si>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</si>
  <si>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</si>
  <si>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</si>
  <si>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</si>
  <si>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</si>
  <si>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</si>
  <si>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</si>
  <si>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</si>
  <si>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</si>
  <si>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</si>
  <si>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</si>
  <si>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</si>
  <si>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</si>
  <si>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</si>
  <si>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</si>
  <si>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</si>
  <si>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</si>
  <si>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</si>
  <si>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</si>
  <si>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</si>
  <si>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</si>
  <si>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</si>
  <si>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</si>
  <si>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</si>
  <si>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</si>
  <si>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</si>
  <si>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</si>
  <si>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</si>
  <si>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</si>
  <si>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</si>
  <si>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</si>
  <si>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</si>
  <si>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</si>
  <si>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</si>
  <si>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</si>
  <si>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</si>
  <si>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</si>
  <si>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</si>
  <si>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</si>
  <si>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</si>
  <si>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</si>
  <si>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</si>
  <si>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</si>
  <si>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</si>
  <si>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</si>
  <si>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</si>
  <si>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</si>
  <si>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</si>
  <si>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</si>
  <si>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</si>
  <si>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</si>
  <si>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</si>
  <si>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</si>
  <si>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</si>
  <si>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</si>
  <si>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</si>
  <si>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</si>
  <si>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</si>
  <si>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</si>
  <si>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</si>
  <si>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</si>
  <si>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</si>
  <si>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</si>
  <si>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</si>
  <si>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</si>
  <si>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</si>
  <si>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</si>
  <si>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</si>
  <si>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</si>
  <si>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</si>
  <si>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</si>
  <si>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</si>
  <si>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</si>
  <si>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</si>
  <si>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</si>
  <si>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</si>
  <si>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</si>
  <si>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</si>
  <si>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</si>
  <si>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</si>
  <si>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</si>
  <si>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</si>
  <si>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</si>
  <si>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</si>
  <si>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</si>
  <si>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</si>
  <si>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</si>
  <si>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</si>
  <si>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</si>
  <si>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</si>
  <si>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</si>
  <si>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</si>
  <si>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</si>
  <si>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</si>
  <si>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</si>
  <si>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</si>
  <si>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</si>
  <si>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</si>
  <si>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</si>
  <si>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</si>
  <si>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</si>
  <si>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</si>
  <si>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</si>
  <si>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</si>
  <si>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</si>
  <si>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</si>
  <si>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</si>
  <si>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</si>
  <si>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</si>
  <si>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</si>
  <si>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</si>
  <si>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</si>
  <si>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</si>
  <si>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</si>
  <si>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</si>
  <si>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</si>
  <si>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</si>
  <si>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</si>
  <si>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</si>
  <si>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</si>
  <si>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</si>
  <si>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</si>
  <si>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</si>
  <si>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</si>
  <si>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</si>
  <si>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</si>
  <si>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</si>
  <si>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</si>
  <si>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</si>
  <si>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</si>
  <si>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</si>
  <si>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</si>
  <si>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</si>
  <si>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</si>
  <si>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</si>
  <si>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</si>
  <si>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</si>
  <si>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</si>
  <si>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</si>
  <si>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</si>
  <si>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</si>
  <si>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</si>
  <si>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</si>
  <si>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</si>
  <si>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</si>
  <si>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</si>
  <si>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</si>
  <si>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</si>
  <si>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</si>
  <si>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</si>
  <si>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</si>
  <si>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</si>
  <si>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</si>
  <si>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</si>
  <si>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</si>
  <si>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</si>
  <si>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</si>
  <si>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</si>
  <si>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</si>
  <si>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</si>
  <si>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</si>
  <si>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</si>
  <si>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</si>
  <si>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</si>
  <si>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</si>
  <si>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</si>
  <si>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</si>
  <si>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</si>
  <si>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</si>
  <si>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</si>
  <si>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</si>
  <si>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</si>
  <si>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</si>
  <si>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</si>
  <si>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</si>
  <si>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</si>
  <si>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</si>
  <si>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</si>
  <si>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</si>
  <si>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</si>
  <si>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</si>
  <si>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</si>
  <si>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</si>
  <si>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</si>
  <si>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</si>
  <si>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</si>
  <si>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</si>
  <si>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</si>
  <si>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</si>
  <si>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</si>
  <si>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</si>
  <si>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</si>
  <si>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</si>
  <si>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</si>
  <si>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</si>
  <si>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</si>
  <si>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</si>
  <si>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</si>
  <si>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</si>
  <si>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</si>
  <si>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</si>
  <si>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</si>
  <si>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</si>
  <si>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</si>
  <si>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</si>
  <si>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</si>
  <si>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</si>
  <si>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</si>
  <si>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</si>
  <si>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</si>
  <si>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</si>
  <si>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</si>
  <si>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</si>
  <si>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</si>
  <si>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</si>
  <si>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</si>
  <si>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</si>
  <si>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</si>
  <si>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</si>
  <si>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</si>
  <si>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</si>
  <si>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</si>
  <si>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</si>
  <si>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</si>
  <si>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</si>
  <si>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</si>
  <si>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</si>
  <si>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</si>
  <si>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</si>
  <si>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</si>
  <si>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</si>
  <si>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</si>
  <si>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</si>
  <si>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</si>
  <si>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</si>
  <si>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</si>
  <si>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</si>
  <si>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</si>
  <si>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</si>
  <si>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</si>
  <si>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</si>
  <si>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</si>
  <si>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</si>
  <si>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</si>
  <si>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</si>
  <si>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</si>
  <si>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</si>
  <si>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</si>
  <si>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</si>
  <si>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</si>
  <si>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</si>
  <si>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</si>
  <si>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</si>
  <si>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</si>
  <si>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</si>
  <si>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</si>
  <si>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</si>
  <si>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</si>
  <si>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</si>
  <si>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</si>
  <si>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</si>
  <si>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</si>
  <si>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</si>
  <si>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</si>
  <si>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</si>
  <si>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</si>
  <si>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</si>
  <si>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</si>
  <si>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</si>
  <si>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</si>
  <si>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</si>
  <si>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</si>
  <si>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</si>
  <si>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</si>
  <si>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</si>
  <si>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</si>
  <si>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</si>
  <si>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</si>
  <si>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</si>
  <si>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</si>
  <si>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</si>
  <si>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</si>
  <si>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</si>
  <si>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</si>
  <si>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</si>
  <si>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</si>
  <si>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</si>
  <si>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</si>
  <si>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</si>
  <si>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</si>
  <si>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</si>
  <si>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</si>
  <si>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</si>
  <si>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</si>
  <si>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</si>
  <si>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</si>
  <si>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</si>
  <si>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</si>
  <si>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</si>
  <si>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</si>
  <si>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</si>
  <si>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</si>
  <si>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</si>
  <si>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</si>
  <si>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</si>
  <si>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</si>
  <si>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</si>
  <si>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</si>
  <si>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</si>
  <si>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</si>
  <si>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</si>
  <si>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</si>
  <si>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</si>
  <si>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</si>
  <si>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</si>
  <si>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</si>
  <si>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</si>
  <si>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</si>
  <si>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</si>
  <si>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</si>
  <si>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</si>
  <si>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</si>
  <si>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</si>
  <si>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</si>
  <si>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</si>
  <si>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</si>
  <si>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</si>
  <si>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</si>
  <si>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</si>
  <si>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</si>
  <si>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</si>
  <si>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</si>
  <si>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</si>
  <si>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</si>
  <si>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</si>
  <si>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</si>
  <si>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</si>
  <si>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</si>
  <si>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</si>
  <si>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</si>
  <si>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</si>
  <si>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</si>
  <si>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</si>
  <si>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</si>
  <si>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</si>
  <si>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</si>
  <si>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</si>
  <si>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</si>
  <si>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</si>
  <si>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</si>
  <si>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</si>
  <si>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</si>
  <si>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</si>
  <si>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</si>
  <si>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</si>
  <si>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</si>
  <si>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</si>
  <si>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</si>
  <si>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</si>
  <si>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</si>
  <si>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</si>
  <si>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</si>
  <si>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</si>
  <si>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</si>
  <si>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</si>
  <si>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</si>
  <si>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</si>
  <si>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</si>
  <si>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</si>
  <si>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</si>
  <si>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</si>
  <si>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</si>
  <si>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</si>
  <si>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</si>
  <si>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</si>
  <si>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</si>
  <si>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</si>
  <si>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</si>
  <si>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</si>
  <si>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</si>
  <si>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</si>
  <si>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</si>
  <si>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</si>
  <si>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</si>
  <si>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</si>
  <si>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</si>
  <si>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</si>
  <si>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</si>
  <si>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</si>
  <si>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</si>
  <si>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</si>
  <si>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</si>
  <si>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</si>
  <si>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</si>
  <si>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</si>
  <si>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</si>
  <si>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</si>
  <si>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</si>
  <si>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</si>
  <si>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</si>
  <si>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</si>
  <si>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</si>
  <si>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</si>
  <si>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</si>
  <si>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</si>
  <si>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</si>
  <si>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</si>
  <si>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</si>
  <si>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</si>
  <si>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</si>
  <si>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</si>
  <si>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</si>
  <si>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</si>
  <si>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</si>
  <si>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</si>
  <si>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</si>
  <si>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</si>
  <si>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</si>
  <si>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</si>
  <si>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</si>
  <si>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</si>
  <si>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</si>
  <si>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</si>
  <si>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</si>
  <si>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</si>
  <si>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</si>
  <si>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</si>
  <si>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</si>
  <si>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</si>
  <si>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</si>
  <si>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</si>
  <si>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</si>
  <si>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</si>
  <si>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</si>
  <si>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</si>
  <si>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</si>
  <si>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</si>
  <si>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</si>
  <si>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</si>
  <si>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</si>
  <si>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</si>
  <si>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</si>
  <si>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</si>
  <si>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</si>
  <si>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</si>
  <si>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</si>
  <si>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</si>
  <si>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</si>
  <si>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</si>
  <si>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</si>
  <si>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</si>
  <si>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</si>
  <si>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</si>
  <si>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</si>
  <si>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</si>
  <si>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</si>
  <si>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</si>
  <si>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</si>
  <si>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</si>
  <si>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</si>
  <si>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</si>
  <si>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</si>
  <si>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</si>
  <si>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</si>
  <si>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</si>
  <si>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</si>
  <si>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</si>
  <si>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</si>
  <si>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</si>
  <si>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</si>
  <si>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</si>
  <si>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</si>
  <si>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</si>
  <si>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</si>
  <si>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</si>
  <si>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</si>
  <si>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</si>
  <si>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</si>
  <si>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</si>
  <si>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</si>
  <si>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</si>
  <si>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</si>
  <si>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</si>
  <si>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</si>
  <si>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</si>
  <si>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</si>
  <si>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</si>
  <si>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</si>
  <si>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</si>
  <si>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</si>
  <si>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</si>
  <si>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</si>
  <si>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</si>
  <si>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</si>
  <si>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</si>
  <si>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</si>
  <si>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</si>
  <si>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</si>
  <si>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</si>
  <si>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</si>
  <si>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</si>
  <si>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</si>
  <si>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</si>
  <si>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</si>
  <si>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</si>
  <si>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</si>
  <si>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</si>
  <si>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</si>
  <si>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</si>
  <si>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</si>
  <si>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</si>
  <si>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</si>
  <si>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</si>
  <si>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</si>
  <si>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</si>
  <si>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</si>
  <si>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</si>
  <si>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</si>
  <si>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</si>
  <si>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</si>
  <si>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</si>
  <si>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</si>
  <si>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</si>
  <si>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</si>
  <si>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</si>
  <si>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</si>
  <si>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</si>
  <si>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</si>
  <si>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</si>
  <si>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</si>
  <si>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</si>
  <si>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</si>
  <si>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</si>
  <si>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</si>
  <si>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</si>
  <si>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</si>
  <si>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</si>
  <si>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</si>
  <si>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</si>
  <si>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</si>
  <si>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</si>
  <si>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</si>
  <si>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</si>
  <si>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</si>
  <si>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</si>
  <si>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</si>
  <si>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</si>
  <si>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</si>
  <si>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</si>
  <si>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</si>
  <si>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</si>
  <si>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</si>
  <si>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</si>
  <si>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</si>
  <si>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</si>
  <si>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</si>
  <si>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</si>
  <si>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</si>
  <si>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</si>
  <si>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</si>
  <si>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</si>
  <si>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</si>
  <si>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</si>
  <si>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</si>
  <si>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</si>
  <si>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</si>
  <si>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</si>
  <si>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</si>
  <si>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</si>
  <si>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</si>
  <si>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</si>
  <si>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</si>
  <si>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</si>
  <si>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</si>
  <si>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</si>
  <si>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</si>
  <si>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</si>
  <si>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</si>
  <si>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</si>
  <si>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</si>
  <si>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</si>
  <si>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</si>
  <si>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</si>
  <si>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</si>
  <si>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</si>
  <si>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</si>
  <si>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</si>
  <si>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</si>
  <si>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</si>
  <si>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</si>
  <si>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</si>
  <si>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</si>
  <si>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</si>
  <si>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</si>
  <si>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</si>
  <si>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</si>
  <si>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</si>
  <si>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</si>
  <si>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</si>
  <si>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</si>
  <si>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</si>
  <si>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</si>
  <si>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</si>
  <si>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</si>
  <si>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</si>
  <si>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</si>
  <si>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</si>
  <si>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</si>
  <si>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</si>
  <si>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</si>
  <si>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</si>
  <si>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</si>
  <si>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</si>
  <si>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</si>
  <si>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</si>
  <si>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</si>
  <si>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</si>
  <si>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</si>
  <si>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</si>
  <si>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</si>
  <si>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</si>
  <si>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</si>
  <si>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</si>
  <si>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</si>
  <si>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</si>
  <si>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</si>
  <si>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</si>
  <si>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</si>
  <si>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</si>
  <si>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</si>
  <si>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</si>
  <si>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</si>
  <si>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</si>
  <si>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</si>
  <si>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</si>
  <si>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</si>
  <si>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</si>
  <si>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</si>
  <si>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</si>
  <si>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</si>
  <si>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</si>
  <si>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</si>
  <si>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</si>
  <si>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</si>
  <si>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</si>
  <si>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</si>
  <si>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</si>
  <si>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</si>
  <si>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</si>
  <si>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</si>
  <si>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</si>
  <si>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</si>
  <si>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</si>
  <si>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</si>
  <si>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</si>
  <si>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</si>
  <si>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</si>
  <si>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</si>
  <si>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</si>
  <si>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</si>
  <si>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</si>
  <si>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</si>
  <si>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</si>
  <si>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</si>
  <si>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</si>
  <si>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</si>
  <si>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</si>
  <si>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</si>
  <si>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</si>
  <si>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</si>
  <si>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</si>
  <si>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</si>
  <si>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</si>
  <si>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</si>
  <si>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</si>
  <si>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</si>
  <si>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</si>
  <si>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</si>
  <si>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</si>
  <si>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</si>
  <si>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</si>
  <si>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</si>
  <si>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</si>
  <si>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</si>
  <si>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</si>
  <si>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</si>
  <si>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</si>
  <si>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</si>
  <si>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</si>
  <si>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</si>
  <si>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</si>
  <si>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</si>
  <si>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</si>
  <si>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</si>
  <si>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</si>
  <si>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</si>
  <si>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</si>
  <si>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</si>
  <si>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</si>
  <si>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</si>
  <si>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</si>
  <si>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</si>
  <si>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</si>
  <si>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</si>
  <si>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</si>
  <si>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</si>
  <si>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</si>
  <si>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</si>
  <si>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</si>
  <si>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</si>
  <si>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</si>
  <si>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</si>
  <si>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</si>
  <si>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</si>
  <si>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</si>
  <si>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</si>
  <si>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</si>
  <si>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</si>
  <si>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</si>
  <si>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</si>
  <si>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</si>
  <si>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</si>
  <si>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</si>
  <si>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</si>
  <si>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</si>
  <si>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</si>
  <si>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</si>
  <si>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</si>
  <si>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</si>
  <si>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</si>
  <si>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</si>
  <si>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</si>
  <si>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</si>
  <si>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</si>
  <si>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</si>
  <si>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</si>
  <si>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</si>
  <si>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</si>
  <si>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</si>
  <si>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</si>
  <si>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</si>
  <si>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</si>
  <si>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</si>
  <si>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</si>
  <si>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</si>
  <si>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</si>
  <si>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</si>
  <si>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</si>
  <si>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</si>
  <si>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</si>
  <si>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</si>
  <si>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</si>
  <si>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</si>
  <si>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</si>
  <si>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</si>
  <si>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</si>
  <si>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</si>
  <si>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</si>
  <si>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</si>
  <si>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</si>
  <si>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</si>
  <si>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</si>
  <si>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</si>
  <si>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</si>
  <si>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</si>
  <si>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</si>
  <si>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</si>
  <si>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</si>
  <si>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</si>
  <si>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</si>
  <si>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</si>
  <si>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</si>
  <si>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</si>
  <si>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</si>
  <si>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</si>
  <si>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</si>
  <si>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</si>
  <si>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</si>
  <si>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</si>
  <si>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</si>
  <si>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</si>
  <si>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</si>
  <si>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</si>
  <si>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</si>
  <si>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</si>
  <si>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</si>
  <si>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</si>
  <si>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</si>
  <si>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</si>
  <si>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</si>
  <si>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</si>
  <si>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</si>
  <si>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</si>
  <si>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</si>
  <si>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</si>
  <si>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</si>
  <si>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</si>
  <si>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</si>
  <si>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</si>
  <si>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</si>
  <si>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</si>
  <si>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</si>
  <si>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</si>
  <si>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</si>
  <si>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</si>
  <si>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</si>
  <si>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</si>
  <si>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</si>
  <si>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</si>
  <si>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</si>
  <si>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</si>
  <si>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</si>
  <si>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</si>
  <si>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</si>
  <si>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</si>
  <si>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</si>
  <si>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</si>
  <si>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</si>
  <si>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</si>
  <si>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</si>
  <si>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</si>
  <si>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</si>
  <si>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</si>
  <si>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</si>
  <si>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</si>
  <si>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</si>
  <si>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</si>
  <si>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</si>
  <si>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</si>
  <si>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</si>
  <si>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</si>
  <si>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</si>
  <si>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</si>
  <si>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</si>
  <si>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</si>
  <si>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</si>
  <si>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</si>
  <si>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</si>
  <si>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</si>
  <si>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</si>
  <si>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</si>
  <si>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</si>
  <si>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</si>
  <si>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</si>
  <si>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</si>
  <si>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</si>
  <si>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</si>
  <si>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</si>
  <si>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</si>
  <si>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</si>
  <si>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</si>
  <si>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</si>
  <si>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</si>
  <si>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</si>
  <si>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</si>
  <si>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</si>
  <si>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</si>
  <si>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</si>
  <si>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</si>
  <si>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</si>
  <si>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</si>
  <si>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</si>
  <si>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</si>
  <si>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</si>
  <si>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</si>
  <si>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</si>
  <si>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</si>
  <si>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</si>
  <si>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</si>
  <si>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</si>
  <si>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</si>
  <si>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</si>
  <si>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</si>
  <si>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</si>
  <si>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</si>
  <si>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</si>
  <si>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</si>
  <si>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</si>
  <si>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</si>
  <si>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</si>
  <si>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</si>
  <si>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</si>
  <si>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</si>
  <si>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</si>
  <si>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</si>
  <si>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</si>
  <si>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</si>
  <si>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</si>
  <si>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</si>
  <si>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</si>
  <si>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</si>
  <si>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</si>
  <si>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</si>
  <si>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</si>
  <si>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</si>
  <si>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</si>
  <si>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</si>
  <si>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</si>
  <si>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</si>
  <si>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</si>
  <si>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</si>
  <si>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</si>
  <si>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</si>
  <si>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</si>
  <si>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</si>
  <si>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</si>
  <si>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</si>
  <si>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</si>
  <si>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</si>
  <si>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</si>
  <si>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</si>
  <si>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</si>
  <si>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</si>
  <si>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</si>
  <si>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</si>
  <si>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</si>
  <si>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</si>
  <si>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</si>
  <si>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</si>
  <si>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</si>
  <si>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</si>
  <si>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</si>
  <si>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</si>
  <si>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</si>
  <si>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</si>
  <si>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</si>
  <si>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</si>
  <si>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</si>
  <si>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</si>
  <si>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</si>
  <si>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</si>
  <si>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</si>
  <si>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</si>
  <si>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</si>
  <si>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</si>
  <si>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</si>
  <si>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</si>
  <si>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</si>
  <si>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</si>
  <si>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</si>
  <si>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</si>
  <si>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</si>
  <si>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</si>
  <si>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</si>
  <si>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</si>
  <si>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</si>
  <si>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</si>
  <si>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</si>
  <si>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</si>
  <si>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</si>
  <si>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</si>
  <si>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</si>
  <si>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</si>
  <si>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</si>
  <si>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</si>
  <si>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</si>
  <si>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</si>
  <si>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</si>
  <si>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</si>
  <si>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</si>
  <si>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</si>
  <si>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</si>
  <si>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</si>
  <si>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</si>
  <si>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</si>
  <si>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</si>
  <si>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</si>
  <si>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</si>
  <si>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</si>
  <si>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</si>
  <si>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</si>
  <si>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</si>
  <si>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</si>
  <si>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</si>
  <si>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</si>
  <si>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</si>
  <si>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</si>
  <si>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</si>
  <si>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</si>
  <si>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</si>
  <si>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</si>
  <si>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</si>
  <si>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</si>
  <si>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</si>
  <si>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</si>
  <si>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</si>
  <si>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</si>
  <si>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</si>
  <si>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</si>
  <si>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</si>
  <si>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</si>
  <si>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</si>
  <si>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</si>
  <si>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</si>
  <si>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</si>
  <si>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</si>
  <si>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</si>
  <si>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</si>
  <si>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</si>
  <si>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</si>
  <si>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</si>
  <si>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</si>
  <si>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</si>
  <si>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</si>
  <si>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</si>
  <si>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</si>
  <si>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</si>
  <si>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</si>
  <si>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</si>
  <si>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</si>
  <si>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</si>
  <si>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</si>
  <si>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</si>
  <si>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</si>
  <si>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</si>
  <si>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</si>
  <si>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</si>
  <si>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</si>
  <si>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</si>
  <si>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</si>
  <si>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</si>
  <si>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</si>
  <si>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</si>
  <si>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</si>
  <si>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</si>
  <si>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</si>
  <si>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</si>
  <si>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</si>
  <si>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</si>
  <si>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</si>
  <si>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</si>
  <si>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</si>
  <si>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</si>
  <si>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</si>
  <si>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</si>
  <si>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</si>
  <si>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</si>
  <si>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</si>
  <si>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</si>
  <si>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</si>
  <si>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</si>
  <si>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</si>
  <si>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</si>
  <si>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</si>
  <si>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</si>
  <si>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</si>
  <si>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</si>
  <si>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</si>
  <si>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</si>
  <si>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</si>
  <si>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</si>
  <si>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</si>
  <si>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</si>
  <si>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</si>
  <si>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</si>
  <si>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</si>
  <si>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</si>
  <si>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</si>
  <si>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</si>
  <si>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</si>
  <si>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</si>
  <si>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</si>
  <si>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</si>
  <si>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</si>
  <si>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</si>
  <si>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</si>
  <si>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</si>
  <si>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</si>
  <si>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</si>
  <si>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</si>
  <si>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</si>
  <si>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</si>
  <si>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</si>
  <si>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</si>
  <si>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</si>
  <si>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</si>
  <si>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</si>
  <si>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</si>
  <si>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</si>
  <si>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</si>
  <si>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</si>
  <si>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</si>
  <si>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</si>
  <si>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</si>
  <si>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</si>
  <si>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</si>
  <si>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</si>
  <si>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</si>
  <si>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</si>
  <si>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</si>
  <si>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</si>
  <si>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</si>
  <si>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</si>
  <si>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</si>
  <si>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</si>
  <si>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</si>
  <si>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</si>
  <si>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</si>
  <si>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</si>
  <si>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</si>
  <si>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</si>
  <si>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</si>
  <si>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</si>
  <si>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</si>
  <si>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</si>
  <si>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</si>
  <si>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</si>
  <si>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</si>
  <si>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</si>
  <si>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</si>
  <si>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</si>
  <si>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</si>
  <si>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</si>
  <si>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</si>
  <si>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</si>
  <si>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</si>
  <si>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</si>
  <si>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</si>
  <si>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</si>
  <si>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</si>
  <si>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</si>
  <si>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</si>
  <si>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</si>
  <si>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</si>
  <si>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</si>
  <si>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</si>
  <si>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</si>
  <si>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</si>
  <si>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</si>
  <si>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</si>
  <si>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</si>
  <si>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</si>
  <si>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</si>
  <si>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</si>
  <si>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</si>
  <si>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</si>
  <si>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</si>
  <si>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</si>
  <si>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</si>
  <si>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</si>
  <si>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</si>
  <si>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</si>
  <si>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</si>
  <si>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</si>
  <si>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</si>
  <si>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</si>
  <si>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</si>
  <si>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</si>
  <si>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</si>
  <si>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</si>
  <si>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</si>
  <si>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</si>
  <si>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</si>
  <si>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</si>
  <si>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</si>
  <si>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</si>
  <si>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</si>
  <si>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</si>
  <si>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</si>
  <si>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</si>
  <si>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</si>
  <si>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</si>
  <si>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</si>
  <si>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</si>
  <si>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</si>
  <si>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</si>
  <si>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</si>
  <si>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</si>
  <si>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</si>
  <si>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</si>
  <si>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</si>
  <si>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</si>
  <si>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</si>
  <si>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</si>
  <si>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</si>
  <si>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</si>
  <si>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</si>
  <si>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</si>
  <si>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</si>
  <si>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</si>
  <si>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</si>
  <si>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</si>
  <si>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</si>
  <si>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</si>
  <si>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</si>
  <si>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</si>
  <si>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</si>
  <si>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</si>
  <si>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</si>
  <si>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</si>
  <si>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</si>
  <si>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</si>
  <si>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</si>
  <si>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</si>
  <si>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</si>
  <si>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</si>
  <si>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</si>
  <si>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</si>
  <si>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</si>
  <si>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</si>
  <si>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</si>
  <si>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</si>
  <si>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</si>
  <si>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</si>
  <si>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</si>
  <si>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</si>
  <si>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</si>
  <si>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</si>
  <si>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</si>
  <si>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</si>
  <si>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</si>
  <si>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</si>
  <si>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</si>
  <si>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</si>
  <si>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</si>
  <si>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</si>
  <si>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</si>
  <si>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</si>
  <si>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</si>
  <si>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</si>
  <si>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</si>
  <si>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</si>
  <si>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</si>
  <si>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</si>
  <si>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</si>
  <si>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</si>
  <si>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</si>
  <si>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</si>
  <si>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</si>
  <si>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</si>
  <si>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</si>
  <si>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</si>
  <si>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</si>
  <si>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</si>
  <si>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</si>
  <si>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</si>
  <si>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</si>
  <si>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</si>
  <si>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</si>
  <si>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</si>
  <si>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</si>
  <si>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</si>
  <si>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</si>
  <si>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</si>
  <si>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</si>
  <si>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</si>
  <si>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</si>
  <si>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</si>
  <si>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</si>
  <si>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</si>
  <si>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</si>
  <si>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</si>
  <si>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</si>
  <si>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</si>
  <si>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</si>
  <si>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</si>
  <si>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</si>
  <si>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</si>
  <si>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</si>
  <si>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</si>
  <si>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</si>
  <si>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</si>
  <si>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</si>
  <si>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</si>
  <si>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</si>
  <si>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</si>
  <si>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</si>
  <si>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</si>
  <si>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</si>
  <si>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</si>
  <si>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</si>
  <si>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</si>
  <si>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</si>
  <si>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</si>
  <si>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</si>
  <si>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</si>
  <si>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</si>
  <si>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</si>
  <si>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</si>
  <si>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</si>
  <si>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</si>
  <si>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</si>
  <si>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</si>
  <si>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</si>
  <si>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</si>
  <si>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</si>
  <si>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</si>
  <si>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</si>
  <si>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</si>
  <si>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</si>
  <si>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</si>
  <si>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</si>
  <si>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</si>
  <si>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</si>
  <si>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</si>
  <si>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</si>
  <si>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</si>
  <si>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</si>
  <si>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</si>
  <si>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</si>
  <si>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</si>
  <si>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</si>
  <si>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</si>
  <si>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</si>
  <si>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</si>
  <si>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</si>
  <si>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</si>
  <si>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</si>
  <si>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</si>
  <si>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</si>
  <si>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</si>
  <si>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</si>
  <si>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</si>
  <si>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</si>
  <si>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</si>
  <si>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</si>
  <si>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</si>
  <si>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</si>
  <si>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</si>
  <si>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</si>
  <si>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</si>
  <si>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</si>
  <si>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</si>
  <si>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</si>
  <si>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</si>
  <si>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</si>
  <si>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</si>
  <si>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</si>
  <si>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</si>
  <si>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</si>
  <si>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</si>
  <si>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</si>
  <si>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</si>
  <si>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</si>
  <si>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</si>
  <si>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</si>
  <si>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</si>
  <si>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</si>
  <si>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</si>
  <si>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</si>
  <si>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</si>
  <si>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</si>
  <si>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</si>
  <si>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</si>
  <si>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</si>
  <si>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</si>
  <si>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</si>
  <si>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</si>
  <si>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</si>
  <si>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</si>
  <si>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</si>
  <si>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</si>
  <si>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</si>
  <si>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</si>
  <si>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</si>
  <si>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</si>
  <si>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</si>
  <si>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</si>
  <si>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</si>
  <si>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</si>
  <si>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</si>
  <si>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</si>
  <si>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</si>
  <si>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</si>
  <si>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</si>
  <si>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</si>
  <si>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</si>
  <si>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</si>
  <si>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</si>
  <si>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</si>
  <si>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</si>
  <si>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</si>
  <si>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</si>
  <si>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</si>
  <si>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</si>
  <si>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</si>
  <si>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</si>
  <si>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</si>
  <si>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</si>
  <si>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</si>
  <si>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</si>
  <si>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</si>
  <si>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</si>
  <si>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</si>
  <si>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</si>
  <si>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</si>
  <si>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</si>
  <si>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</si>
  <si>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</si>
  <si>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</si>
  <si>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</si>
  <si>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</si>
  <si>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</si>
  <si>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</si>
  <si>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</si>
  <si>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</si>
  <si>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</si>
  <si>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</si>
  <si>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</si>
  <si>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</si>
  <si>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</si>
  <si>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</si>
  <si>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</si>
  <si>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</si>
  <si>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</si>
  <si>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</si>
  <si>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</si>
  <si>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</si>
  <si>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</si>
  <si>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</si>
  <si>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</si>
  <si>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</si>
  <si>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</si>
  <si>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</si>
  <si>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</si>
  <si>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</si>
  <si>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</si>
  <si>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</si>
  <si>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</si>
  <si>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</si>
  <si>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</si>
  <si>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</si>
  <si>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</si>
  <si>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</si>
  <si>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</si>
  <si>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</si>
  <si>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</si>
  <si>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</si>
  <si>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</si>
  <si>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</si>
  <si>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</si>
  <si>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</si>
  <si>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</si>
  <si>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</si>
  <si>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</si>
  <si>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</si>
  <si>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</si>
  <si>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</si>
  <si>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</si>
  <si>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</si>
  <si>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</si>
  <si>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</si>
  <si>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</si>
  <si>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</si>
  <si>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</si>
  <si>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</si>
  <si>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</si>
  <si>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</si>
  <si>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</si>
  <si>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</si>
  <si>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</si>
  <si>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</si>
  <si>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</si>
  <si>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</si>
  <si>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</si>
  <si>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</si>
  <si>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</si>
  <si>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</si>
  <si>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</si>
  <si>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</si>
  <si>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</si>
  <si>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</si>
  <si>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</si>
  <si>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</si>
  <si>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</si>
  <si>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</si>
  <si>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</si>
  <si>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</si>
  <si>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</si>
  <si>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</si>
  <si>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</si>
  <si>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</si>
  <si>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</si>
  <si>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</si>
  <si>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</si>
  <si>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</si>
  <si>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</si>
  <si>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</si>
  <si>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</si>
  <si>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</si>
  <si>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</si>
  <si>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</si>
  <si>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</si>
  <si>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</si>
  <si>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</si>
  <si>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</si>
  <si>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</si>
  <si>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</si>
  <si>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</si>
  <si>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</si>
  <si>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</si>
  <si>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</si>
  <si>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</si>
  <si>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</si>
  <si>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</si>
  <si>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</si>
  <si>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</si>
  <si>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</si>
  <si>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</si>
  <si>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</si>
  <si>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</si>
  <si>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</si>
  <si>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</si>
  <si>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</si>
  <si>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</si>
  <si>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</si>
  <si>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</si>
  <si>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</si>
  <si>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</si>
  <si>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</si>
  <si>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</si>
  <si>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</si>
  <si>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</si>
  <si>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</si>
  <si>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</si>
  <si>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</si>
  <si>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</si>
  <si>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</si>
  <si>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</si>
  <si>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</si>
  <si>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</si>
  <si>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</si>
  <si>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</si>
  <si>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</si>
  <si>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</si>
  <si>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</si>
  <si>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</si>
  <si>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</si>
  <si>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</si>
  <si>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</si>
  <si>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</si>
  <si>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</si>
  <si>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</si>
  <si>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</si>
  <si>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</si>
  <si>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</si>
  <si>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</si>
  <si>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</si>
  <si>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</si>
  <si>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</si>
  <si>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</si>
  <si>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</si>
  <si>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</si>
  <si>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</si>
  <si>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</si>
  <si>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</si>
  <si>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</si>
  <si>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</si>
  <si>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</si>
  <si>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</si>
  <si>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</si>
  <si>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</si>
  <si>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</si>
  <si>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</si>
  <si>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</si>
  <si>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</si>
  <si>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</si>
  <si>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</si>
  <si>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</si>
  <si>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</si>
  <si>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</si>
  <si>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</si>
  <si>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</si>
  <si>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</si>
  <si>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</si>
  <si>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</si>
  <si>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</si>
  <si>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</si>
  <si>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</si>
  <si>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</si>
  <si>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</si>
  <si>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</si>
  <si>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</si>
  <si>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</si>
  <si>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</si>
  <si>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</si>
  <si>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</si>
  <si>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</si>
  <si>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</si>
  <si>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</si>
  <si>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</si>
  <si>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</si>
  <si>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</si>
  <si>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</si>
  <si>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</si>
  <si>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</si>
  <si>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</si>
  <si>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</si>
  <si>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</si>
  <si>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</si>
  <si>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</si>
  <si>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</si>
  <si>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</si>
  <si>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</si>
  <si>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</si>
  <si>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</si>
  <si>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</si>
  <si>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</si>
  <si>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</si>
  <si>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</si>
  <si>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</si>
  <si>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</si>
  <si>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</si>
  <si>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</si>
  <si>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</si>
  <si>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</si>
  <si>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</si>
  <si>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</si>
  <si>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</si>
  <si>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</si>
  <si>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</si>
  <si>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</si>
  <si>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</si>
  <si>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</si>
  <si>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</si>
  <si>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</si>
  <si>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</si>
  <si>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</si>
  <si>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</si>
  <si>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</si>
  <si>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</si>
  <si>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</si>
  <si>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</si>
  <si>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</si>
  <si>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</si>
  <si>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</si>
  <si>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</si>
  <si>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</si>
  <si>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</si>
  <si>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</si>
  <si>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</si>
  <si>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</si>
  <si>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</si>
  <si>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</si>
  <si>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</si>
  <si>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</si>
  <si>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</si>
  <si>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</si>
  <si>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</si>
  <si>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</si>
  <si>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</si>
  <si>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</si>
  <si>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</si>
  <si>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</si>
  <si>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</si>
  <si>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</si>
  <si>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</si>
  <si>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</si>
  <si>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</si>
  <si>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</si>
  <si>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</si>
  <si>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</si>
  <si>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</si>
  <si>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</si>
  <si>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</si>
  <si>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</si>
  <si>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</si>
  <si>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</si>
  <si>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</si>
  <si>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</si>
  <si>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</si>
  <si>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</si>
  <si>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</si>
  <si>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</si>
  <si>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</si>
  <si>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</si>
  <si>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</si>
  <si>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</si>
  <si>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</si>
  <si>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</si>
  <si>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</si>
  <si>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</si>
  <si>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</si>
  <si>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</si>
  <si>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</si>
  <si>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</si>
  <si>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</si>
  <si>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</si>
  <si>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</si>
  <si>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</si>
  <si>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</si>
  <si>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</si>
  <si>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</si>
  <si>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</si>
  <si>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</si>
  <si>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</si>
  <si>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</si>
  <si>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</si>
  <si>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</si>
  <si>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</si>
  <si>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</si>
  <si>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</si>
  <si>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</si>
  <si>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</si>
  <si>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</si>
  <si>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</si>
  <si>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</si>
  <si>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</si>
  <si>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</si>
  <si>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</si>
  <si>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</si>
  <si>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</si>
  <si>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</si>
  <si>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</si>
  <si>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</si>
  <si>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</si>
  <si>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</si>
  <si>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</si>
  <si>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</si>
  <si>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</si>
  <si>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</si>
  <si>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</si>
  <si>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</si>
  <si>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</si>
  <si>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</si>
  <si>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</si>
  <si>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</si>
  <si>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</si>
  <si>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</si>
  <si>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</si>
  <si>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</si>
  <si>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</si>
  <si>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</si>
  <si>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</si>
  <si>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</si>
  <si>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</si>
  <si>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</si>
  <si>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</si>
  <si>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</si>
  <si>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</si>
  <si>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</si>
  <si>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</si>
  <si>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</si>
  <si>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</si>
  <si>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</si>
  <si>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</si>
  <si>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</si>
  <si>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</si>
  <si>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</si>
  <si>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</si>
  <si>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</si>
  <si>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</si>
  <si>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</si>
  <si>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</si>
  <si>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</si>
  <si>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</si>
  <si>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</si>
  <si>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</si>
  <si>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</si>
  <si>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</si>
  <si>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</si>
  <si>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</si>
  <si>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</si>
  <si>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</si>
  <si>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</si>
  <si>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</si>
  <si>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</si>
  <si>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</si>
  <si>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</si>
  <si>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</si>
  <si>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</si>
  <si>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</si>
  <si>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</si>
  <si>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</si>
  <si>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</si>
  <si>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</si>
  <si>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</si>
  <si>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</si>
  <si>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</si>
  <si>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</si>
  <si>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</si>
  <si>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</si>
  <si>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</si>
  <si>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</si>
  <si>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</si>
  <si>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</si>
  <si>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</si>
  <si>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</si>
  <si>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</si>
  <si>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</si>
  <si>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</si>
  <si>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</si>
  <si>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</si>
  <si>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</si>
  <si>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</si>
  <si>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</si>
  <si>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</si>
  <si>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</si>
  <si>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</si>
  <si>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</si>
  <si>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</si>
  <si>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</si>
  <si>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</si>
  <si>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</si>
  <si>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</si>
  <si>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</si>
  <si>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</si>
  <si>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</si>
  <si>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</si>
  <si>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</si>
  <si>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</si>
  <si>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</si>
  <si>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</si>
  <si>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</si>
  <si>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</si>
  <si>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</si>
  <si>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</si>
  <si>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</si>
  <si>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</si>
  <si>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</si>
  <si>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</si>
  <si>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</si>
  <si>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</si>
  <si>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</si>
  <si>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</si>
  <si>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</si>
  <si>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</si>
  <si>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</si>
  <si>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</si>
  <si>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</si>
  <si>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</si>
  <si>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</si>
  <si>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</si>
  <si>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</si>
  <si>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</si>
  <si>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</si>
  <si>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</si>
  <si>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</si>
  <si>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</si>
  <si>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</si>
  <si>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</si>
  <si>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</si>
  <si>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</si>
  <si>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</si>
  <si>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</si>
  <si>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</si>
  <si>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</si>
  <si>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</si>
  <si>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</si>
  <si>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</si>
  <si>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</si>
  <si>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</si>
  <si>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</si>
  <si>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</si>
  <si>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</si>
  <si>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</si>
  <si>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</si>
  <si>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</si>
  <si>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</si>
  <si>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</si>
  <si>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</si>
  <si>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</si>
  <si>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</si>
  <si>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</si>
  <si>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</si>
  <si>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</si>
  <si>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</si>
  <si>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</si>
  <si>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</si>
  <si>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</si>
  <si>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</si>
  <si>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</si>
  <si>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</si>
  <si>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</si>
  <si>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</si>
  <si>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</si>
  <si>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</si>
  <si>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</si>
  <si>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</si>
  <si>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</si>
  <si>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</si>
  <si>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</si>
  <si>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</si>
  <si>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</si>
  <si>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</si>
  <si>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</si>
  <si>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</si>
  <si>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</si>
  <si>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</si>
  <si>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</si>
  <si>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</si>
  <si>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</si>
  <si>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</si>
  <si>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</si>
  <si>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</si>
  <si>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</si>
  <si>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</si>
  <si>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</si>
  <si>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</si>
  <si>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</si>
  <si>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</si>
  <si>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</si>
  <si>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</si>
  <si>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</si>
  <si>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</si>
  <si>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</si>
  <si>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</si>
  <si>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</si>
  <si>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</si>
  <si>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</si>
  <si>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</si>
  <si>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</si>
  <si>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</si>
  <si>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</si>
  <si>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</si>
  <si>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</si>
  <si>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</si>
  <si>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</si>
  <si>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</si>
  <si>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</si>
  <si>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</si>
  <si>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</si>
  <si>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</si>
  <si>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</si>
  <si>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</si>
  <si>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</si>
  <si>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</si>
  <si>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</si>
  <si>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</si>
  <si>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</si>
  <si>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</si>
  <si>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</si>
  <si>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</si>
  <si>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</si>
  <si>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</si>
  <si>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</si>
  <si>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</si>
  <si>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</si>
  <si>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</si>
  <si>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</si>
  <si>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</si>
  <si>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</si>
  <si>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</si>
  <si>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</si>
  <si>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</si>
  <si>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</si>
  <si>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</si>
  <si>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</si>
  <si>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</si>
  <si>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</si>
  <si>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</si>
  <si>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</si>
  <si>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</si>
  <si>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</si>
  <si>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</si>
  <si>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</si>
  <si>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</si>
  <si>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</si>
  <si>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</si>
  <si>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</si>
  <si>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</si>
  <si>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</si>
  <si>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</si>
  <si>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</si>
  <si>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</si>
  <si>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</si>
  <si>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</si>
  <si>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</si>
  <si>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</si>
  <si>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</si>
  <si>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</si>
  <si>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</si>
  <si>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</si>
  <si>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</si>
  <si>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</si>
  <si>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</si>
  <si>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</si>
  <si>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</si>
  <si>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</si>
  <si>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</si>
  <si>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</si>
  <si>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</si>
  <si>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</si>
  <si>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</si>
  <si>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</si>
  <si>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</si>
  <si>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</si>
  <si>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</si>
  <si>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</si>
  <si>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</si>
  <si>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</si>
  <si>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</si>
  <si>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</si>
  <si>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</si>
  <si>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</si>
  <si>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</si>
  <si>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</si>
  <si>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</si>
  <si>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</si>
  <si>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</si>
  <si>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</si>
  <si>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</si>
  <si>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</si>
  <si>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</si>
  <si>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</si>
  <si>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</si>
  <si>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</si>
  <si>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</si>
  <si>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</si>
  <si>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</si>
  <si>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</si>
  <si>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</si>
  <si>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</si>
  <si>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</si>
  <si>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</si>
  <si>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</si>
  <si>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</si>
  <si>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</si>
  <si>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</si>
  <si>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</si>
  <si>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</si>
  <si>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</si>
  <si>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</si>
  <si>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</si>
  <si>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</si>
  <si>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</si>
  <si>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</si>
  <si>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</si>
  <si>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</si>
  <si>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</si>
  <si>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</si>
  <si>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</si>
  <si>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</si>
  <si>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</si>
  <si>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</si>
  <si>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</si>
  <si>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</si>
  <si>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</si>
  <si>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</si>
  <si>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</si>
  <si>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</si>
  <si>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</si>
  <si>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</si>
  <si>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</si>
  <si>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</si>
  <si>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</si>
  <si>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</si>
  <si>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</si>
  <si>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</si>
  <si>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</si>
  <si>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</si>
  <si>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</si>
  <si>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</si>
  <si>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</si>
  <si>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</si>
  <si>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</si>
  <si>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</si>
  <si>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</si>
  <si>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</si>
  <si>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</si>
  <si>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</si>
  <si>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</si>
  <si>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</si>
  <si>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</si>
  <si>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</si>
  <si>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</si>
  <si>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</si>
  <si>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</si>
  <si>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</si>
  <si>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</si>
  <si>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</si>
  <si>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</si>
  <si>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</si>
  <si>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</si>
  <si>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</si>
  <si>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</si>
  <si>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</si>
  <si>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</si>
  <si>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</si>
  <si>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</si>
  <si>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</si>
  <si>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</si>
  <si>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</si>
  <si>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</si>
  <si>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</si>
  <si>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</si>
  <si>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</si>
  <si>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</si>
  <si>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</si>
  <si>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</si>
  <si>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</si>
  <si>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</si>
  <si>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</si>
  <si>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</si>
  <si>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</si>
  <si>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</si>
  <si>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</si>
  <si>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</si>
  <si>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</si>
  <si>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</si>
  <si>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</si>
  <si>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</si>
  <si>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</si>
  <si>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</si>
  <si>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</si>
  <si>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</si>
  <si>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</si>
  <si>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</si>
  <si>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</si>
  <si>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</si>
  <si>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</si>
  <si>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</si>
  <si>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</si>
  <si>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</si>
  <si>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</si>
  <si>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</si>
  <si>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</si>
  <si>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</si>
  <si>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</si>
  <si>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</si>
  <si>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</si>
  <si>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</si>
  <si>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</si>
  <si>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</si>
  <si>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</si>
  <si>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</si>
  <si>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</si>
  <si>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</si>
  <si>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</si>
  <si>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</si>
  <si>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</si>
  <si>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</si>
  <si>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</si>
  <si>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</si>
  <si>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</si>
  <si>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</si>
  <si>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</si>
  <si>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</si>
  <si>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</si>
  <si>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</si>
  <si>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</si>
  <si>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</si>
  <si>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</si>
  <si>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</si>
  <si>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</si>
  <si>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</si>
  <si>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</si>
  <si>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</si>
  <si>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</si>
  <si>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</si>
  <si>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</si>
  <si>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</si>
  <si>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</si>
  <si>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</si>
  <si>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</si>
  <si>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</si>
  <si>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</si>
  <si>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</si>
  <si>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</si>
  <si>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</si>
  <si>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</si>
  <si>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</si>
  <si>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</si>
  <si>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</si>
  <si>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</si>
  <si>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</si>
  <si>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</si>
  <si>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</si>
  <si>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</si>
  <si>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</si>
  <si>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</si>
  <si>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</si>
  <si>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</si>
  <si>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</si>
  <si>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</si>
  <si>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</si>
  <si>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</si>
  <si>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</si>
  <si>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</si>
  <si>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</si>
  <si>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</si>
  <si>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</si>
  <si>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</si>
  <si>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</si>
  <si>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</si>
  <si>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</si>
  <si>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</si>
  <si>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</si>
  <si>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</si>
  <si>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</si>
  <si>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</si>
  <si>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</si>
  <si>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</si>
  <si>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</si>
  <si>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</si>
  <si>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</si>
  <si>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</si>
  <si>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</si>
  <si>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</si>
  <si>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</si>
  <si>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</si>
  <si>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</si>
  <si>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</si>
  <si>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</si>
  <si>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</si>
  <si>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</si>
  <si>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</si>
  <si>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</si>
  <si>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</si>
  <si>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</si>
  <si>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</si>
  <si>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</si>
  <si>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</si>
  <si>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</si>
  <si>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</si>
  <si>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</si>
  <si>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</si>
  <si>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</si>
  <si>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</si>
  <si>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</si>
  <si>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</si>
  <si>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</si>
  <si>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</si>
  <si>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</si>
  <si>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</si>
  <si>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</si>
  <si>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</si>
  <si>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</si>
  <si>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</si>
  <si>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</si>
  <si>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</si>
  <si>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</si>
  <si>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</si>
  <si>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</si>
  <si>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</si>
  <si>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</si>
  <si>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</si>
  <si>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</si>
  <si>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</si>
  <si>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</si>
  <si>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</si>
  <si>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</si>
  <si>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</si>
  <si>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</si>
  <si>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</si>
  <si>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</si>
  <si>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</si>
  <si>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</si>
  <si>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</si>
  <si>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</si>
  <si>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</si>
  <si>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</si>
  <si>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</si>
  <si>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</si>
  <si>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</si>
  <si>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</si>
  <si>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</si>
  <si>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</si>
  <si>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</si>
  <si>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</si>
  <si>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</si>
  <si>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</si>
  <si>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</si>
  <si>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</si>
  <si>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</si>
  <si>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</si>
  <si>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</si>
  <si>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</si>
  <si>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</si>
  <si>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</si>
  <si>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</si>
  <si>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</si>
  <si>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</si>
  <si>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</si>
  <si>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</si>
  <si>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</si>
  <si>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</si>
  <si>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</si>
  <si>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</si>
  <si>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</si>
  <si>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</si>
  <si>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</si>
  <si>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</si>
  <si>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</si>
  <si>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</si>
  <si>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</si>
  <si>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</si>
  <si>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</si>
  <si>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</si>
  <si>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</si>
  <si>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</si>
  <si>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</si>
  <si>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</si>
  <si>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</si>
  <si>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</si>
  <si>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</si>
  <si>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</si>
  <si>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</si>
  <si>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</si>
  <si>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</si>
  <si>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</si>
  <si>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</si>
  <si>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</si>
  <si>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</si>
  <si>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</si>
  <si>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</si>
  <si>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</si>
  <si>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</si>
  <si>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</si>
  <si>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</si>
  <si>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</si>
  <si>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</si>
  <si>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</si>
  <si>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</si>
  <si>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</si>
  <si>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</si>
  <si>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</si>
  <si>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</si>
  <si>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</si>
  <si>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</si>
  <si>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</si>
  <si>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</si>
  <si>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</si>
  <si>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</si>
  <si>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</si>
  <si>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</si>
  <si>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</si>
  <si>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</si>
  <si>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</si>
  <si>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</si>
  <si>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</si>
  <si>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</si>
  <si>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</si>
  <si>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</si>
  <si>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</si>
  <si>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</si>
  <si>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</si>
  <si>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</si>
  <si>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</si>
  <si>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</si>
  <si>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</si>
  <si>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</si>
  <si>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</si>
  <si>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</si>
  <si>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</si>
  <si>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</si>
  <si>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</si>
  <si>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</si>
  <si>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</si>
  <si>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</si>
  <si>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</si>
  <si>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</si>
  <si>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</si>
  <si>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</si>
  <si>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</si>
  <si>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</si>
  <si>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</si>
  <si>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</si>
  <si>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</si>
  <si>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</si>
  <si>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</si>
  <si>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</si>
  <si>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</si>
  <si>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</si>
  <si>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</si>
  <si>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</si>
  <si>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</si>
  <si>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</si>
  <si>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</si>
  <si>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</si>
  <si>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</si>
  <si>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</si>
  <si>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</si>
  <si>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</si>
  <si>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</si>
  <si>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</si>
  <si>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</si>
  <si>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</si>
  <si>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</si>
  <si>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</si>
  <si>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</si>
  <si>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</si>
  <si>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</si>
  <si>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</si>
  <si>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</si>
  <si>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</si>
  <si>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</si>
  <si>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</si>
  <si>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</si>
  <si>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</si>
  <si>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</si>
  <si>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</si>
  <si>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</si>
  <si>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</si>
  <si>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</si>
  <si>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</si>
  <si>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</si>
  <si>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</si>
  <si>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</si>
  <si>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</si>
  <si>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</si>
  <si>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</si>
  <si>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</si>
  <si>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</si>
  <si>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</si>
  <si>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</si>
  <si>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</si>
  <si>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</si>
  <si>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</si>
  <si>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</si>
  <si>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</si>
  <si>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</si>
  <si>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</si>
  <si>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</si>
  <si>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</si>
  <si>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</si>
  <si>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</si>
  <si>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</si>
  <si>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</si>
  <si>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</si>
  <si>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</si>
  <si>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</si>
  <si>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</si>
  <si>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</si>
  <si>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</si>
  <si>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</si>
  <si>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</si>
  <si>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</si>
  <si>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</si>
  <si>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</si>
  <si>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</si>
  <si>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</si>
  <si>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</si>
  <si>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</si>
  <si>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</si>
  <si>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</si>
  <si>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</si>
  <si>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</si>
  <si>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</si>
  <si>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</si>
  <si>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</si>
  <si>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</si>
  <si>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</si>
  <si>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</si>
  <si>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</si>
  <si>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</si>
  <si>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</si>
  <si>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</si>
  <si>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</si>
  <si>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</si>
  <si>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</si>
  <si>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</si>
  <si>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</si>
  <si>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</si>
  <si>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</si>
  <si>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</si>
  <si>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</si>
  <si>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</si>
  <si>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</si>
  <si>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</si>
  <si>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</si>
  <si>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</si>
  <si>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</si>
  <si>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</si>
  <si>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</si>
  <si>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</si>
  <si>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</si>
  <si>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</si>
  <si>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</si>
  <si>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</si>
  <si>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</si>
  <si>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</si>
  <si>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</si>
  <si>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</si>
  <si>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</si>
  <si>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</si>
  <si>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</si>
  <si>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</si>
  <si>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</si>
  <si>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</si>
  <si>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</si>
  <si>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</si>
  <si>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</si>
  <si>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</si>
  <si>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</si>
  <si>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</si>
  <si>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</si>
  <si>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</si>
  <si>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</si>
  <si>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</si>
  <si>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</si>
  <si>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</si>
  <si>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</si>
  <si>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</si>
  <si>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</si>
  <si>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</si>
  <si>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</si>
  <si>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</si>
  <si>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</si>
  <si>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</si>
  <si>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</si>
  <si>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</si>
  <si>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</si>
  <si>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</si>
  <si>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</si>
  <si>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</si>
  <si>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</si>
  <si>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</si>
  <si>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</si>
  <si>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</si>
  <si>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</si>
  <si>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</si>
  <si>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</si>
  <si>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</si>
  <si>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</si>
  <si>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</si>
  <si>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</si>
  <si>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</si>
  <si>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</si>
  <si>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</si>
  <si>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</si>
  <si>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</si>
  <si>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</si>
  <si>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</si>
  <si>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</si>
  <si>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</si>
  <si>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</si>
  <si>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</si>
  <si>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</si>
  <si>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</si>
  <si>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</si>
  <si>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</si>
  <si>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</si>
  <si>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</si>
  <si>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</si>
  <si>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</si>
  <si>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</si>
  <si>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</si>
  <si>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</si>
  <si>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</si>
  <si>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</si>
  <si>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</si>
  <si>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</si>
  <si>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</si>
  <si>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</si>
  <si>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</si>
  <si>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</si>
  <si>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</si>
  <si>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</si>
  <si>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</si>
  <si>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</si>
  <si>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</si>
  <si>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</si>
  <si>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</si>
  <si>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</si>
  <si>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</si>
  <si>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</si>
  <si>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</si>
  <si>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</si>
  <si>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</si>
  <si>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</si>
  <si>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</si>
  <si>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</si>
  <si>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</si>
  <si>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</si>
  <si>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</si>
  <si>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</si>
  <si>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</si>
  <si>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</si>
  <si>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</si>
  <si>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</si>
  <si>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</si>
  <si>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</si>
  <si>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</si>
  <si>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</si>
  <si>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</si>
  <si>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</si>
  <si>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</si>
  <si>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</si>
  <si>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</si>
  <si>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</si>
  <si>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</si>
  <si>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</si>
  <si>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</si>
  <si>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</si>
  <si>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</si>
  <si>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</si>
  <si>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</si>
  <si>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</si>
  <si>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</si>
  <si>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</si>
  <si>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</si>
  <si>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</si>
  <si>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</si>
  <si>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</si>
  <si>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</si>
  <si>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</si>
  <si>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</si>
  <si>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</si>
  <si>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</si>
  <si>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</si>
  <si>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</si>
  <si>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</si>
  <si>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</si>
  <si>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</si>
  <si>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</si>
  <si>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</si>
  <si>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</si>
  <si>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</si>
  <si>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</si>
  <si>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</si>
  <si>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</si>
  <si>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</si>
  <si>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</si>
  <si>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</si>
  <si>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</si>
  <si>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</si>
  <si>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</si>
  <si>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</si>
  <si>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</si>
  <si>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</si>
  <si>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</si>
  <si>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</si>
  <si>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</si>
  <si>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</si>
  <si>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</si>
  <si>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</si>
  <si>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</si>
  <si>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</si>
  <si>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</si>
  <si>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</si>
  <si>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</si>
  <si>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</si>
  <si>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</si>
  <si>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</si>
  <si>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</si>
  <si>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</si>
  <si>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</si>
  <si>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</si>
  <si>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</si>
  <si>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</si>
  <si>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</si>
  <si>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</si>
  <si>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</si>
  <si>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</si>
  <si>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</si>
  <si>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</si>
  <si>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</si>
  <si>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</si>
  <si>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</si>
  <si>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</si>
  <si>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</si>
  <si>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</si>
  <si>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</si>
  <si>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</si>
  <si>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</si>
  <si>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</si>
  <si>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</si>
  <si>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</si>
  <si>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</si>
  <si>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</si>
  <si>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</si>
  <si>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</si>
  <si>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</si>
  <si>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</si>
  <si>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</si>
  <si>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</si>
  <si>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</si>
  <si>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</si>
  <si>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</si>
  <si>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</si>
  <si>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</si>
  <si>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</si>
  <si>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</si>
  <si>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</si>
  <si>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</si>
  <si>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</si>
  <si>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</si>
  <si>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</si>
  <si>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</si>
  <si>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</si>
  <si>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</si>
  <si>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</si>
  <si>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</si>
  <si>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</si>
  <si>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</si>
  <si>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</si>
  <si>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</si>
  <si>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</si>
  <si>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</si>
  <si>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</si>
  <si>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</si>
  <si>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</si>
  <si>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</si>
  <si>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</si>
  <si>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</si>
  <si>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</si>
  <si>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</si>
  <si>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</si>
  <si>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</si>
  <si>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</si>
  <si>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</si>
  <si>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</si>
  <si>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</si>
  <si>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</si>
  <si>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</si>
  <si>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</si>
  <si>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</si>
  <si>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</si>
  <si>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</si>
  <si>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</si>
  <si>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</si>
  <si>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</si>
  <si>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</si>
  <si>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</si>
  <si>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</si>
  <si>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</si>
  <si>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</si>
  <si>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</si>
  <si>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</si>
  <si>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</si>
  <si>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</si>
  <si>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</si>
  <si>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</si>
  <si>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</si>
  <si>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</si>
  <si>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</si>
  <si>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</si>
  <si>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</si>
  <si>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</si>
  <si>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</si>
  <si>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</si>
  <si>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</si>
  <si>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</si>
  <si>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</si>
  <si>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</si>
  <si>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</si>
  <si>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</si>
  <si>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</si>
  <si>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</si>
  <si>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</si>
  <si>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</si>
  <si>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</si>
  <si>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</si>
  <si>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</si>
  <si>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</si>
  <si>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</si>
  <si>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</si>
  <si>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</si>
  <si>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</si>
  <si>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</si>
  <si>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</si>
  <si>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</si>
  <si>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</si>
  <si>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</si>
  <si>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</si>
  <si>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</si>
  <si>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</si>
  <si>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</si>
  <si>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</si>
  <si>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</si>
  <si>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</si>
  <si>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</si>
  <si>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</si>
  <si>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</si>
  <si>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</si>
  <si>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</si>
  <si>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</si>
  <si>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</si>
  <si>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</si>
  <si>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</si>
  <si>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</si>
  <si>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</si>
  <si>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</si>
  <si>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</si>
  <si>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</si>
  <si>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</si>
  <si>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</si>
  <si>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</si>
  <si>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</si>
  <si>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</si>
  <si>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</si>
  <si>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</si>
  <si>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</si>
  <si>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</si>
  <si>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</si>
  <si>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</si>
  <si>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</si>
  <si>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</si>
  <si>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</si>
  <si>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</si>
  <si>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</si>
  <si>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</si>
  <si>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</si>
  <si>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</si>
  <si>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</si>
  <si>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</si>
  <si>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</si>
  <si>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</si>
  <si>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</si>
  <si>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</si>
  <si>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</si>
  <si>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</si>
  <si>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</si>
  <si>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</si>
  <si>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</si>
  <si>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</si>
  <si>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</si>
  <si>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</si>
  <si>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</si>
  <si>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</si>
  <si>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</si>
  <si>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</si>
  <si>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</si>
  <si>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</si>
  <si>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</si>
  <si>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</si>
  <si>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</si>
  <si>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</si>
  <si>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</si>
  <si>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</si>
  <si>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</si>
  <si>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</si>
  <si>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</si>
  <si>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</si>
  <si>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</si>
  <si>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</si>
  <si>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</si>
  <si>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</si>
  <si>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</si>
  <si>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</si>
  <si>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</si>
  <si>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</si>
  <si>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</si>
  <si>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</si>
  <si>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</si>
  <si>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</si>
  <si>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</si>
  <si>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</si>
  <si>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</si>
  <si>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</si>
  <si>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</si>
  <si>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</si>
  <si>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</si>
  <si>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</si>
  <si>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</si>
  <si>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</si>
  <si>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</si>
  <si>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</si>
  <si>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</si>
  <si>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</si>
  <si>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</si>
  <si>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</si>
  <si>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</si>
  <si>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</si>
  <si>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</si>
  <si>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</si>
  <si>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</si>
  <si>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</si>
  <si>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</si>
  <si>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</si>
  <si>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</si>
  <si>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</si>
  <si>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</si>
  <si>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</si>
  <si>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</si>
  <si>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</si>
  <si>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</si>
  <si>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</si>
  <si>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</si>
  <si>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</si>
  <si>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</si>
  <si>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</si>
  <si>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</si>
  <si>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</si>
  <si>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</si>
  <si>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</si>
  <si>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</si>
  <si>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</si>
  <si>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</si>
  <si>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</si>
  <si>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</si>
  <si>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</si>
  <si>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</si>
  <si>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</si>
  <si>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</si>
  <si>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</si>
  <si>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</si>
  <si>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</si>
  <si>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</si>
  <si>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</si>
  <si>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</si>
  <si>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</si>
  <si>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</si>
  <si>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</si>
  <si>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</si>
  <si>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</si>
  <si>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</si>
  <si>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</si>
  <si>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</si>
  <si>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</si>
  <si>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</si>
  <si>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</si>
  <si>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</si>
  <si>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</si>
  <si>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</si>
  <si>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</si>
  <si>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</si>
  <si>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</si>
  <si>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</si>
  <si>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</si>
  <si>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</si>
  <si>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</si>
  <si>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</si>
  <si>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</si>
  <si>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</si>
  <si>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</si>
  <si>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</si>
  <si>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</si>
  <si>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</si>
  <si>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</si>
  <si>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</si>
  <si>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</si>
  <si>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</si>
  <si>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</si>
  <si>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</si>
  <si>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</si>
  <si>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</si>
  <si>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</si>
  <si>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</si>
  <si>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</si>
  <si>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</si>
  <si>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</si>
  <si>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</si>
  <si>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</si>
  <si>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</si>
  <si>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</si>
  <si>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</si>
  <si>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</si>
  <si>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</si>
  <si>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</si>
  <si>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</si>
  <si>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</si>
  <si>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</si>
  <si>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</si>
  <si>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</si>
  <si>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</si>
  <si>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</si>
  <si>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</si>
  <si>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</si>
  <si>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</si>
  <si>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</si>
  <si>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</si>
  <si>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</si>
  <si>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</si>
  <si>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</si>
  <si>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</si>
  <si>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</si>
  <si>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</si>
  <si>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</si>
  <si>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</si>
  <si>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</si>
  <si>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</si>
  <si>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</si>
  <si>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</si>
  <si>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</si>
  <si>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</si>
  <si>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</si>
  <si>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</si>
  <si>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</si>
  <si>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</si>
  <si>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</si>
  <si>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</si>
  <si>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</si>
  <si>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</si>
  <si>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</si>
  <si>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</si>
  <si>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</si>
  <si>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</si>
  <si>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</si>
  <si>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</si>
  <si>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</si>
  <si>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</si>
  <si>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</si>
  <si>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</si>
  <si>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</si>
  <si>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</si>
  <si>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</si>
  <si>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</si>
  <si>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</si>
  <si>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</si>
  <si>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</si>
  <si>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</si>
  <si>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</si>
  <si>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</si>
  <si>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</si>
  <si>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</si>
  <si>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</si>
  <si>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</si>
  <si>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</si>
  <si>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</si>
  <si>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</si>
  <si>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</si>
  <si>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</si>
  <si>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</si>
  <si>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</si>
  <si>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</si>
  <si>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</si>
  <si>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</si>
  <si>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</si>
  <si>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</si>
  <si>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</si>
  <si>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</si>
  <si>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</si>
  <si>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</si>
  <si>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</si>
  <si>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</si>
  <si>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</si>
  <si>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</si>
  <si>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</si>
  <si>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</si>
  <si>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</si>
  <si>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</si>
  <si>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</si>
  <si>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</si>
  <si>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</si>
  <si>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</si>
  <si>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</si>
  <si>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</si>
  <si>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</si>
  <si>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</si>
  <si>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</si>
  <si>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</si>
  <si>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</si>
  <si>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</si>
  <si>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</si>
  <si>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</si>
  <si>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</si>
  <si>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</si>
  <si>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</si>
  <si>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</si>
  <si>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</si>
  <si>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</si>
  <si>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</si>
  <si>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</si>
  <si>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</si>
  <si>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</si>
  <si>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</si>
  <si>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</si>
  <si>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</si>
  <si>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</si>
  <si>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</si>
  <si>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</si>
  <si>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</si>
  <si>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</si>
  <si>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</si>
  <si>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</si>
  <si>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</si>
  <si>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</si>
  <si>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</si>
  <si>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</si>
  <si>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</si>
  <si>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</si>
  <si>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</si>
  <si>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</si>
  <si>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</si>
  <si>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</si>
  <si>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</si>
  <si>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</si>
  <si>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</si>
  <si>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</si>
  <si>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</si>
  <si>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</si>
  <si>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</si>
  <si>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</si>
  <si>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</si>
  <si>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</si>
  <si>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</si>
  <si>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</si>
  <si>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</si>
  <si>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</si>
  <si>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</si>
  <si>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</si>
  <si>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</si>
  <si>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</si>
  <si>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</si>
  <si>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</si>
  <si>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</si>
  <si>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</si>
  <si>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</si>
  <si>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</si>
  <si>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</si>
  <si>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</si>
  <si>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</si>
  <si>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</si>
  <si>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</si>
  <si>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</si>
  <si>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</si>
  <si>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</si>
  <si>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</si>
  <si>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</si>
  <si>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</si>
  <si>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</si>
  <si>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</si>
  <si>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</si>
  <si>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</si>
  <si>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</si>
  <si>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</si>
  <si>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</si>
  <si>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</si>
  <si>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</si>
  <si>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</si>
  <si>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</si>
  <si>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</si>
  <si>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</si>
  <si>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</si>
  <si>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</si>
  <si>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</si>
  <si>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</si>
  <si>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</si>
  <si>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</si>
  <si>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</si>
  <si>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</si>
  <si>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</si>
  <si>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</si>
  <si>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</si>
  <si>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</si>
  <si>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</si>
  <si>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</si>
  <si>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</si>
  <si>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</si>
  <si>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</si>
  <si>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</si>
  <si>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</si>
  <si>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</si>
  <si>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</si>
  <si>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</si>
  <si>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</si>
  <si>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</si>
  <si>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</si>
  <si>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</si>
  <si>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</si>
  <si>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</si>
  <si>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</si>
  <si>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</si>
  <si>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</si>
  <si>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</si>
  <si>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</si>
  <si>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</si>
  <si>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</si>
  <si>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</si>
  <si>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</si>
  <si>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</si>
  <si>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</si>
  <si>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</si>
  <si>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</si>
  <si>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</si>
  <si>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</si>
  <si>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</si>
  <si>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</si>
  <si>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</si>
  <si>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</si>
  <si>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</si>
  <si>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</si>
  <si>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</si>
  <si>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</si>
  <si>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</si>
  <si>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</si>
  <si>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</si>
  <si>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</si>
  <si>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</si>
  <si>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</si>
  <si>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</si>
  <si>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</si>
  <si>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</si>
  <si>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</si>
  <si>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</si>
  <si>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</si>
  <si>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</si>
  <si>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</si>
  <si>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</si>
  <si>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</si>
  <si>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</si>
  <si>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</si>
  <si>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</si>
  <si>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</si>
  <si>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</si>
  <si>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</si>
  <si>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</si>
  <si>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</si>
  <si>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</si>
  <si>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</si>
  <si>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</si>
  <si>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</si>
  <si>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</si>
  <si>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</si>
  <si>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</si>
  <si>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</si>
  <si>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</si>
  <si>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</si>
  <si>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</si>
  <si>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</si>
  <si>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</si>
  <si>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</si>
  <si>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</si>
  <si>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</si>
  <si>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</si>
  <si>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</si>
  <si>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</si>
  <si>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</si>
  <si>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</si>
  <si>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</si>
  <si>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</si>
  <si>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</si>
  <si>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</si>
  <si>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</si>
  <si>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</si>
  <si>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</si>
  <si>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</si>
  <si>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</si>
  <si>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</si>
  <si>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</si>
  <si>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</si>
  <si>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</si>
  <si>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</si>
  <si>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</si>
  <si>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</si>
  <si>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</si>
  <si>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</si>
  <si>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</si>
  <si>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</si>
  <si>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</si>
  <si>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</si>
  <si>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</si>
  <si>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</si>
  <si>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</si>
  <si>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</si>
  <si>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</si>
  <si>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</si>
  <si>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</si>
  <si>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</si>
  <si>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</si>
  <si>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</si>
  <si>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</si>
  <si>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</si>
  <si>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</si>
  <si>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</si>
  <si>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</si>
  <si>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</si>
  <si>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</si>
  <si>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</si>
  <si>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</si>
  <si>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</si>
  <si>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</si>
  <si>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</si>
  <si>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</si>
  <si>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</si>
  <si>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</si>
  <si>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</si>
  <si>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</si>
  <si>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</si>
  <si>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</si>
  <si>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</si>
  <si>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</si>
  <si>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</si>
  <si>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</si>
  <si>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</si>
  <si>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</si>
  <si>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</si>
  <si>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</si>
  <si>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</si>
  <si>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</si>
  <si>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</si>
  <si>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</si>
  <si>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</si>
  <si>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</si>
  <si>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</si>
  <si>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</si>
  <si>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</si>
  <si>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</si>
  <si>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</si>
  <si>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</si>
  <si>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</si>
  <si>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</si>
  <si>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</si>
  <si>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</si>
  <si>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</si>
  <si>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</si>
  <si>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</si>
  <si>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</si>
  <si>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</si>
  <si>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</si>
  <si>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</si>
  <si>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</si>
  <si>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</si>
  <si>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</si>
  <si>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</si>
  <si>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</si>
  <si>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</si>
  <si>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</si>
  <si>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</si>
  <si>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</si>
  <si>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</si>
  <si>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</si>
  <si>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</si>
  <si>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</si>
  <si>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</si>
  <si>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</si>
  <si>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</si>
  <si>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</si>
  <si>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</si>
  <si>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</si>
  <si>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</si>
  <si>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</si>
  <si>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</si>
  <si>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</si>
  <si>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</si>
  <si>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</si>
  <si>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</si>
  <si>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</si>
  <si>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</si>
  <si>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</si>
  <si>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</si>
  <si>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</si>
  <si>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</si>
  <si>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</si>
  <si>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</si>
  <si>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</si>
  <si>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</si>
  <si>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</si>
  <si>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</si>
  <si>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</si>
  <si>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</si>
  <si>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</si>
  <si>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</si>
  <si>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</si>
  <si>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</si>
  <si>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</si>
  <si>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</si>
  <si>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</si>
  <si>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</si>
  <si>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</si>
  <si>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</si>
  <si>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</si>
  <si>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</si>
  <si>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</si>
  <si>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</si>
  <si>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</si>
  <si>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</si>
  <si>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</si>
  <si>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</si>
  <si>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</si>
  <si>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</si>
  <si>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</si>
  <si>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</si>
  <si>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</si>
  <si>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</si>
  <si>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</si>
  <si>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</si>
  <si>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</si>
  <si>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</si>
  <si>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</si>
  <si>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</si>
  <si>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</si>
  <si>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</si>
  <si>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</si>
  <si>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</si>
  <si>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</si>
  <si>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</si>
  <si>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</si>
  <si>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</si>
  <si>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</si>
  <si>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</si>
  <si>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</si>
  <si>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</si>
  <si>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</si>
  <si>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</si>
  <si>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</si>
  <si>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</si>
  <si>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</si>
  <si>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</si>
  <si>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</si>
  <si>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</si>
  <si>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</si>
  <si>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</si>
  <si>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</si>
  <si>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</si>
  <si>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</si>
  <si>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</si>
  <si>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</si>
  <si>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</si>
  <si>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</si>
  <si>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</si>
  <si>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</si>
  <si>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</si>
  <si>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</si>
  <si>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</si>
  <si>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</si>
  <si>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</si>
  <si>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</si>
  <si>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</si>
  <si>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</si>
  <si>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</si>
  <si>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</si>
  <si>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</si>
  <si>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</si>
  <si>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</si>
  <si>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</si>
  <si>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</si>
  <si>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</si>
  <si>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</si>
  <si>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</si>
  <si>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</si>
  <si>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</si>
  <si>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</si>
  <si>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</si>
  <si>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</si>
  <si>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</si>
  <si>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</si>
  <si>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</si>
  <si>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</si>
  <si>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</si>
  <si>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</si>
  <si>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</si>
  <si>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</si>
  <si>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</si>
  <si>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</si>
  <si>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</si>
  <si>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</si>
  <si>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</si>
  <si>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</si>
  <si>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</si>
  <si>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</si>
  <si>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</si>
  <si>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</si>
  <si>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</si>
  <si>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</si>
  <si>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</si>
  <si>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</si>
  <si>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</si>
  <si>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</si>
  <si>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</si>
  <si>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</si>
  <si>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</si>
  <si>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</si>
  <si>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</si>
  <si>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</si>
  <si>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</si>
  <si>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</si>
  <si>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</si>
  <si>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</si>
  <si>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</si>
  <si>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</si>
  <si>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</si>
  <si>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</si>
  <si>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</si>
  <si>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</si>
  <si>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</si>
  <si>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</si>
  <si>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</si>
  <si>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</si>
  <si>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</si>
  <si>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</si>
  <si>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</si>
  <si>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</si>
  <si>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</si>
  <si>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</si>
  <si>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</si>
  <si>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</si>
  <si>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</si>
  <si>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</si>
  <si>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</si>
  <si>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</si>
  <si>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</si>
  <si>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</si>
  <si>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</si>
  <si>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</si>
  <si>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</si>
  <si>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</si>
  <si>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</si>
  <si>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</si>
  <si>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</si>
  <si>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</si>
  <si>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</si>
  <si>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</si>
  <si>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</si>
  <si>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</si>
  <si>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</si>
  <si>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</si>
  <si>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</si>
  <si>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</si>
  <si>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</si>
  <si>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</si>
  <si>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</si>
  <si>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</si>
  <si>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</si>
  <si>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</si>
  <si>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</si>
  <si>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</si>
  <si>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</si>
  <si>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</si>
  <si>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</si>
  <si>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</si>
  <si>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</si>
  <si>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</si>
  <si>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</si>
  <si>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</si>
  <si>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</si>
  <si>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</si>
  <si>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</si>
  <si>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</si>
  <si>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</si>
  <si>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</si>
  <si>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</si>
  <si>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</si>
  <si>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</si>
  <si>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</si>
  <si>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</si>
  <si>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</si>
  <si>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</si>
  <si>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</si>
  <si>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</si>
  <si>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</si>
  <si>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</si>
  <si>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</si>
  <si>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</si>
  <si>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</si>
  <si>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</si>
  <si>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</si>
  <si>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</si>
  <si>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</si>
  <si>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</si>
  <si>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</si>
  <si>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</si>
  <si>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</si>
  <si>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</si>
  <si>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</si>
  <si>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</si>
  <si>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</si>
  <si>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</si>
  <si>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</si>
  <si>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</si>
  <si>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</si>
  <si>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</si>
  <si>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</si>
  <si>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</si>
  <si>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</si>
  <si>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</si>
  <si>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</si>
  <si>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</si>
  <si>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</si>
  <si>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</si>
  <si>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</si>
  <si>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</si>
  <si>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</si>
  <si>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</si>
  <si>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</si>
  <si>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</si>
  <si>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</si>
  <si>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</si>
  <si>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</si>
  <si>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</si>
  <si>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</si>
  <si>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</si>
  <si>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</si>
  <si>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</si>
  <si>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</si>
  <si>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</si>
  <si>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</si>
  <si>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</si>
  <si>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</si>
  <si>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</si>
  <si>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</si>
  <si>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</si>
  <si>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</si>
  <si>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</si>
  <si>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</si>
  <si>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</si>
  <si>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</si>
  <si>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</si>
  <si>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</si>
  <si>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</si>
  <si>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</si>
  <si>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</si>
  <si>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</si>
  <si>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</si>
  <si>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</si>
  <si>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</si>
  <si>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</si>
  <si>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</si>
  <si>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</si>
  <si>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</si>
  <si>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</si>
  <si>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</si>
  <si>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</si>
  <si>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</si>
  <si>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</si>
  <si>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</si>
  <si>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</si>
  <si>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</si>
  <si>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</si>
  <si>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</si>
  <si>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</si>
  <si>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</si>
  <si>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</si>
  <si>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</si>
  <si>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</si>
  <si>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</si>
  <si>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</si>
  <si>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</si>
  <si>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</si>
  <si>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</si>
  <si>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</si>
  <si>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</si>
  <si>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</si>
  <si>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</si>
  <si>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</si>
  <si>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</si>
  <si>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</si>
  <si>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</si>
  <si>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</si>
  <si>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</si>
  <si>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</si>
  <si>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</si>
  <si>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</si>
  <si>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</si>
  <si>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</si>
  <si>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</si>
  <si>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</si>
  <si>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</si>
  <si>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</si>
  <si>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</si>
  <si>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</si>
  <si>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</si>
  <si>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</si>
  <si>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</si>
  <si>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</si>
  <si>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</si>
  <si>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</si>
  <si>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</si>
  <si>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</si>
  <si>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</si>
  <si>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</si>
  <si>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</si>
  <si>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</si>
  <si>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</si>
  <si>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</si>
  <si>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</si>
  <si>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</si>
  <si>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</si>
  <si>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</si>
  <si>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</si>
  <si>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</si>
  <si>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</si>
  <si>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</si>
  <si>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</si>
  <si>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</si>
  <si>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</si>
  <si>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</si>
  <si>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</si>
  <si>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</si>
  <si>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</si>
  <si>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</si>
  <si>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</si>
  <si>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</si>
  <si>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</si>
  <si>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</si>
  <si>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</si>
  <si>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</si>
  <si>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</si>
  <si>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</si>
  <si>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</si>
  <si>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</si>
  <si>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</si>
  <si>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</si>
  <si>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</si>
  <si>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</si>
  <si>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</si>
  <si>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</si>
  <si>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</si>
  <si>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</si>
  <si>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</si>
  <si>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</si>
  <si>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</si>
  <si>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</si>
  <si>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</si>
  <si>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</si>
  <si>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</si>
  <si>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</si>
  <si>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</si>
  <si>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</si>
  <si>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</si>
  <si>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</si>
  <si>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</si>
  <si>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</si>
  <si>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</si>
  <si>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</si>
  <si>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</si>
  <si>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</si>
  <si>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</si>
  <si>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</si>
  <si>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</si>
  <si>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</si>
  <si>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</si>
  <si>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</si>
  <si>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</si>
  <si>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</si>
  <si>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</si>
  <si>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</si>
  <si>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</si>
  <si>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</si>
  <si>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</si>
  <si>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</si>
  <si>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</si>
  <si>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</si>
  <si>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</si>
  <si>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</si>
  <si>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</si>
  <si>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</si>
  <si>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</si>
  <si>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</si>
  <si>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</si>
  <si>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</si>
  <si>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</si>
  <si>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</si>
  <si>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</si>
  <si>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</si>
  <si>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</si>
  <si>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</si>
  <si>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</si>
  <si>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</si>
  <si>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</si>
  <si>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</si>
  <si>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</si>
  <si>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</si>
  <si>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</si>
  <si>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</si>
  <si>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</si>
  <si>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</si>
  <si>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</si>
  <si>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</si>
  <si>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</si>
  <si>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</si>
  <si>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</si>
  <si>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</si>
  <si>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</si>
  <si>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</si>
  <si>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</si>
  <si>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</si>
  <si>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</si>
  <si>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</si>
  <si>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</si>
  <si>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</si>
  <si>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</si>
  <si>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</si>
  <si>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</si>
  <si>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</si>
  <si>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</si>
  <si>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</si>
  <si>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</si>
  <si>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</si>
  <si>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</si>
  <si>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</si>
  <si>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</si>
  <si>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</si>
  <si>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</si>
  <si>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</si>
  <si>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</si>
  <si>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</si>
  <si>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</si>
  <si>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</si>
  <si>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</si>
  <si>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</si>
  <si>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</si>
  <si>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</si>
  <si>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</si>
  <si>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</si>
  <si>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</si>
  <si>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</si>
  <si>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</si>
  <si>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</si>
  <si>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</si>
  <si>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</si>
  <si>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</si>
  <si>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</si>
  <si>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</si>
  <si>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</si>
  <si>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</si>
  <si>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</si>
  <si>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</si>
  <si>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</si>
  <si>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</si>
  <si>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</si>
  <si>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</si>
  <si>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</si>
  <si>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</si>
  <si>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</si>
  <si>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</si>
  <si>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</si>
  <si>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</si>
  <si>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</si>
  <si>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</si>
  <si>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</si>
  <si>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</si>
  <si>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</si>
  <si>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</si>
  <si>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</si>
  <si>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</si>
  <si>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</si>
  <si>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</si>
  <si>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</si>
  <si>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</si>
  <si>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</si>
  <si>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</si>
  <si>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</si>
  <si>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</si>
  <si>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</si>
  <si>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</si>
  <si>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</si>
  <si>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</si>
  <si>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</si>
  <si>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</si>
  <si>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</si>
  <si>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</si>
  <si>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</si>
  <si>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</si>
  <si>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</si>
  <si>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</si>
  <si>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</si>
  <si>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</si>
  <si>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</si>
  <si>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</si>
  <si>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</si>
  <si>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</si>
  <si>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</si>
  <si>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</si>
  <si>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</si>
  <si>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</si>
  <si>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</si>
  <si>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</si>
  <si>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</si>
  <si>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</si>
  <si>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</si>
  <si>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</si>
  <si>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</si>
  <si>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</si>
  <si>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</si>
  <si>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</si>
  <si>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</si>
  <si>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</si>
  <si>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</si>
  <si>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</si>
  <si>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</si>
  <si>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</si>
  <si>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</si>
  <si>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</si>
  <si>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</si>
  <si>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</si>
  <si>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</si>
  <si>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</si>
  <si>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</si>
  <si>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</si>
  <si>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</si>
  <si>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</si>
  <si>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</si>
  <si>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</si>
  <si>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</si>
  <si>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</si>
  <si>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</si>
  <si>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</si>
  <si>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</si>
  <si>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</si>
  <si>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</si>
  <si>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</si>
  <si>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</si>
  <si>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</si>
  <si>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</si>
  <si>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</si>
  <si>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</si>
  <si>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</si>
  <si>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</si>
  <si>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</si>
  <si>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</si>
  <si>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</si>
  <si>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</si>
  <si>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</si>
  <si>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</si>
  <si>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</si>
  <si>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</si>
  <si>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</si>
  <si>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</si>
  <si>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</si>
  <si>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</si>
  <si>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</si>
  <si>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</si>
  <si>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</si>
  <si>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</si>
  <si>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</si>
  <si>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</si>
  <si>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</si>
  <si>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</si>
  <si>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</si>
  <si>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</si>
  <si>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</si>
  <si>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</si>
  <si>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</si>
  <si>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</si>
  <si>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</si>
  <si>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</si>
  <si>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</si>
  <si>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</si>
  <si>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</si>
  <si>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</si>
  <si>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</si>
  <si>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</si>
  <si>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</si>
  <si>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</si>
  <si>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</si>
  <si>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</si>
  <si>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</si>
  <si>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</si>
  <si>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</si>
  <si>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</si>
  <si>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</si>
  <si>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</si>
  <si>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</si>
  <si>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</si>
  <si>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</si>
  <si>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</si>
  <si>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</si>
  <si>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</si>
  <si>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</si>
  <si>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</si>
  <si>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</si>
  <si>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</si>
  <si>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</si>
  <si>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</si>
  <si>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</si>
  <si>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</si>
  <si>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</si>
  <si>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</si>
  <si>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</si>
  <si>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</si>
  <si>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</si>
  <si>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</si>
  <si>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</si>
  <si>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</si>
  <si>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</si>
  <si>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</si>
  <si>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</si>
  <si>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</si>
  <si>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</si>
  <si>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</si>
  <si>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</si>
  <si>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</si>
  <si>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</si>
  <si>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</si>
  <si>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</si>
  <si>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</si>
  <si>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</si>
  <si>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</si>
  <si>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</si>
  <si>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</si>
  <si>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</si>
  <si>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</si>
  <si>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</si>
  <si>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</si>
  <si>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</si>
  <si>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</si>
  <si>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</si>
  <si>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</si>
  <si>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</si>
  <si>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</si>
  <si>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</si>
  <si>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</si>
  <si>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</si>
  <si>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</si>
  <si>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</si>
  <si>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</si>
  <si>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</si>
  <si>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</si>
  <si>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</si>
  <si>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</si>
  <si>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</si>
  <si>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</si>
  <si>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</si>
  <si>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</si>
  <si>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</si>
  <si>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</si>
  <si>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</si>
  <si>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</si>
  <si>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</si>
  <si>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</si>
  <si>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</si>
  <si>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</si>
  <si>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</si>
  <si>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</si>
  <si>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</si>
  <si>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</si>
  <si>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</si>
  <si>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</si>
  <si>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</si>
  <si>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</si>
  <si>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</si>
  <si>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</si>
  <si>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</si>
  <si>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</si>
  <si>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</si>
  <si>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</si>
  <si>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</si>
  <si>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</si>
  <si>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</si>
  <si>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</si>
  <si>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</si>
  <si>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</si>
  <si>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</si>
  <si>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</si>
  <si>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</si>
  <si>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</si>
  <si>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</si>
  <si>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</si>
  <si>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</si>
  <si>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</si>
  <si>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</si>
  <si>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</si>
  <si>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</si>
  <si>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</si>
  <si>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</si>
  <si>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</si>
  <si>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</si>
  <si>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</si>
  <si>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</si>
  <si>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</si>
  <si>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</si>
  <si>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</si>
  <si>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</si>
  <si>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</si>
  <si>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</si>
  <si>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</si>
  <si>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</si>
  <si>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</si>
  <si>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</si>
  <si>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</si>
  <si>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</si>
  <si>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</si>
  <si>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</si>
  <si>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</si>
  <si>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</si>
  <si>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</si>
  <si>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</si>
  <si>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</si>
  <si>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</si>
  <si>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</si>
  <si>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</si>
  <si>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</si>
  <si>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</si>
  <si>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</si>
  <si>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</si>
  <si>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</si>
  <si>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</si>
  <si>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</si>
  <si>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</si>
  <si>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</si>
  <si>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</si>
  <si>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</si>
  <si>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</si>
  <si>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</si>
  <si>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</si>
  <si>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</si>
  <si>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</si>
  <si>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</si>
  <si>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</si>
  <si>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</si>
  <si>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</si>
  <si>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</si>
  <si>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</si>
  <si>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</si>
  <si>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</si>
  <si>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</si>
  <si>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</si>
  <si>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</si>
  <si>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</si>
  <si>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</si>
  <si>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</si>
  <si>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</si>
  <si>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</si>
  <si>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</si>
  <si>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</si>
  <si>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</si>
  <si>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</si>
  <si>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</si>
  <si>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</si>
  <si>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</si>
  <si>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</si>
  <si>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</si>
  <si>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</si>
  <si>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</si>
  <si>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</si>
  <si>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</si>
  <si>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</si>
  <si>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</si>
  <si>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</si>
  <si>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</si>
  <si>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</si>
  <si>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</si>
  <si>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</si>
  <si>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</si>
  <si>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</si>
  <si>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</si>
  <si>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</si>
  <si>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</si>
  <si>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</si>
  <si>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</si>
  <si>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</si>
  <si>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</si>
  <si>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</si>
  <si>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</si>
  <si>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</si>
  <si>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</si>
  <si>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</si>
  <si>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</si>
  <si>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</si>
  <si>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</si>
  <si>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</si>
  <si>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</si>
  <si>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</si>
  <si>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</si>
  <si>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</si>
  <si>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</si>
  <si>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</si>
  <si>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</si>
  <si>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</si>
  <si>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</si>
  <si>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</si>
  <si>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</si>
  <si>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</si>
  <si>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</si>
  <si>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</si>
  <si>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</si>
  <si>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</si>
  <si>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</si>
  <si>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</si>
  <si>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</si>
  <si>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</si>
  <si>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</si>
  <si>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</si>
  <si>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</si>
  <si>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</si>
  <si>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</si>
  <si>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</si>
  <si>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</si>
  <si>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</si>
  <si>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</si>
  <si>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</si>
  <si>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</si>
  <si>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</si>
  <si>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</si>
  <si>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</si>
  <si>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</si>
  <si>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</si>
  <si>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</si>
  <si>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</si>
  <si>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</si>
  <si>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</si>
  <si>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</si>
  <si>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</si>
  <si>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</si>
  <si>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</si>
  <si>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</si>
  <si>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</si>
  <si>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</si>
  <si>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</si>
  <si>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</si>
  <si>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</si>
  <si>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</si>
  <si>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</si>
  <si>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</si>
  <si>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</si>
  <si>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</si>
  <si>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</si>
  <si>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</si>
  <si>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</si>
  <si>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</si>
  <si>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</si>
  <si>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</si>
  <si>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</si>
  <si>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</si>
  <si>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</si>
  <si>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</si>
  <si>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</si>
  <si>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</si>
  <si>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</si>
  <si>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</si>
  <si>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</si>
  <si>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</si>
  <si>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</si>
  <si>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</si>
  <si>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</si>
  <si>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</si>
  <si>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</si>
  <si>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</si>
  <si>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</si>
  <si>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</si>
  <si>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</si>
  <si>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</si>
  <si>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</si>
  <si>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</si>
  <si>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</si>
  <si>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</si>
  <si>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</si>
  <si>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</si>
  <si>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</si>
  <si>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</si>
  <si>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</si>
  <si>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</si>
  <si>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</si>
  <si>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</si>
  <si>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</si>
  <si>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</si>
  <si>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</si>
  <si>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</si>
  <si>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</si>
  <si>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</si>
  <si>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</si>
  <si>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</si>
  <si>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</si>
  <si>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</si>
  <si>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</si>
  <si>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</si>
  <si>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</si>
  <si>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</si>
  <si>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</si>
  <si>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</si>
  <si>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</si>
  <si>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</si>
  <si>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</si>
  <si>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</si>
  <si>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</si>
  <si>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</si>
  <si>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</si>
  <si>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</si>
  <si>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</si>
  <si>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</si>
  <si>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</si>
  <si>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</si>
  <si>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</si>
  <si>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</si>
  <si>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</si>
  <si>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</si>
  <si>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</si>
  <si>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</si>
  <si>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</si>
  <si>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</si>
  <si>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</si>
  <si>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</si>
  <si>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</si>
  <si>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</si>
  <si>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</si>
  <si>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</si>
  <si>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</si>
  <si>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</si>
  <si>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</si>
  <si>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</si>
  <si>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</si>
  <si>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</si>
  <si>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</si>
  <si>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</si>
  <si>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</si>
  <si>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</si>
  <si>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</si>
  <si>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</si>
  <si>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</si>
  <si>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</si>
  <si>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</si>
  <si>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</si>
  <si>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</si>
  <si>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</si>
  <si>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</si>
  <si>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</si>
  <si>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</si>
  <si>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</si>
  <si>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</si>
  <si>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</si>
  <si>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</si>
  <si>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</si>
  <si>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</si>
  <si>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</si>
  <si>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</si>
  <si>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</si>
  <si>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</si>
  <si>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</si>
  <si>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</si>
  <si>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</si>
  <si>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</si>
  <si>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</si>
  <si>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</si>
  <si>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</si>
  <si>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</si>
  <si>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</si>
  <si>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</si>
  <si>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</si>
  <si>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</si>
  <si>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</si>
  <si>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</si>
  <si>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</si>
  <si>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</si>
  <si>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</si>
  <si>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</si>
  <si>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</si>
  <si>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</si>
  <si>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</si>
  <si>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</si>
  <si>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</si>
  <si>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</si>
  <si>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</si>
  <si>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</si>
  <si>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</si>
  <si>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</si>
  <si>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</si>
  <si>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</si>
  <si>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</si>
  <si>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</si>
  <si>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</si>
  <si>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</si>
  <si>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</si>
  <si>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</si>
  <si>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</si>
  <si>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</si>
  <si>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</si>
  <si>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</si>
  <si>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</si>
  <si>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</si>
  <si>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</si>
  <si>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</si>
  <si>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</si>
  <si>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</si>
  <si>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</si>
  <si>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</si>
  <si>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</si>
  <si>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</si>
  <si>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</si>
  <si>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</si>
  <si>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</si>
  <si>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</si>
  <si>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</si>
  <si>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</si>
  <si>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</si>
  <si>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</si>
  <si>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</si>
  <si>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</si>
  <si>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</si>
  <si>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</si>
  <si>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</si>
  <si>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</si>
  <si>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</si>
  <si>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</si>
  <si>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</si>
  <si>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</si>
  <si>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</si>
  <si>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</si>
  <si>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</si>
  <si>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</si>
  <si>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</si>
  <si>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</si>
  <si>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</si>
  <si>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</si>
  <si>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</si>
  <si>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</si>
  <si>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</si>
  <si>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</si>
  <si>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</si>
  <si>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</si>
  <si>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</si>
  <si>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</si>
  <si>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</si>
  <si>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</si>
  <si>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</si>
  <si>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</si>
  <si>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</si>
  <si>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</si>
  <si>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</si>
  <si>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</si>
  <si>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</si>
  <si>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</si>
  <si>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</si>
  <si>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</si>
  <si>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</si>
  <si>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</si>
  <si>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</si>
  <si>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</si>
  <si>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</si>
  <si>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</si>
  <si>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</si>
  <si>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</si>
  <si>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</si>
  <si>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</si>
  <si>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</si>
  <si>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</si>
  <si>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</si>
  <si>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</si>
  <si>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</si>
  <si>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</si>
  <si>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</si>
  <si>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</si>
  <si>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</si>
  <si>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</si>
  <si>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</si>
  <si>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</si>
  <si>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</si>
  <si>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</si>
  <si>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</si>
  <si>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</si>
  <si>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</si>
  <si>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</si>
  <si>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</si>
  <si>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</si>
  <si>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</si>
  <si>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</si>
  <si>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</si>
  <si>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</si>
  <si>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</si>
  <si>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</si>
  <si>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</si>
  <si>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</si>
  <si>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</si>
  <si>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</si>
  <si>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</si>
  <si>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</si>
  <si>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</si>
  <si>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</si>
  <si>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</si>
  <si>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</si>
  <si>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</si>
  <si>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</si>
  <si>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</si>
  <si>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</si>
  <si>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</si>
  <si>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</si>
  <si>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</si>
  <si>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</si>
  <si>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</si>
  <si>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</si>
  <si>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</si>
  <si>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</si>
  <si>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</si>
  <si>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</si>
  <si>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</si>
  <si>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</si>
  <si>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</si>
  <si>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</si>
  <si>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</si>
  <si>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</si>
  <si>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</si>
  <si>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</si>
  <si>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</si>
  <si>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</si>
  <si>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</si>
  <si>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</si>
  <si>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</si>
  <si>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</si>
  <si>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</si>
  <si>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</si>
  <si>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</si>
  <si>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</si>
  <si>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</si>
  <si>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</si>
  <si>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</si>
  <si>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</si>
  <si>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</si>
  <si>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</si>
  <si>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</si>
  <si>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</si>
  <si>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</si>
  <si>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</si>
  <si>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</si>
  <si>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</si>
  <si>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</si>
  <si>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</si>
  <si>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</si>
  <si>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</si>
  <si>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</si>
  <si>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</si>
  <si>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</si>
  <si>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</si>
  <si>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</si>
  <si>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</si>
  <si>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</si>
  <si>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</si>
  <si>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</si>
  <si>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</si>
  <si>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</si>
  <si>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</si>
  <si>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</si>
  <si>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</si>
  <si>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</si>
  <si>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</si>
  <si>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</si>
  <si>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</si>
  <si>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</si>
  <si>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</si>
  <si>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</si>
  <si>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</si>
  <si>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</si>
  <si>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</si>
  <si>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</si>
  <si>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</si>
  <si>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</si>
  <si>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</si>
  <si>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</si>
  <si>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</si>
  <si>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</si>
  <si>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</si>
  <si>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</si>
  <si>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</si>
  <si>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</si>
  <si>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</si>
  <si>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</si>
  <si>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</si>
  <si>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</si>
  <si>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</si>
  <si>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</si>
  <si>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</si>
  <si>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</si>
  <si>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</si>
  <si>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</si>
  <si>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</si>
  <si>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</si>
  <si>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</si>
  <si>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</si>
  <si>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</si>
  <si>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</si>
  <si>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</si>
  <si>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</si>
  <si>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</si>
  <si>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</si>
  <si>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</si>
  <si>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</si>
  <si>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</si>
  <si>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</si>
  <si>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</si>
  <si>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</si>
  <si>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</si>
  <si>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</si>
  <si>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</si>
  <si>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</si>
  <si>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</si>
  <si>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</si>
  <si>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</si>
  <si>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</si>
  <si>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</si>
  <si>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</si>
  <si>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</si>
  <si>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</si>
  <si>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</si>
  <si>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</si>
  <si>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</si>
  <si>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</si>
  <si>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</si>
  <si>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</si>
  <si>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</si>
  <si>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</si>
  <si>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</si>
  <si>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</si>
  <si>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</si>
  <si>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</si>
  <si>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</si>
  <si>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</si>
  <si>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</si>
  <si>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</si>
  <si>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</si>
  <si>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</si>
  <si>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</si>
  <si>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</si>
  <si>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</si>
  <si>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</si>
  <si>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</si>
  <si>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</si>
  <si>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</si>
  <si>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</si>
  <si>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</si>
  <si>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</si>
  <si>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</si>
  <si>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</si>
  <si>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</si>
  <si>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</si>
  <si>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</si>
  <si>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</si>
  <si>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</si>
  <si>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</si>
  <si>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</si>
  <si>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</si>
  <si>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</si>
  <si>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</si>
  <si>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</si>
  <si>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</si>
  <si>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</si>
  <si>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</si>
  <si>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</si>
  <si>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</si>
  <si>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</si>
  <si>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</si>
  <si>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</si>
  <si>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</si>
  <si>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</si>
  <si>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</si>
  <si>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</si>
  <si>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</si>
  <si>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</si>
  <si>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</si>
  <si>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</si>
  <si>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</si>
  <si>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</si>
  <si>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</si>
  <si>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</si>
  <si>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</si>
  <si>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</si>
  <si>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</si>
  <si>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</si>
  <si>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</si>
  <si>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</si>
  <si>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</si>
  <si>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</si>
  <si>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</si>
  <si>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</si>
  <si>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</si>
  <si>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</si>
  <si>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</si>
  <si>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</si>
  <si>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</si>
  <si>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</si>
  <si>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</si>
  <si>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</si>
  <si>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</si>
  <si>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</si>
  <si>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</si>
  <si>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</si>
  <si>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</si>
  <si>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</si>
  <si>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</si>
  <si>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</si>
  <si>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</si>
  <si>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</si>
  <si>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</si>
  <si>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</si>
  <si>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</si>
  <si>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</si>
  <si>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</si>
  <si>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</si>
  <si>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</si>
  <si>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</si>
  <si>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</si>
  <si>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</si>
  <si>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</si>
  <si>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</si>
  <si>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</si>
  <si>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</si>
  <si>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</si>
  <si>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</si>
  <si>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</si>
  <si>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</si>
  <si>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</si>
  <si>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</si>
  <si>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</si>
  <si>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</si>
  <si>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</si>
  <si>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</si>
  <si>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</si>
  <si>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</si>
  <si>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</si>
  <si>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</si>
  <si>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</si>
  <si>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</si>
  <si>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</si>
  <si>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</si>
  <si>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</si>
  <si>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</si>
  <si>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</si>
  <si>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</si>
  <si>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</si>
  <si>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</si>
  <si>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</si>
  <si>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</si>
  <si>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</si>
  <si>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</si>
  <si>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</si>
  <si>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</si>
  <si>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</si>
  <si>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</si>
  <si>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</si>
  <si>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</si>
  <si>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</si>
  <si>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</si>
  <si>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</si>
  <si>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</si>
  <si>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</si>
  <si>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</si>
  <si>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</si>
  <si>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</si>
  <si>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</si>
  <si>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</si>
  <si>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</si>
  <si>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</si>
  <si>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</si>
  <si>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</si>
  <si>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</si>
  <si>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</si>
  <si>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</si>
  <si>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</si>
  <si>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</si>
  <si>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</si>
  <si>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</si>
  <si>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</si>
  <si>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</si>
  <si>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</si>
  <si>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</si>
  <si>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</si>
  <si>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</si>
  <si>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</si>
  <si>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</si>
  <si>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</si>
  <si>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</si>
  <si>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</si>
  <si>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</si>
  <si>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</si>
  <si>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</si>
  <si>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</si>
  <si>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</si>
  <si>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</si>
  <si>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</si>
  <si>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</si>
  <si>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</si>
  <si>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</si>
  <si>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</si>
  <si>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</si>
  <si>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</si>
  <si>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</si>
  <si>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</si>
  <si>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</si>
  <si>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</si>
  <si>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</si>
  <si>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</si>
  <si>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</si>
  <si>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</si>
  <si>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</si>
  <si>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</si>
  <si>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</si>
  <si>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</si>
  <si>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</si>
  <si>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</si>
  <si>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</si>
  <si>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</si>
  <si>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</si>
  <si>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</si>
  <si>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</si>
  <si>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</si>
  <si>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</si>
  <si>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</si>
  <si>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</si>
  <si>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</si>
  <si>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</si>
  <si>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</si>
  <si>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</si>
  <si>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</si>
  <si>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</si>
  <si>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</si>
  <si>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</si>
  <si>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</si>
  <si>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</si>
  <si>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</si>
  <si>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</si>
  <si>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</si>
  <si>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</si>
  <si>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</si>
  <si>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</si>
  <si>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</si>
  <si>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</si>
  <si>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</si>
  <si>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</si>
  <si>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</si>
  <si>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</si>
  <si>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</si>
  <si>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</si>
  <si>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</si>
  <si>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</si>
  <si>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</si>
  <si>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</si>
  <si>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</si>
  <si>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</si>
  <si>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</si>
  <si>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</si>
  <si>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</si>
  <si>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</si>
  <si>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</si>
  <si>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</si>
  <si>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</si>
  <si>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</si>
  <si>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</si>
  <si>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</si>
  <si>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</si>
  <si>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</si>
  <si>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</si>
  <si>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</si>
  <si>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</si>
  <si>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</si>
  <si>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</si>
  <si>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</si>
  <si>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</si>
  <si>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</si>
  <si>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</si>
  <si>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</si>
  <si>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</si>
  <si>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</si>
  <si>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</si>
  <si>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</si>
  <si>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</si>
  <si>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</si>
  <si>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</si>
  <si>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</si>
  <si>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</si>
  <si>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</si>
  <si>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</si>
  <si>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</si>
  <si>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</si>
  <si>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</si>
  <si>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</si>
  <si>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</si>
  <si>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</si>
  <si>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</si>
  <si>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</si>
  <si>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</si>
  <si>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</si>
  <si>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</si>
  <si>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</si>
  <si>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</si>
  <si>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</si>
  <si>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</si>
  <si>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</si>
  <si>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</si>
  <si>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</si>
  <si>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</si>
  <si>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</si>
  <si>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</si>
  <si>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</si>
  <si>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</si>
  <si>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</si>
  <si>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</si>
  <si>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</si>
  <si>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</si>
  <si>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</si>
  <si>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</si>
  <si>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</si>
  <si>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</si>
  <si>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</si>
  <si>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</si>
  <si>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</si>
  <si>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</si>
  <si>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</si>
  <si>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</si>
  <si>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</si>
  <si>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</si>
  <si>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</si>
  <si>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</si>
  <si>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</si>
  <si>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</si>
  <si>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</si>
  <si>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</si>
  <si>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</si>
  <si>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</si>
  <si>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</si>
  <si>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</si>
  <si>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</si>
  <si>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</si>
  <si>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</si>
  <si>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</si>
  <si>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</si>
  <si>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</si>
  <si>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</si>
  <si>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</si>
  <si>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</si>
  <si>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</si>
  <si>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</si>
  <si>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</si>
  <si>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</si>
  <si>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</si>
  <si>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</si>
  <si>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</si>
  <si>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</si>
  <si>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</si>
  <si>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</si>
  <si>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</si>
  <si>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</si>
  <si>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</si>
  <si>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</si>
  <si>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</si>
  <si>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</si>
  <si>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</si>
  <si>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</si>
  <si>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</si>
  <si>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</si>
  <si>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</si>
  <si>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</si>
  <si>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</si>
  <si>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</si>
  <si>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</si>
  <si>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</si>
  <si>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</si>
  <si>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</si>
  <si>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</si>
  <si>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</si>
  <si>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</si>
  <si>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</si>
  <si>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</si>
  <si>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</si>
  <si>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</si>
  <si>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</si>
  <si>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</si>
  <si>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</si>
  <si>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</si>
  <si>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</si>
  <si>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</si>
  <si>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</si>
  <si>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</si>
  <si>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</si>
  <si>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</si>
  <si>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</si>
  <si>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</si>
  <si>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</si>
  <si>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</si>
  <si>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</si>
  <si>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</si>
  <si>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</si>
  <si>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</si>
  <si>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</si>
  <si>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</si>
  <si>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</si>
  <si>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</si>
  <si>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</si>
  <si>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</si>
  <si>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</si>
  <si>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</si>
  <si>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</si>
  <si>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</si>
  <si>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</si>
  <si>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</si>
  <si>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</si>
  <si>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</si>
  <si>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</si>
  <si>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</si>
  <si>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</si>
  <si>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</si>
  <si>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</si>
  <si>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</si>
  <si>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</si>
  <si>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</si>
  <si>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</si>
  <si>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</si>
  <si>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</si>
  <si>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</si>
  <si>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</si>
  <si>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</si>
  <si>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</si>
  <si>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</si>
  <si>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</si>
  <si>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</si>
  <si>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</si>
  <si>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</si>
  <si>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</si>
  <si>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</si>
  <si>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</si>
  <si>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</si>
  <si>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</si>
  <si>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</si>
  <si>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</si>
  <si>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</si>
  <si>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</si>
  <si>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</si>
  <si>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</si>
  <si>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</si>
  <si>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</si>
  <si>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</si>
  <si>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</si>
  <si>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</si>
  <si>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</si>
  <si>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</si>
  <si>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</si>
  <si>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</si>
  <si>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</si>
  <si>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</si>
  <si>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</si>
  <si>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</si>
  <si>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</si>
  <si>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</si>
  <si>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</si>
  <si>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</si>
  <si>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</si>
  <si>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</si>
  <si>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</si>
  <si>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</si>
  <si>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</si>
  <si>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</si>
  <si>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</si>
  <si>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</si>
  <si>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</si>
  <si>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</si>
  <si>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</si>
  <si>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</si>
  <si>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</si>
  <si>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</si>
  <si>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</si>
  <si>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</si>
  <si>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</si>
  <si>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</si>
  <si>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</si>
  <si>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</si>
  <si>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</si>
  <si>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</si>
  <si>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</si>
  <si>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</si>
  <si>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</si>
  <si>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</si>
  <si>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</si>
  <si>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</si>
  <si>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</si>
  <si>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</si>
  <si>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</si>
  <si>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</si>
  <si>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</si>
  <si>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</si>
  <si>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</si>
  <si>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</si>
  <si>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</si>
  <si>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</si>
  <si>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</si>
  <si>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</si>
  <si>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</si>
  <si>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</si>
  <si>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</si>
  <si>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</si>
  <si>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</si>
  <si>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</si>
  <si>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</si>
  <si>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</si>
  <si>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</si>
  <si>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</si>
  <si>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</si>
  <si>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</si>
  <si>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</si>
  <si>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</si>
  <si>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</si>
  <si>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</si>
  <si>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</si>
  <si>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</si>
  <si>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</si>
  <si>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</si>
  <si>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</si>
  <si>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</si>
  <si>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</si>
  <si>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</si>
  <si>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</si>
  <si>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</si>
  <si>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</si>
  <si>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</si>
  <si>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</si>
  <si>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</si>
  <si>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</si>
  <si>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</si>
  <si>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</si>
  <si>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</si>
  <si>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</si>
  <si>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</si>
  <si>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</si>
  <si>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</si>
  <si>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</si>
  <si>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</si>
  <si>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</si>
  <si>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</si>
  <si>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</si>
  <si>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</si>
  <si>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</si>
  <si>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</si>
  <si>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</si>
  <si>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</si>
  <si>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</si>
  <si>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</si>
  <si>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</si>
  <si>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</si>
  <si>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</si>
  <si>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</si>
  <si>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</si>
  <si>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</si>
  <si>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</si>
  <si>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</si>
  <si>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</si>
  <si>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</si>
  <si>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</si>
  <si>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</si>
  <si>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</si>
  <si>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</si>
  <si>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</si>
  <si>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</si>
  <si>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</si>
  <si>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</si>
  <si>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</si>
  <si>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</si>
  <si>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</si>
  <si>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</si>
  <si>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</si>
  <si>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</si>
  <si>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</si>
  <si>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</si>
  <si>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</si>
  <si>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</si>
  <si>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</si>
  <si>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</si>
  <si>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</si>
  <si>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</si>
  <si>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</si>
  <si>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</si>
  <si>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</si>
  <si>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</si>
  <si>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</si>
  <si>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</si>
  <si>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</si>
  <si>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</si>
  <si>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</si>
  <si>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</si>
  <si>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</si>
  <si>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</si>
  <si>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</si>
  <si>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</si>
  <si>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</si>
  <si>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</si>
  <si>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</si>
  <si>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</si>
  <si>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</si>
  <si>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</si>
  <si>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</si>
  <si>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</si>
  <si>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</si>
  <si>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</si>
  <si>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</si>
  <si>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</si>
  <si>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</si>
  <si>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</si>
  <si>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</si>
  <si>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</si>
  <si>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</si>
  <si>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</si>
  <si>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</si>
  <si>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</si>
  <si>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</si>
  <si>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</si>
  <si>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</si>
  <si>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</si>
  <si>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</si>
  <si>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</si>
  <si>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</si>
  <si>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</si>
  <si>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</si>
  <si>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</si>
  <si>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</si>
  <si>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</si>
  <si>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</si>
  <si>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</si>
  <si>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</si>
  <si>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</si>
  <si>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</si>
  <si>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</si>
  <si>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</si>
  <si>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</si>
  <si>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</si>
  <si>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</si>
  <si>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</si>
  <si>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</si>
  <si>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</si>
  <si>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</si>
  <si>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</si>
  <si>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</si>
  <si>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</si>
  <si>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</si>
  <si>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</si>
  <si>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</si>
  <si>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</si>
  <si>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</si>
  <si>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</si>
  <si>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</si>
  <si>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</si>
  <si>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</si>
  <si>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</si>
  <si>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</si>
  <si>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</si>
  <si>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</si>
  <si>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</si>
  <si>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</si>
  <si>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</si>
  <si>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</si>
  <si>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</si>
  <si>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</si>
  <si>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</si>
  <si>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</si>
  <si>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</si>
  <si>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</si>
  <si>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</si>
  <si>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</si>
  <si>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</si>
  <si>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</si>
  <si>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</si>
  <si>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</si>
  <si>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</si>
  <si>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</si>
  <si>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</si>
  <si>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</si>
  <si>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</si>
  <si>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</si>
  <si>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</si>
  <si>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</si>
  <si>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</si>
  <si>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</si>
  <si>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</si>
  <si>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</si>
  <si>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</si>
  <si>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</si>
  <si>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</si>
  <si>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</si>
  <si>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</si>
  <si>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</si>
  <si>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</si>
  <si>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</si>
  <si>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</si>
  <si>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</si>
  <si>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</si>
  <si>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</si>
  <si>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</si>
  <si>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</si>
  <si>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</si>
  <si>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</si>
  <si>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</si>
  <si>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</si>
  <si>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</si>
  <si>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</si>
  <si>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</si>
  <si>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</si>
  <si>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</si>
  <si>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</si>
  <si>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</si>
  <si>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</si>
  <si>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</si>
  <si>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</si>
  <si>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</si>
  <si>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</si>
  <si>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</si>
  <si>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</si>
  <si>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</si>
  <si>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</si>
  <si>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</si>
  <si>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</si>
  <si>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</si>
  <si>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</si>
  <si>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</si>
  <si>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</si>
  <si>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</si>
  <si>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</si>
  <si>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</si>
  <si>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</si>
  <si>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</si>
  <si>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</si>
  <si>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</si>
  <si>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</si>
  <si>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</si>
  <si>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</si>
  <si>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</si>
  <si>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</si>
  <si>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</si>
  <si>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</si>
  <si>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</si>
  <si>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</si>
  <si>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</si>
  <si>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</si>
  <si>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</si>
  <si>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</si>
  <si>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</si>
  <si>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</si>
  <si>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</si>
  <si>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</si>
  <si>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</si>
  <si>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</si>
  <si>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</si>
  <si>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</si>
  <si>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</si>
  <si>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</si>
  <si>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</si>
  <si>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</si>
  <si>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</si>
  <si>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</si>
  <si>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</si>
  <si>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</si>
  <si>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</si>
  <si>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</si>
  <si>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</si>
  <si>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</si>
  <si>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</si>
  <si>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</si>
  <si>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</si>
  <si>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</si>
  <si>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</si>
  <si>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</si>
  <si>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</si>
  <si>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</si>
  <si>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</si>
  <si>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</si>
  <si>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</si>
  <si>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</si>
  <si>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</si>
  <si>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</si>
  <si>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</si>
  <si>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</si>
  <si>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</si>
  <si>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</si>
  <si>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</si>
  <si>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</si>
  <si>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</si>
  <si>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</si>
  <si>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</si>
  <si>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</si>
  <si>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</si>
  <si>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</si>
  <si>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</si>
  <si>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</si>
  <si>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</si>
  <si>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</si>
  <si>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</si>
  <si>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</si>
  <si>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</si>
  <si>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</si>
  <si>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</si>
  <si>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</si>
  <si>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</si>
  <si>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</si>
  <si>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</si>
  <si>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</si>
  <si>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</si>
  <si>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</si>
  <si>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</si>
  <si>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</si>
  <si>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</si>
  <si>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</si>
  <si>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</si>
  <si>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</si>
  <si>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</si>
  <si>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</si>
  <si>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</si>
  <si>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</si>
  <si>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</si>
  <si>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</si>
  <si>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</si>
  <si>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</si>
  <si>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</si>
  <si>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</si>
  <si>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</si>
  <si>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</si>
  <si>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</si>
  <si>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</si>
  <si>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</si>
  <si>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</si>
  <si>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</si>
  <si>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</si>
  <si>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</si>
  <si>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</si>
  <si>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</si>
  <si>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</si>
  <si>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</si>
  <si>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</si>
  <si>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</si>
  <si>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</si>
  <si>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</si>
  <si>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</si>
  <si>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</si>
  <si>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</si>
  <si>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</si>
  <si>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</si>
  <si>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</si>
  <si>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</si>
  <si>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</si>
  <si>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</si>
  <si>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</si>
  <si>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</si>
  <si>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</si>
  <si>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</si>
  <si>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</si>
  <si>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</si>
  <si>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</si>
  <si>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</si>
  <si>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</si>
  <si>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</si>
  <si>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</si>
  <si>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</si>
  <si>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</si>
  <si>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</si>
  <si>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</si>
  <si>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</si>
  <si>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</si>
  <si>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</si>
  <si>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</si>
  <si>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</si>
  <si>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</si>
  <si>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</si>
  <si>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</si>
  <si>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</si>
  <si>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</si>
  <si>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</si>
  <si>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</si>
  <si>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</si>
  <si>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</si>
  <si>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</si>
  <si>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</si>
  <si>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</si>
  <si>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</si>
  <si>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</si>
  <si>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</si>
  <si>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</si>
  <si>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</si>
  <si>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</si>
  <si>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</si>
  <si>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</si>
  <si>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</si>
  <si>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</si>
  <si>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</si>
  <si>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</si>
  <si>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</si>
  <si>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</si>
  <si>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</si>
  <si>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</si>
  <si>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</si>
  <si>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</si>
  <si>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</si>
  <si>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</si>
  <si>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</si>
  <si>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</si>
  <si>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</si>
  <si>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</si>
  <si>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</si>
  <si>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</si>
  <si>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</si>
  <si>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</si>
  <si>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</si>
  <si>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</si>
  <si>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</si>
  <si>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</si>
  <si>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</si>
  <si>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</si>
  <si>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</si>
  <si>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</si>
  <si>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</si>
  <si>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</si>
  <si>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</si>
  <si>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</si>
  <si>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</si>
  <si>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</si>
  <si>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</si>
  <si>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</si>
  <si>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</si>
  <si>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</si>
  <si>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</si>
  <si>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</si>
  <si>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</si>
  <si>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</si>
  <si>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</si>
  <si>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</si>
  <si>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</si>
  <si>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</si>
  <si>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</si>
  <si>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</si>
  <si>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</si>
  <si>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</si>
  <si>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</si>
  <si>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</si>
  <si>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</si>
  <si>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</si>
  <si>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</si>
  <si>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</si>
  <si>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</si>
  <si>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</si>
  <si>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</si>
  <si>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</si>
  <si>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</si>
  <si>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</si>
  <si>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</si>
  <si>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</si>
  <si>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</si>
  <si>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</si>
  <si>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</si>
  <si>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</si>
  <si>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</si>
  <si>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</si>
  <si>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</si>
  <si>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</si>
  <si>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</si>
  <si>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</si>
  <si>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</si>
  <si>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</si>
  <si>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</si>
  <si>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</si>
  <si>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</si>
  <si>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</si>
  <si>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</si>
  <si>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</si>
  <si>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</si>
  <si>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</si>
  <si>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</si>
  <si>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</si>
  <si>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</si>
  <si>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</si>
  <si>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</si>
  <si>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</si>
  <si>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</si>
  <si>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</si>
  <si>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</si>
  <si>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</si>
  <si>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</si>
  <si>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</si>
  <si>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</si>
  <si>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</si>
  <si>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</si>
  <si>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</si>
  <si>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</si>
  <si>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</si>
  <si>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</si>
  <si>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</si>
  <si>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</si>
  <si>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</si>
  <si>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</si>
  <si>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</si>
  <si>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</si>
  <si>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</si>
  <si>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</si>
  <si>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</si>
  <si>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</si>
  <si>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</si>
  <si>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</si>
  <si>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</si>
  <si>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</si>
  <si>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</si>
  <si>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</si>
  <si>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</si>
  <si>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</si>
  <si>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</si>
  <si>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</si>
  <si>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</si>
  <si>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</si>
  <si>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</si>
  <si>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</si>
  <si>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</si>
  <si>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</si>
  <si>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</si>
  <si>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</si>
  <si>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</si>
  <si>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</si>
  <si>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</si>
  <si>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</si>
  <si>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</si>
  <si>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</si>
  <si>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</si>
  <si>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</si>
  <si>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</si>
  <si>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</si>
  <si>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</si>
  <si>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</si>
  <si>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</si>
  <si>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</si>
  <si>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</si>
  <si>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</si>
  <si>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</si>
  <si>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</si>
  <si>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</si>
  <si>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</si>
  <si>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</si>
  <si>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</si>
  <si>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</si>
  <si>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</si>
  <si>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</si>
  <si>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</si>
  <si>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</si>
  <si>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</si>
  <si>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</si>
  <si>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</si>
  <si>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</si>
  <si>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</si>
  <si>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</si>
  <si>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</si>
  <si>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</si>
  <si>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</si>
  <si>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</si>
  <si>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</si>
  <si>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</si>
  <si>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</si>
  <si>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</si>
  <si>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</si>
  <si>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</si>
  <si>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</si>
  <si>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</si>
  <si>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</si>
  <si>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</si>
  <si>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</si>
  <si>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</si>
  <si>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</si>
  <si>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</si>
  <si>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</si>
  <si>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</si>
  <si>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</si>
  <si>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</si>
  <si>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</si>
  <si>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</si>
  <si>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</si>
  <si>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</si>
  <si>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</si>
  <si>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</si>
  <si>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</si>
  <si>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</si>
  <si>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</si>
  <si>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</si>
  <si>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</si>
  <si>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</si>
  <si>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</si>
  <si>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</si>
  <si>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</si>
  <si>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</si>
  <si>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</si>
  <si>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</si>
  <si>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</si>
  <si>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</si>
  <si>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</si>
  <si>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</si>
  <si>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</si>
  <si>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</si>
  <si>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</si>
  <si>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</si>
  <si>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</si>
  <si>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</si>
  <si>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</si>
  <si>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</si>
  <si>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</si>
  <si>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</si>
  <si>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</si>
  <si>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</si>
  <si>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</si>
  <si>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</si>
  <si>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</si>
  <si>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</si>
  <si>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</si>
  <si>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</si>
  <si>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</si>
  <si>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</si>
  <si>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</si>
  <si>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</si>
  <si>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</si>
  <si>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</si>
  <si>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</si>
  <si>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</si>
  <si>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</si>
  <si>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</si>
  <si>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</si>
  <si>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</si>
  <si>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</si>
  <si>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</si>
  <si>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</si>
  <si>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</si>
  <si>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</si>
  <si>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</si>
  <si>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</si>
  <si>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</si>
  <si>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</si>
  <si>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</si>
  <si>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</si>
  <si>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</si>
  <si>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</si>
  <si>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</si>
  <si>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</si>
  <si>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</si>
  <si>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</si>
  <si>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</si>
  <si>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</si>
  <si>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</si>
  <si>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</si>
  <si>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</si>
  <si>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</si>
  <si>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</si>
  <si>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</si>
  <si>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</si>
  <si>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</si>
  <si>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</si>
  <si>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</si>
  <si>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</si>
  <si>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</si>
  <si>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</si>
  <si>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</si>
  <si>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</si>
  <si>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</si>
  <si>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</si>
  <si>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</si>
  <si>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</si>
  <si>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</si>
  <si>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</si>
  <si>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</si>
  <si>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</si>
  <si>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</si>
  <si>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</si>
  <si>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</si>
  <si>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</si>
  <si>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</si>
  <si>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</si>
  <si>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</si>
  <si>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</si>
  <si>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</si>
  <si>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</si>
  <si>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</si>
  <si>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</si>
  <si>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</si>
  <si>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</si>
  <si>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</si>
  <si>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</si>
  <si>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</si>
  <si>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</si>
  <si>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</si>
  <si>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</si>
  <si>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</si>
  <si>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</si>
  <si>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</si>
  <si>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</si>
  <si>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</si>
  <si>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</si>
  <si>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</si>
  <si>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</si>
  <si>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</si>
  <si>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</si>
  <si>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</si>
  <si>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</si>
  <si>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</si>
  <si>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</si>
  <si>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</si>
  <si>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</si>
  <si>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</si>
  <si>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</si>
  <si>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</si>
  <si>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</si>
  <si>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</si>
  <si>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</si>
  <si>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</si>
  <si>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</si>
  <si>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</si>
  <si>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</si>
  <si>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</si>
  <si>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</si>
  <si>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</si>
  <si>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</si>
  <si>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</si>
  <si>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</si>
  <si>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</si>
  <si>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</si>
  <si>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</si>
  <si>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</si>
  <si>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</si>
  <si>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</si>
  <si>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</si>
  <si>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</si>
  <si>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</si>
  <si>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</si>
  <si>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</si>
  <si>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</si>
  <si>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</si>
  <si>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</si>
  <si>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</si>
  <si>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</si>
  <si>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</si>
  <si>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</si>
  <si>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</si>
  <si>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</si>
  <si>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</si>
  <si>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</si>
  <si>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</si>
  <si>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</si>
  <si>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</si>
  <si>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</si>
  <si>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</si>
  <si>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</si>
  <si>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</si>
  <si>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</si>
  <si>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</si>
  <si>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</si>
  <si>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</si>
  <si>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</si>
  <si>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</si>
  <si>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</si>
  <si>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</si>
  <si>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</si>
  <si>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</si>
  <si>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</si>
  <si>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</si>
  <si>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</si>
  <si>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</si>
  <si>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</si>
  <si>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</si>
  <si>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</si>
  <si>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</si>
  <si>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</si>
  <si>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</si>
  <si>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</si>
  <si>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</si>
  <si>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</si>
  <si>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</si>
  <si>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</si>
  <si>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</si>
  <si>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</si>
  <si>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</si>
  <si>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</si>
  <si>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</si>
  <si>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</si>
  <si>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</si>
  <si>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</si>
  <si>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</si>
  <si>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</si>
  <si>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</si>
  <si>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</si>
  <si>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</si>
  <si>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</si>
  <si>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</si>
  <si>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</si>
  <si>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</si>
  <si>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</si>
  <si>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</si>
  <si>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</si>
  <si>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</si>
  <si>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</si>
  <si>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</si>
  <si>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</si>
  <si>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</si>
  <si>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</si>
  <si>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</si>
  <si>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</si>
  <si>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</si>
  <si>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</si>
  <si>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</si>
  <si>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</si>
  <si>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</si>
  <si>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</si>
  <si>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</si>
  <si>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</si>
  <si>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</si>
  <si>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</si>
  <si>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</si>
  <si>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</si>
  <si>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</si>
  <si>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</si>
  <si>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</si>
  <si>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</si>
  <si>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</si>
  <si>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</si>
  <si>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</si>
  <si>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</si>
  <si>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</si>
  <si>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</si>
  <si>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</si>
  <si>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</si>
  <si>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</si>
  <si>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</si>
  <si>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</si>
  <si>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</si>
  <si>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</si>
  <si>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</si>
  <si>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</si>
  <si>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</si>
  <si>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</si>
  <si>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</si>
  <si>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</si>
  <si>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</si>
  <si>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</si>
  <si>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</si>
  <si>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</si>
  <si>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</si>
  <si>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</si>
  <si>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</si>
  <si>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</si>
  <si>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</si>
  <si>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</si>
  <si>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</si>
  <si>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</si>
  <si>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</si>
  <si>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</si>
  <si>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</si>
  <si>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</si>
  <si>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</si>
  <si>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</si>
  <si>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</si>
  <si>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</si>
  <si>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</si>
  <si>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</si>
  <si>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</si>
  <si>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</si>
  <si>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</si>
  <si>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</si>
  <si>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</si>
  <si>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</si>
  <si>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</si>
  <si>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</si>
  <si>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</si>
  <si>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</si>
  <si>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</si>
  <si>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</si>
  <si>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</si>
  <si>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</si>
  <si>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</si>
  <si>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</si>
  <si>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</si>
  <si>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</si>
  <si>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</si>
  <si>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</si>
  <si>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</si>
  <si>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</si>
  <si>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</si>
  <si>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</si>
  <si>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</si>
  <si>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</si>
  <si>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</si>
  <si>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</si>
  <si>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</si>
  <si>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</si>
  <si>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</si>
  <si>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</si>
  <si>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</si>
  <si>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</si>
  <si>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</si>
  <si>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</si>
  <si>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</si>
  <si>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</si>
  <si>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</si>
  <si>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</si>
  <si>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</si>
  <si>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</si>
  <si>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</si>
  <si>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</si>
  <si>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</si>
  <si>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</si>
  <si>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</si>
  <si>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</si>
  <si>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</si>
  <si>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</si>
  <si>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</si>
  <si>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</si>
  <si>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</si>
  <si>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</si>
  <si>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</si>
  <si>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</si>
  <si>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</si>
  <si>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</si>
  <si>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</si>
  <si>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</si>
  <si>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</si>
  <si>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</si>
  <si>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</si>
  <si>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</si>
  <si>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</si>
  <si>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</si>
  <si>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</si>
  <si>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</si>
  <si>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</si>
  <si>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</si>
  <si>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</si>
  <si>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</si>
  <si>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</si>
  <si>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</si>
  <si>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</si>
  <si>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</si>
  <si>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</si>
  <si>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</si>
  <si>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</si>
  <si>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</si>
  <si>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</si>
  <si>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</si>
  <si>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</si>
  <si>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</si>
  <si>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</si>
  <si>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</si>
  <si>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</si>
  <si>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</si>
  <si>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</si>
  <si>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</si>
  <si>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</si>
  <si>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</si>
  <si>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</si>
  <si>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</si>
  <si>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</si>
  <si>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</si>
  <si>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</si>
  <si>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</si>
  <si>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</si>
  <si>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</si>
  <si>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</si>
  <si>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</si>
  <si>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</si>
  <si>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</si>
  <si>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</si>
  <si>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</si>
  <si>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</si>
  <si>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</si>
  <si>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</si>
  <si>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</si>
  <si>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</si>
  <si>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</si>
  <si>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</si>
  <si>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</si>
  <si>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</si>
  <si>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</si>
  <si>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</si>
  <si>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</si>
  <si>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</si>
  <si>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</si>
  <si>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</si>
  <si>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</si>
  <si>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</si>
  <si>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</si>
  <si>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</si>
  <si>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</si>
  <si>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</si>
  <si>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</si>
  <si>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</si>
  <si>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</si>
  <si>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</si>
  <si>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</si>
  <si>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</si>
  <si>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</si>
  <si>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</si>
  <si>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</si>
  <si>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</si>
  <si>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</si>
  <si>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</si>
  <si>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</si>
  <si>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</si>
  <si>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</si>
  <si>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</si>
  <si>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</si>
  <si>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</si>
  <si>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</si>
  <si>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</si>
  <si>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</si>
  <si>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</si>
  <si>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</si>
  <si>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</si>
  <si>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</si>
  <si>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</si>
  <si>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</si>
  <si>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</si>
  <si>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</si>
  <si>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#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</si>
  <si>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</si>
  <si>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</si>
  <si>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</si>
  <si>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</si>
  <si>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</si>
  <si>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</si>
  <si>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</si>
  <si>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</si>
  <si>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</si>
  <si>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</si>
  <si>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</si>
  <si>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</si>
  <si>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</si>
  <si>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</si>
  <si>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</si>
  <si>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</si>
  <si>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</si>
  <si>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</si>
  <si>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</si>
  <si>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</si>
  <si>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</si>
  <si>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</si>
  <si>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</si>
  <si>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</si>
  <si>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</si>
  <si>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</si>
  <si>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</si>
  <si>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</si>
  <si>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</si>
  <si>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</si>
  <si>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</si>
  <si>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</si>
  <si>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</si>
  <si>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10000 to 14999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</si>
</sst>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6">
    <dxf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Goals'!$F$2:$F$14</c:f>
              <c:numCache>
                <c:formatCode>0.00%</c:formatCode>
                <c:ptCount val="13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  <c:pt idx="12">
                  <c:v>0.45825506488664475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91-4DFD-B22D-58017DEB6D5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Goals'!$G$2:$G$14</c:f>
              <c:numCache>
                <c:formatCode>0.00%</c:formatCode>
                <c:ptCount val="13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  <c:pt idx="12">
                  <c:v>0.42340374665148767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91-4DFD-B22D-58017DEB6D5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Goals'!$H$2:$H$14</c:f>
              <c:numCache>
                <c:formatCode>0.00%</c:formatCode>
                <c:ptCount val="13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  <c:pt idx="12">
                  <c:v>0.11834118846186754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F91-4DFD-B22D-58017DEB6D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8825967"/>
        <c:axId val="1588818063"/>
      </c:lineChart>
      <c:catAx>
        <c:axId val="15888259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8818063"/>
        <c:crosses val="autoZero"/>
        <c:auto val="1"/>
        <c:lblAlgn val="ctr"/>
        <c:lblOffset val="100"/>
        <c:noMultiLvlLbl val="0"/>
      </c:catAx>
      <c:valAx>
        <c:axId val="1588818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88259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[Kickstarter_Challenge.xlsx.xlsx]Theater Outcomes by Launch Date!PivotTable2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13-4F0A-9F57-422C7ECC5DF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13-4F0A-9F57-422C7ECC5DF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13-4F0A-9F57-422C7ECC5D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4384239"/>
        <c:axId val="2074381743"/>
      </c:lineChart>
      <c:catAx>
        <c:axId val="2074384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4381743"/>
        <c:crosses val="autoZero"/>
        <c:auto val="1"/>
        <c:lblAlgn val="ctr"/>
        <c:lblOffset val="100"/>
        <c:noMultiLvlLbl val="0"/>
      </c:catAx>
      <c:valAx>
        <c:axId val="2074381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4384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2885971128608924"/>
          <c:y val="9.51808107319918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55-490B-AC29-4A91230640E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55-490B-AC29-4A91230640E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55-490B-AC29-4A91230640E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B55-490B-AC29-4A91230640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11005311"/>
        <c:axId val="411006143"/>
      </c:barChart>
      <c:catAx>
        <c:axId val="411005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006143"/>
        <c:crosses val="autoZero"/>
        <c:auto val="1"/>
        <c:lblAlgn val="ctr"/>
        <c:lblOffset val="100"/>
        <c:noMultiLvlLbl val="0"/>
      </c:catAx>
      <c:valAx>
        <c:axId val="411006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005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AB-4A03-9BDC-B281620FA9C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AB-4A03-9BDC-B281620FA9C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EAB-4A03-9BDC-B281620FA9C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EAB-4A03-9BDC-B281620FA9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4695023"/>
        <c:axId val="433407135"/>
      </c:lineChart>
      <c:catAx>
        <c:axId val="504695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407135"/>
        <c:crosses val="autoZero"/>
        <c:auto val="1"/>
        <c:lblAlgn val="ctr"/>
        <c:lblOffset val="100"/>
        <c:noMultiLvlLbl val="0"/>
      </c:catAx>
      <c:valAx>
        <c:axId val="433407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695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0C-41FF-837C-C27574B1CC5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0C-41FF-837C-C27574B1CC5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0C-41FF-837C-C27574B1CC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03260815"/>
        <c:axId val="503259983"/>
      </c:barChart>
      <c:catAx>
        <c:axId val="503260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259983"/>
        <c:crosses val="autoZero"/>
        <c:auto val="1"/>
        <c:lblAlgn val="ctr"/>
        <c:lblOffset val="100"/>
        <c:noMultiLvlLbl val="0"/>
      </c:catAx>
      <c:valAx>
        <c:axId val="503259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260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736600</xdr:colOff>
      <xdr:row>17</xdr:row>
      <xdr:rowOff>66040</xdr:rowOff>
    </xdr:from>
    <xdr:to>
      <xdr:col>7</xdr:col>
      <xdr:colOff>1318260</xdr:colOff>
      <xdr:row>36</xdr:row>
      <xdr:rowOff>30480</xdr:rowOff>
    </xdr:to>
    <xdr:graphicFrame macro="">
      <xdr:nvGraphicFramePr>
        <xdr:cNvPr id="11" name="Chart 10" descr="Chart type: Line. 'Percentage Successful', 'Percentage Failed' by 'Goal'&#10;&#10;Description automatically generated">
          <a:extLst>
            <a:ext uri="{FF2B5EF4-FFF2-40B4-BE49-F238E27FC236}">
              <a16:creationId xmlns:a16="http://schemas.microsoft.com/office/drawing/2014/main" id="{46827DA1-077E-4F1B-BB3F-584D3F07DB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49530</xdr:rowOff>
    </xdr:from>
    <xdr:to>
      <xdr:col>5</xdr:col>
      <xdr:colOff>609600</xdr:colOff>
      <xdr:row>33</xdr:row>
      <xdr:rowOff>49530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70F50F-4AB2-4D8A-B883-8CC15908A7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60960</xdr:colOff>
      <xdr:row>14</xdr:row>
      <xdr:rowOff>30480</xdr:rowOff>
    </xdr:from>
    <xdr:to>
      <xdr:col>6</xdr:col>
      <xdr:colOff>335280</xdr:colOff>
      <xdr:row>29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6A18AC-AC88-4670-8CD7-08F8F134F4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53340</xdr:rowOff>
    </xdr:from>
    <xdr:to>
      <xdr:col>6</xdr:col>
      <xdr:colOff>441960</xdr:colOff>
      <xdr:row>33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2FD19E-DFDC-4708-9AF5-CF32919955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</xdr:row>
      <xdr:rowOff>106680</xdr:rowOff>
    </xdr:from>
    <xdr:to>
      <xdr:col>6</xdr:col>
      <xdr:colOff>274320</xdr:colOff>
      <xdr:row>24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46A563-0B3D-45D6-AA3F-73BECB2722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chary Minster" refreshedDate="44543.40754537037" createdVersion="7" refreshedVersion="7" minRefreshableVersion="3" recordCount="4114" xr:uid="{96F95D54-578B-4F73-B323-4BB8A0B0024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chary Minster" refreshedDate="44543.443867476853" createdVersion="7" refreshedVersion="7" minRefreshableVersion="3" recordCount="4114" xr:uid="{3B4B2809-D033-424D-8639-25697FE773B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chary Minster" refreshedDate="44549.035335995373" createdVersion="7" refreshedVersion="7" minRefreshableVersion="3" recordCount="4114" xr:uid="{E801A44F-DFCE-4513-B7B6-4F1BDDCD12C6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x v="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x v="1"/>
    <n v="14653"/>
    <x v="0"/>
    <s v="US"/>
    <s v="USD"/>
    <x v="1"/>
    <x v="1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x v="2"/>
    <x v="2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x v="3"/>
    <x v="3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x v="4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x v="5"/>
    <x v="5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x v="6"/>
    <x v="6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x v="7"/>
    <x v="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x v="8"/>
    <n v="3501.52"/>
    <x v="0"/>
    <s v="US"/>
    <s v="USD"/>
    <x v="8"/>
    <x v="8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x v="9"/>
    <x v="9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x v="10"/>
    <x v="10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x v="11"/>
    <x v="11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x v="12"/>
    <x v="12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x v="8"/>
    <n v="5599"/>
    <x v="0"/>
    <s v="US"/>
    <s v="USD"/>
    <x v="13"/>
    <x v="13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x v="12"/>
    <n v="6056"/>
    <x v="0"/>
    <s v="AU"/>
    <s v="AUD"/>
    <x v="14"/>
    <x v="14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x v="15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x v="16"/>
    <x v="16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x v="17"/>
    <x v="17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x v="18"/>
    <x v="18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x v="19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x v="20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x v="21"/>
    <x v="21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x v="18"/>
    <n v="410"/>
    <x v="0"/>
    <s v="US"/>
    <s v="USD"/>
    <x v="22"/>
    <x v="22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x v="23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x v="19"/>
    <n v="38082.69"/>
    <x v="0"/>
    <s v="US"/>
    <s v="USD"/>
    <x v="24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x v="25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x v="26"/>
    <x v="26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x v="27"/>
    <x v="27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x v="14"/>
    <n v="12042"/>
    <x v="0"/>
    <s v="US"/>
    <s v="USD"/>
    <x v="28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x v="29"/>
    <x v="29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x v="30"/>
    <x v="30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x v="31"/>
    <x v="31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x v="32"/>
    <x v="32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x v="33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x v="34"/>
    <x v="34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x v="35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x v="12"/>
    <n v="8529"/>
    <x v="0"/>
    <s v="US"/>
    <s v="USD"/>
    <x v="36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x v="37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x v="38"/>
    <x v="38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x v="39"/>
    <x v="39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x v="40"/>
    <x v="40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x v="41"/>
    <x v="41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x v="42"/>
    <x v="42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x v="43"/>
    <x v="43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x v="44"/>
    <x v="44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x v="45"/>
    <x v="45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x v="46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x v="47"/>
    <x v="4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x v="48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x v="14"/>
    <n v="12000"/>
    <x v="0"/>
    <s v="US"/>
    <s v="USD"/>
    <x v="49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x v="20"/>
    <n v="600"/>
    <x v="0"/>
    <s v="GB"/>
    <s v="GBP"/>
    <x v="50"/>
    <x v="50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x v="51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x v="52"/>
    <x v="52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x v="9"/>
    <n v="3289"/>
    <x v="0"/>
    <s v="US"/>
    <s v="USD"/>
    <x v="53"/>
    <x v="53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x v="54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x v="55"/>
    <x v="55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x v="6"/>
    <n v="8581"/>
    <x v="0"/>
    <s v="GB"/>
    <s v="GBP"/>
    <x v="56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x v="57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x v="3"/>
    <n v="10291"/>
    <x v="0"/>
    <s v="US"/>
    <s v="USD"/>
    <x v="58"/>
    <x v="58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x v="59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x v="60"/>
    <x v="60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x v="61"/>
    <x v="61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x v="62"/>
    <x v="62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x v="63"/>
    <x v="6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x v="64"/>
    <x v="64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x v="65"/>
    <x v="65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x v="13"/>
    <n v="2372"/>
    <x v="0"/>
    <s v="US"/>
    <s v="USD"/>
    <x v="66"/>
    <x v="66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x v="67"/>
    <x v="67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x v="68"/>
    <x v="68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x v="69"/>
    <x v="69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x v="70"/>
    <x v="70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x v="71"/>
    <x v="71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x v="72"/>
    <x v="72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x v="73"/>
    <x v="73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x v="74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x v="75"/>
    <x v="75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x v="76"/>
    <x v="76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x v="44"/>
    <n v="1570"/>
    <x v="0"/>
    <s v="US"/>
    <s v="USD"/>
    <x v="77"/>
    <x v="7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x v="78"/>
    <x v="78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x v="79"/>
    <x v="79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x v="14"/>
    <n v="12870"/>
    <x v="0"/>
    <s v="US"/>
    <s v="USD"/>
    <x v="80"/>
    <x v="80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x v="81"/>
    <x v="81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x v="82"/>
    <x v="82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x v="83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x v="84"/>
    <x v="84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x v="85"/>
    <x v="85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x v="86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x v="87"/>
    <x v="87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x v="88"/>
    <x v="88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x v="89"/>
    <x v="89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x v="2"/>
    <n v="502"/>
    <x v="0"/>
    <s v="US"/>
    <s v="USD"/>
    <x v="90"/>
    <x v="90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x v="91"/>
    <x v="91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x v="92"/>
    <x v="92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x v="93"/>
    <x v="93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x v="94"/>
    <x v="94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x v="95"/>
    <x v="95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x v="96"/>
    <x v="96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x v="97"/>
    <x v="97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x v="98"/>
    <x v="98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x v="99"/>
    <x v="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x v="100"/>
    <x v="100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x v="101"/>
    <x v="101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x v="102"/>
    <x v="102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x v="46"/>
    <n v="1367"/>
    <x v="0"/>
    <s v="GB"/>
    <s v="GBP"/>
    <x v="103"/>
    <x v="103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x v="2"/>
    <n v="600"/>
    <x v="0"/>
    <s v="US"/>
    <s v="USD"/>
    <x v="104"/>
    <x v="104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x v="105"/>
    <x v="105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x v="10"/>
    <n v="5025"/>
    <x v="0"/>
    <s v="US"/>
    <s v="USD"/>
    <x v="106"/>
    <x v="106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x v="107"/>
    <x v="10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x v="15"/>
    <n v="3700"/>
    <x v="0"/>
    <s v="US"/>
    <s v="USD"/>
    <x v="108"/>
    <x v="108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x v="109"/>
    <x v="109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x v="46"/>
    <n v="1700"/>
    <x v="0"/>
    <s v="US"/>
    <s v="USD"/>
    <x v="110"/>
    <x v="110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x v="111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x v="112"/>
    <x v="112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x v="10"/>
    <n v="7050"/>
    <x v="0"/>
    <s v="US"/>
    <s v="USD"/>
    <x v="113"/>
    <x v="113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x v="114"/>
    <x v="114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x v="52"/>
    <n v="632"/>
    <x v="0"/>
    <s v="US"/>
    <s v="USD"/>
    <x v="115"/>
    <x v="115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x v="116"/>
    <x v="116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x v="117"/>
    <x v="117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x v="10"/>
    <n v="5651.58"/>
    <x v="0"/>
    <s v="US"/>
    <s v="USD"/>
    <x v="118"/>
    <x v="118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x v="119"/>
    <x v="119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x v="120"/>
    <x v="120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x v="121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x v="55"/>
    <n v="0"/>
    <x v="1"/>
    <s v="US"/>
    <s v="USD"/>
    <x v="122"/>
    <x v="122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x v="123"/>
    <x v="123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x v="124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x v="125"/>
    <x v="125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x v="126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x v="127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x v="57"/>
    <n v="1867"/>
    <x v="1"/>
    <s v="US"/>
    <s v="USD"/>
    <x v="128"/>
    <x v="128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x v="129"/>
    <x v="129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x v="130"/>
    <x v="130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x v="38"/>
    <n v="0"/>
    <x v="1"/>
    <s v="US"/>
    <s v="USD"/>
    <x v="131"/>
    <x v="13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x v="132"/>
    <x v="132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x v="59"/>
    <n v="0"/>
    <x v="1"/>
    <s v="US"/>
    <s v="USD"/>
    <x v="133"/>
    <x v="133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x v="10"/>
    <n v="0"/>
    <x v="1"/>
    <s v="US"/>
    <s v="USD"/>
    <x v="134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x v="135"/>
    <x v="135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x v="136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x v="137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x v="138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x v="2"/>
    <n v="500"/>
    <x v="1"/>
    <s v="US"/>
    <s v="USD"/>
    <x v="139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x v="140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x v="141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x v="142"/>
    <x v="142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x v="143"/>
    <x v="143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x v="144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x v="145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x v="146"/>
    <x v="146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x v="39"/>
    <n v="0"/>
    <x v="1"/>
    <s v="GB"/>
    <s v="GBP"/>
    <x v="147"/>
    <x v="147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x v="148"/>
    <x v="148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x v="149"/>
    <x v="149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x v="150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x v="15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x v="66"/>
    <n v="30"/>
    <x v="1"/>
    <s v="US"/>
    <s v="USD"/>
    <x v="152"/>
    <x v="152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x v="153"/>
    <x v="153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x v="154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x v="15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x v="156"/>
    <x v="15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x v="157"/>
    <x v="157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x v="158"/>
    <x v="15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x v="159"/>
    <x v="159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x v="160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x v="161"/>
    <x v="161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x v="162"/>
    <x v="162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x v="163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x v="164"/>
    <x v="164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x v="73"/>
    <n v="0"/>
    <x v="2"/>
    <s v="GB"/>
    <s v="GBP"/>
    <x v="165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x v="10"/>
    <n v="3000"/>
    <x v="2"/>
    <s v="US"/>
    <s v="USD"/>
    <x v="166"/>
    <x v="166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x v="74"/>
    <n v="11"/>
    <x v="2"/>
    <s v="US"/>
    <s v="USD"/>
    <x v="167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x v="168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x v="169"/>
    <x v="16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x v="17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x v="171"/>
    <x v="171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x v="75"/>
    <n v="0"/>
    <x v="2"/>
    <s v="US"/>
    <s v="USD"/>
    <x v="172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x v="76"/>
    <n v="0"/>
    <x v="2"/>
    <s v="GB"/>
    <s v="GBP"/>
    <x v="173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x v="174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x v="175"/>
    <x v="175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x v="176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x v="52"/>
    <n v="180"/>
    <x v="2"/>
    <s v="US"/>
    <s v="USD"/>
    <x v="177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x v="69"/>
    <n v="0"/>
    <x v="2"/>
    <s v="ES"/>
    <s v="EUR"/>
    <x v="178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x v="28"/>
    <n v="200"/>
    <x v="2"/>
    <s v="US"/>
    <s v="USD"/>
    <x v="179"/>
    <x v="179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x v="18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x v="181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x v="182"/>
    <x v="18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x v="78"/>
    <n v="4482"/>
    <x v="2"/>
    <s v="GB"/>
    <s v="GBP"/>
    <x v="183"/>
    <x v="183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x v="184"/>
    <x v="184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x v="79"/>
    <n v="2200"/>
    <x v="2"/>
    <s v="NO"/>
    <s v="NOK"/>
    <x v="185"/>
    <x v="185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x v="186"/>
    <x v="186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x v="187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x v="188"/>
    <x v="188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x v="189"/>
    <x v="189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x v="14"/>
    <n v="50"/>
    <x v="2"/>
    <s v="US"/>
    <s v="USD"/>
    <x v="190"/>
    <x v="190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x v="191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x v="192"/>
    <x v="19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x v="193"/>
    <x v="193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x v="194"/>
    <x v="194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x v="195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x v="196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x v="197"/>
    <x v="197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x v="198"/>
    <x v="198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x v="199"/>
    <x v="199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x v="12"/>
    <n v="1571.55"/>
    <x v="2"/>
    <s v="US"/>
    <s v="USD"/>
    <x v="200"/>
    <x v="200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x v="201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x v="12"/>
    <n v="0"/>
    <x v="2"/>
    <s v="US"/>
    <s v="USD"/>
    <x v="202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x v="30"/>
    <n v="746"/>
    <x v="2"/>
    <s v="GB"/>
    <s v="GBP"/>
    <x v="203"/>
    <x v="203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x v="204"/>
    <x v="204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x v="205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x v="83"/>
    <n v="0"/>
    <x v="2"/>
    <s v="US"/>
    <s v="USD"/>
    <x v="206"/>
    <x v="206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x v="207"/>
    <x v="207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x v="208"/>
    <x v="208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x v="209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x v="21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x v="211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x v="212"/>
    <x v="212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x v="213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x v="214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x v="215"/>
    <x v="215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x v="216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x v="57"/>
    <n v="11943"/>
    <x v="2"/>
    <s v="SE"/>
    <s v="SEK"/>
    <x v="217"/>
    <x v="217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x v="218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x v="63"/>
    <n v="8815"/>
    <x v="2"/>
    <s v="US"/>
    <s v="USD"/>
    <x v="219"/>
    <x v="219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x v="22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x v="63"/>
    <n v="0"/>
    <x v="2"/>
    <s v="US"/>
    <s v="USD"/>
    <x v="221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x v="222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x v="223"/>
    <x v="223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x v="224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x v="225"/>
    <x v="225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x v="88"/>
    <n v="250"/>
    <x v="2"/>
    <s v="GB"/>
    <s v="GBP"/>
    <x v="226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x v="227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x v="6"/>
    <n v="0"/>
    <x v="2"/>
    <s v="GB"/>
    <s v="GBP"/>
    <x v="228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x v="229"/>
    <x v="229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x v="230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x v="23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x v="232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x v="233"/>
    <x v="233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x v="234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x v="235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x v="236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x v="36"/>
    <n v="50"/>
    <x v="2"/>
    <s v="US"/>
    <s v="USD"/>
    <x v="237"/>
    <x v="237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x v="238"/>
    <x v="238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x v="239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x v="240"/>
    <x v="240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x v="241"/>
    <x v="241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x v="93"/>
    <n v="14750"/>
    <x v="0"/>
    <s v="US"/>
    <s v="USD"/>
    <x v="242"/>
    <x v="242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x v="243"/>
    <x v="243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x v="8"/>
    <n v="3981.5"/>
    <x v="0"/>
    <s v="US"/>
    <s v="USD"/>
    <x v="244"/>
    <x v="244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x v="245"/>
    <x v="24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x v="246"/>
    <x v="246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x v="247"/>
    <x v="247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x v="248"/>
    <x v="248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x v="249"/>
    <x v="249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x v="250"/>
    <x v="250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x v="251"/>
    <x v="251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x v="252"/>
    <x v="252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x v="253"/>
    <x v="253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x v="254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x v="6"/>
    <n v="8538.66"/>
    <x v="0"/>
    <s v="US"/>
    <s v="USD"/>
    <x v="255"/>
    <x v="255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x v="256"/>
    <x v="256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x v="257"/>
    <x v="257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x v="258"/>
    <x v="258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x v="25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x v="260"/>
    <x v="260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x v="22"/>
    <n v="21480"/>
    <x v="0"/>
    <s v="US"/>
    <s v="USD"/>
    <x v="261"/>
    <x v="261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x v="30"/>
    <n v="6000"/>
    <x v="0"/>
    <s v="US"/>
    <s v="USD"/>
    <x v="262"/>
    <x v="262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x v="263"/>
    <x v="263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x v="264"/>
    <x v="264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x v="265"/>
    <x v="265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x v="266"/>
    <x v="266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x v="267"/>
    <x v="267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x v="268"/>
    <x v="26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x v="269"/>
    <x v="269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x v="270"/>
    <x v="2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x v="271"/>
    <x v="27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x v="272"/>
    <x v="272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x v="273"/>
    <x v="273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x v="274"/>
    <x v="274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x v="22"/>
    <n v="21679"/>
    <x v="0"/>
    <s v="US"/>
    <s v="USD"/>
    <x v="275"/>
    <x v="275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x v="276"/>
    <x v="276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x v="277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x v="100"/>
    <n v="40594"/>
    <x v="0"/>
    <s v="US"/>
    <s v="USD"/>
    <x v="278"/>
    <x v="278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x v="279"/>
    <x v="279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x v="280"/>
    <x v="280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x v="281"/>
    <x v="281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x v="282"/>
    <x v="28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x v="102"/>
    <n v="20569.05"/>
    <x v="0"/>
    <s v="US"/>
    <s v="USD"/>
    <x v="283"/>
    <x v="283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x v="284"/>
    <x v="284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x v="285"/>
    <x v="285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x v="286"/>
    <x v="286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x v="36"/>
    <n v="26445"/>
    <x v="0"/>
    <s v="US"/>
    <s v="USD"/>
    <x v="287"/>
    <x v="287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x v="288"/>
    <x v="288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x v="289"/>
    <x v="289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x v="290"/>
    <x v="290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x v="291"/>
    <x v="291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x v="292"/>
    <x v="292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x v="293"/>
    <x v="293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x v="294"/>
    <x v="2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x v="295"/>
    <x v="295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x v="296"/>
    <x v="296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x v="22"/>
    <n v="20128"/>
    <x v="0"/>
    <s v="US"/>
    <s v="USD"/>
    <x v="297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x v="103"/>
    <n v="137254.84"/>
    <x v="0"/>
    <s v="US"/>
    <s v="USD"/>
    <x v="298"/>
    <x v="29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x v="299"/>
    <x v="299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x v="300"/>
    <x v="300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x v="93"/>
    <n v="15435.55"/>
    <x v="0"/>
    <s v="US"/>
    <s v="USD"/>
    <x v="301"/>
    <x v="301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x v="302"/>
    <x v="302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x v="303"/>
    <x v="303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x v="304"/>
    <x v="304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x v="51"/>
    <n v="9775"/>
    <x v="0"/>
    <s v="US"/>
    <s v="USD"/>
    <x v="305"/>
    <x v="305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x v="28"/>
    <n v="2929"/>
    <x v="0"/>
    <s v="US"/>
    <s v="USD"/>
    <x v="306"/>
    <x v="306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x v="29"/>
    <n v="24490"/>
    <x v="0"/>
    <s v="US"/>
    <s v="USD"/>
    <x v="307"/>
    <x v="307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x v="308"/>
    <x v="308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x v="309"/>
    <x v="309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x v="310"/>
    <x v="310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x v="311"/>
    <x v="311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x v="312"/>
    <x v="31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x v="313"/>
    <x v="313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x v="314"/>
    <x v="314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x v="315"/>
    <x v="315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x v="316"/>
    <x v="316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x v="317"/>
    <x v="317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x v="318"/>
    <x v="318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x v="319"/>
    <x v="31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x v="32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x v="19"/>
    <n v="35932"/>
    <x v="0"/>
    <s v="DE"/>
    <s v="EUR"/>
    <x v="321"/>
    <x v="321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x v="31"/>
    <n v="26978"/>
    <x v="0"/>
    <s v="US"/>
    <s v="USD"/>
    <x v="322"/>
    <x v="322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x v="323"/>
    <x v="323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x v="324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x v="325"/>
    <x v="325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x v="326"/>
    <x v="32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x v="327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x v="328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x v="329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x v="330"/>
    <x v="330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x v="331"/>
    <x v="331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x v="332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x v="333"/>
    <x v="333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x v="334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x v="335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x v="336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x v="337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x v="338"/>
    <x v="338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x v="339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x v="19"/>
    <n v="43758"/>
    <x v="0"/>
    <s v="US"/>
    <s v="USD"/>
    <x v="340"/>
    <x v="340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x v="341"/>
    <x v="341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x v="56"/>
    <n v="55201.52"/>
    <x v="0"/>
    <s v="US"/>
    <s v="USD"/>
    <x v="342"/>
    <x v="342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x v="343"/>
    <x v="343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x v="344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x v="345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x v="346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x v="347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x v="348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x v="349"/>
    <x v="349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x v="350"/>
    <x v="350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x v="351"/>
    <x v="351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x v="352"/>
    <x v="352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x v="353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x v="354"/>
    <x v="354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x v="19"/>
    <n v="40690"/>
    <x v="0"/>
    <s v="US"/>
    <s v="USD"/>
    <x v="355"/>
    <x v="355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x v="51"/>
    <n v="7701.93"/>
    <x v="0"/>
    <s v="US"/>
    <s v="USD"/>
    <x v="356"/>
    <x v="356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x v="35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x v="358"/>
    <x v="358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x v="359"/>
    <x v="359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x v="3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x v="361"/>
    <x v="361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x v="362"/>
    <x v="362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x v="363"/>
    <x v="363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x v="364"/>
    <x v="364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x v="365"/>
    <x v="365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x v="366"/>
    <x v="366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x v="367"/>
    <x v="367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x v="368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x v="369"/>
    <x v="3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x v="370"/>
    <x v="37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x v="371"/>
    <x v="371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x v="43"/>
    <n v="376"/>
    <x v="0"/>
    <s v="GB"/>
    <s v="GBP"/>
    <x v="372"/>
    <x v="372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x v="373"/>
    <x v="373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x v="374"/>
    <x v="374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x v="375"/>
    <x v="375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x v="376"/>
    <x v="37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x v="377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x v="378"/>
    <x v="37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x v="379"/>
    <x v="379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x v="380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x v="31"/>
    <n v="26182.5"/>
    <x v="0"/>
    <s v="US"/>
    <s v="USD"/>
    <x v="381"/>
    <x v="381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x v="382"/>
    <x v="382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x v="383"/>
    <x v="383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x v="384"/>
    <x v="384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x v="385"/>
    <x v="385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x v="386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x v="387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x v="388"/>
    <x v="388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x v="389"/>
    <x v="389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x v="390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x v="391"/>
    <x v="39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x v="392"/>
    <x v="392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x v="393"/>
    <x v="393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x v="394"/>
    <x v="394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x v="395"/>
    <x v="395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x v="396"/>
    <x v="39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x v="397"/>
    <x v="397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x v="398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x v="399"/>
    <x v="399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x v="400"/>
    <x v="400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x v="401"/>
    <x v="401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x v="402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x v="10"/>
    <n v="5263"/>
    <x v="0"/>
    <s v="US"/>
    <s v="USD"/>
    <x v="403"/>
    <x v="403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x v="404"/>
    <x v="404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x v="121"/>
    <n v="3036"/>
    <x v="0"/>
    <s v="US"/>
    <s v="USD"/>
    <x v="405"/>
    <x v="405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x v="406"/>
    <x v="406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x v="13"/>
    <n v="2031"/>
    <x v="0"/>
    <s v="US"/>
    <s v="USD"/>
    <x v="407"/>
    <x v="407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x v="408"/>
    <x v="408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x v="409"/>
    <x v="409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x v="410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x v="411"/>
    <x v="411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x v="412"/>
    <x v="412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x v="413"/>
    <x v="413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x v="414"/>
    <x v="414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x v="415"/>
    <x v="415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x v="416"/>
    <x v="416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x v="417"/>
    <x v="417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x v="418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x v="6"/>
    <n v="8035"/>
    <x v="0"/>
    <s v="US"/>
    <s v="USD"/>
    <x v="419"/>
    <x v="419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x v="420"/>
    <x v="420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x v="421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x v="422"/>
    <x v="422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x v="423"/>
    <x v="423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x v="424"/>
    <x v="424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x v="425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x v="426"/>
    <x v="426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x v="427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x v="14"/>
    <n v="676"/>
    <x v="2"/>
    <s v="US"/>
    <s v="USD"/>
    <x v="428"/>
    <x v="428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x v="429"/>
    <x v="429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x v="430"/>
    <x v="430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x v="431"/>
    <x v="431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x v="432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x v="433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x v="434"/>
    <x v="434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x v="435"/>
    <x v="435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x v="28"/>
    <n v="0"/>
    <x v="2"/>
    <s v="US"/>
    <s v="USD"/>
    <x v="436"/>
    <x v="436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x v="437"/>
    <x v="437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x v="43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x v="439"/>
    <x v="439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x v="10"/>
    <n v="5"/>
    <x v="2"/>
    <s v="US"/>
    <s v="USD"/>
    <x v="440"/>
    <x v="440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x v="441"/>
    <x v="441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x v="73"/>
    <n v="6691"/>
    <x v="2"/>
    <s v="US"/>
    <s v="USD"/>
    <x v="442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x v="3"/>
    <n v="10"/>
    <x v="2"/>
    <s v="CA"/>
    <s v="CAD"/>
    <x v="443"/>
    <x v="443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x v="28"/>
    <n v="50"/>
    <x v="2"/>
    <s v="US"/>
    <s v="USD"/>
    <x v="444"/>
    <x v="444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x v="44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x v="446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x v="447"/>
    <x v="447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x v="448"/>
    <x v="448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x v="449"/>
    <x v="449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x v="450"/>
    <x v="45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x v="451"/>
    <x v="45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x v="47"/>
    <n v="480"/>
    <x v="2"/>
    <s v="US"/>
    <s v="USD"/>
    <x v="452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x v="453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x v="454"/>
    <x v="454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x v="455"/>
    <x v="455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x v="456"/>
    <x v="456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x v="457"/>
    <x v="457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x v="458"/>
    <x v="458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x v="459"/>
    <x v="459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x v="0"/>
    <n v="25"/>
    <x v="2"/>
    <s v="US"/>
    <s v="USD"/>
    <x v="460"/>
    <x v="460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x v="461"/>
    <x v="461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x v="462"/>
    <x v="462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x v="463"/>
    <x v="46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x v="464"/>
    <x v="464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x v="133"/>
    <n v="138"/>
    <x v="2"/>
    <s v="US"/>
    <s v="USD"/>
    <x v="465"/>
    <x v="465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x v="466"/>
    <x v="466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x v="467"/>
    <x v="467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x v="468"/>
    <x v="468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x v="12"/>
    <n v="0"/>
    <x v="2"/>
    <s v="GB"/>
    <s v="GBP"/>
    <x v="469"/>
    <x v="469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x v="470"/>
    <x v="470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x v="471"/>
    <x v="471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x v="472"/>
    <x v="472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x v="473"/>
    <x v="473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x v="474"/>
    <x v="474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x v="475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x v="135"/>
    <n v="4906.59"/>
    <x v="2"/>
    <s v="US"/>
    <s v="USD"/>
    <x v="476"/>
    <x v="476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x v="477"/>
    <x v="477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x v="478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x v="479"/>
    <x v="479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x v="480"/>
    <x v="480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x v="481"/>
    <x v="481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x v="482"/>
    <x v="482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x v="483"/>
    <x v="483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x v="484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x v="485"/>
    <x v="485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x v="486"/>
    <x v="486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x v="487"/>
    <x v="487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x v="488"/>
    <x v="488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x v="489"/>
    <x v="489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x v="28"/>
    <n v="0"/>
    <x v="2"/>
    <s v="US"/>
    <s v="USD"/>
    <x v="490"/>
    <x v="490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x v="491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x v="492"/>
    <x v="492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x v="493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x v="494"/>
    <x v="494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x v="49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x v="127"/>
    <n v="1"/>
    <x v="2"/>
    <s v="US"/>
    <s v="USD"/>
    <x v="496"/>
    <x v="496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x v="140"/>
    <n v="30"/>
    <x v="2"/>
    <s v="US"/>
    <s v="USD"/>
    <x v="497"/>
    <x v="497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x v="498"/>
    <x v="498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x v="499"/>
    <x v="499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x v="500"/>
    <x v="500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x v="501"/>
    <x v="50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x v="502"/>
    <x v="502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x v="503"/>
    <x v="5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x v="504"/>
    <x v="504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x v="505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x v="506"/>
    <x v="506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x v="507"/>
    <x v="50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x v="508"/>
    <x v="508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x v="509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x v="510"/>
    <x v="510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x v="511"/>
    <x v="511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x v="512"/>
    <x v="512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x v="513"/>
    <x v="513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x v="514"/>
    <x v="514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x v="515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x v="10"/>
    <n v="0"/>
    <x v="2"/>
    <s v="GB"/>
    <s v="GBP"/>
    <x v="516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x v="517"/>
    <x v="517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x v="518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x v="519"/>
    <x v="519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x v="520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x v="521"/>
    <x v="521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x v="9"/>
    <n v="3440"/>
    <x v="0"/>
    <s v="US"/>
    <s v="USD"/>
    <x v="522"/>
    <x v="522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x v="523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x v="524"/>
    <x v="524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x v="525"/>
    <x v="525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x v="526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x v="527"/>
    <x v="527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x v="146"/>
    <n v="1330"/>
    <x v="0"/>
    <s v="US"/>
    <s v="USD"/>
    <x v="528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x v="529"/>
    <x v="529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x v="53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x v="531"/>
    <x v="531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x v="532"/>
    <x v="532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x v="533"/>
    <x v="533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x v="534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x v="535"/>
    <x v="53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x v="536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x v="537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x v="538"/>
    <x v="538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x v="539"/>
    <x v="539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x v="540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x v="37"/>
    <n v="25"/>
    <x v="2"/>
    <s v="US"/>
    <s v="USD"/>
    <x v="541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x v="542"/>
    <x v="542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x v="543"/>
    <x v="543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x v="544"/>
    <x v="544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x v="545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x v="546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x v="547"/>
    <x v="547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x v="5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x v="549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x v="550"/>
    <x v="550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x v="551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x v="552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x v="31"/>
    <n v="123"/>
    <x v="2"/>
    <s v="US"/>
    <s v="USD"/>
    <x v="553"/>
    <x v="553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x v="554"/>
    <x v="554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x v="555"/>
    <x v="555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x v="6"/>
    <n v="200"/>
    <x v="2"/>
    <s v="US"/>
    <s v="USD"/>
    <x v="556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x v="557"/>
    <x v="557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x v="558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x v="559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x v="560"/>
    <x v="560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x v="561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x v="562"/>
    <x v="562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x v="563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x v="564"/>
    <x v="564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x v="565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x v="566"/>
    <x v="566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x v="567"/>
    <x v="567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x v="568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x v="30"/>
    <n v="20"/>
    <x v="2"/>
    <s v="CA"/>
    <s v="CAD"/>
    <x v="569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x v="94"/>
    <n v="142"/>
    <x v="2"/>
    <s v="US"/>
    <s v="USD"/>
    <x v="570"/>
    <x v="570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x v="571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x v="572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x v="573"/>
    <x v="573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x v="574"/>
    <x v="574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x v="575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x v="58"/>
    <n v="1"/>
    <x v="2"/>
    <s v="US"/>
    <s v="USD"/>
    <x v="576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x v="577"/>
    <x v="577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x v="152"/>
    <n v="14"/>
    <x v="2"/>
    <s v="GB"/>
    <s v="GBP"/>
    <x v="578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x v="14"/>
    <n v="175"/>
    <x v="2"/>
    <s v="US"/>
    <s v="USD"/>
    <x v="579"/>
    <x v="579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x v="580"/>
    <x v="580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x v="581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x v="582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x v="7"/>
    <n v="1"/>
    <x v="2"/>
    <s v="US"/>
    <s v="USD"/>
    <x v="583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x v="584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x v="7"/>
    <n v="0"/>
    <x v="2"/>
    <s v="GB"/>
    <s v="GBP"/>
    <x v="585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x v="3"/>
    <n v="56"/>
    <x v="2"/>
    <s v="US"/>
    <s v="USD"/>
    <x v="586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x v="587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x v="588"/>
    <x v="588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x v="51"/>
    <n v="1"/>
    <x v="2"/>
    <s v="US"/>
    <s v="USD"/>
    <x v="58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x v="590"/>
    <x v="590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x v="591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x v="592"/>
    <x v="592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x v="593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x v="31"/>
    <n v="26"/>
    <x v="2"/>
    <s v="US"/>
    <s v="USD"/>
    <x v="594"/>
    <x v="594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x v="595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x v="22"/>
    <n v="6"/>
    <x v="2"/>
    <s v="US"/>
    <s v="USD"/>
    <x v="596"/>
    <x v="596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x v="597"/>
    <x v="597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x v="30"/>
    <n v="850"/>
    <x v="2"/>
    <s v="US"/>
    <s v="USD"/>
    <x v="598"/>
    <x v="598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x v="599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x v="10"/>
    <n v="100"/>
    <x v="1"/>
    <s v="US"/>
    <s v="USD"/>
    <x v="600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x v="601"/>
    <x v="601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x v="602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x v="603"/>
    <x v="60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x v="604"/>
    <x v="604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x v="10"/>
    <n v="131"/>
    <x v="1"/>
    <s v="US"/>
    <s v="USD"/>
    <x v="605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x v="606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x v="607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x v="608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x v="609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x v="154"/>
    <n v="0"/>
    <x v="1"/>
    <s v="US"/>
    <s v="USD"/>
    <x v="610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x v="611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x v="3"/>
    <n v="0"/>
    <x v="1"/>
    <s v="IT"/>
    <s v="EUR"/>
    <x v="612"/>
    <x v="612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x v="613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x v="614"/>
    <x v="614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x v="615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x v="616"/>
    <x v="616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x v="617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x v="618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x v="156"/>
    <n v="1"/>
    <x v="1"/>
    <s v="US"/>
    <s v="USD"/>
    <x v="619"/>
    <x v="619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x v="620"/>
    <x v="620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x v="621"/>
    <x v="621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x v="622"/>
    <x v="622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x v="623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x v="624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x v="625"/>
    <x v="625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x v="626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x v="627"/>
    <x v="627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x v="628"/>
    <x v="628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x v="629"/>
    <x v="629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x v="63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x v="631"/>
    <x v="631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x v="632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x v="633"/>
    <x v="633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x v="10"/>
    <n v="1"/>
    <x v="1"/>
    <s v="US"/>
    <s v="USD"/>
    <x v="634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x v="31"/>
    <n v="2"/>
    <x v="1"/>
    <s v="US"/>
    <s v="USD"/>
    <x v="635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x v="13"/>
    <n v="4"/>
    <x v="1"/>
    <s v="GB"/>
    <s v="GBP"/>
    <x v="636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x v="637"/>
    <x v="637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x v="61"/>
    <n v="18"/>
    <x v="1"/>
    <s v="DE"/>
    <s v="EUR"/>
    <x v="638"/>
    <x v="638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x v="80"/>
    <n v="1"/>
    <x v="1"/>
    <s v="US"/>
    <s v="USD"/>
    <x v="639"/>
    <x v="639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x v="640"/>
    <x v="640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x v="641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x v="642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x v="643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x v="644"/>
    <x v="644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x v="13"/>
    <n v="5574"/>
    <x v="0"/>
    <s v="US"/>
    <s v="USD"/>
    <x v="645"/>
    <x v="645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x v="646"/>
    <x v="646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x v="647"/>
    <x v="647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x v="19"/>
    <n v="44388"/>
    <x v="0"/>
    <s v="US"/>
    <s v="USD"/>
    <x v="648"/>
    <x v="64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x v="649"/>
    <x v="649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x v="650"/>
    <x v="650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x v="651"/>
    <x v="65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x v="652"/>
    <x v="652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x v="653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x v="654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x v="655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x v="656"/>
    <x v="656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x v="657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x v="658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x v="9"/>
    <n v="3017"/>
    <x v="0"/>
    <s v="US"/>
    <s v="USD"/>
    <x v="659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x v="660"/>
    <x v="660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x v="3"/>
    <n v="95"/>
    <x v="2"/>
    <s v="US"/>
    <s v="USD"/>
    <x v="661"/>
    <x v="661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x v="662"/>
    <x v="662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x v="663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x v="664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x v="665"/>
    <x v="665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x v="666"/>
    <x v="666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x v="667"/>
    <x v="667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x v="668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x v="669"/>
    <x v="669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x v="670"/>
    <x v="67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x v="671"/>
    <x v="671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x v="672"/>
    <x v="672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x v="673"/>
    <x v="673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x v="674"/>
    <x v="674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x v="675"/>
    <x v="675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x v="676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x v="677"/>
    <x v="677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x v="678"/>
    <x v="67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x v="679"/>
    <x v="67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x v="680"/>
    <x v="680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x v="681"/>
    <x v="681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x v="682"/>
    <x v="68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x v="683"/>
    <x v="683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x v="163"/>
    <n v="23948"/>
    <x v="2"/>
    <s v="US"/>
    <s v="USD"/>
    <x v="684"/>
    <x v="684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x v="685"/>
    <x v="685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x v="686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x v="687"/>
    <x v="687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x v="688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x v="689"/>
    <x v="689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x v="22"/>
    <n v="2468"/>
    <x v="2"/>
    <s v="US"/>
    <s v="USD"/>
    <x v="690"/>
    <x v="690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x v="691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x v="692"/>
    <x v="692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x v="693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x v="694"/>
    <x v="694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x v="695"/>
    <x v="695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x v="164"/>
    <n v="1"/>
    <x v="2"/>
    <s v="NL"/>
    <s v="EUR"/>
    <x v="696"/>
    <x v="696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x v="697"/>
    <x v="697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x v="698"/>
    <x v="698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x v="699"/>
    <x v="699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x v="700"/>
    <x v="700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x v="701"/>
    <x v="701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x v="702"/>
    <x v="702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x v="703"/>
    <x v="703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x v="704"/>
    <x v="704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x v="57"/>
    <n v="977"/>
    <x v="2"/>
    <s v="NL"/>
    <s v="EUR"/>
    <x v="705"/>
    <x v="705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x v="706"/>
    <x v="706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x v="707"/>
    <x v="70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x v="708"/>
    <x v="708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x v="36"/>
    <n v="61"/>
    <x v="2"/>
    <s v="US"/>
    <s v="USD"/>
    <x v="709"/>
    <x v="70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x v="38"/>
    <n v="0"/>
    <x v="2"/>
    <s v="CA"/>
    <s v="CAD"/>
    <x v="710"/>
    <x v="710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x v="711"/>
    <x v="711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x v="712"/>
    <x v="71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x v="713"/>
    <x v="713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x v="714"/>
    <x v="714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x v="715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x v="716"/>
    <x v="716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x v="57"/>
    <n v="305"/>
    <x v="2"/>
    <s v="US"/>
    <s v="USD"/>
    <x v="717"/>
    <x v="717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x v="718"/>
    <x v="718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x v="719"/>
    <x v="719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x v="720"/>
    <x v="720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x v="721"/>
    <x v="721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x v="722"/>
    <x v="722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x v="10"/>
    <n v="5469"/>
    <x v="0"/>
    <s v="US"/>
    <s v="USD"/>
    <x v="723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x v="724"/>
    <x v="724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x v="725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x v="726"/>
    <x v="726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x v="727"/>
    <x v="727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x v="728"/>
    <x v="728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x v="729"/>
    <x v="729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x v="22"/>
    <n v="26438"/>
    <x v="0"/>
    <s v="US"/>
    <s v="USD"/>
    <x v="730"/>
    <x v="730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x v="731"/>
    <x v="731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x v="732"/>
    <x v="732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x v="733"/>
    <x v="733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x v="0"/>
    <n v="10670"/>
    <x v="0"/>
    <s v="CA"/>
    <s v="CAD"/>
    <x v="734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x v="735"/>
    <x v="735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x v="736"/>
    <x v="736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x v="737"/>
    <x v="73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x v="738"/>
    <x v="738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x v="739"/>
    <x v="73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x v="740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x v="93"/>
    <n v="13293.8"/>
    <x v="0"/>
    <s v="US"/>
    <s v="USD"/>
    <x v="741"/>
    <x v="741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x v="742"/>
    <x v="74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x v="743"/>
    <x v="743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x v="744"/>
    <x v="744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x v="745"/>
    <x v="7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x v="174"/>
    <n v="3318"/>
    <x v="0"/>
    <s v="US"/>
    <s v="USD"/>
    <x v="746"/>
    <x v="746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x v="747"/>
    <x v="747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x v="748"/>
    <x v="748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x v="749"/>
    <x v="749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x v="750"/>
    <x v="750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x v="751"/>
    <x v="751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x v="752"/>
    <x v="752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x v="753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x v="754"/>
    <x v="754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x v="755"/>
    <x v="755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x v="756"/>
    <x v="756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x v="757"/>
    <x v="757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x v="30"/>
    <n v="2550"/>
    <x v="0"/>
    <s v="US"/>
    <s v="USD"/>
    <x v="758"/>
    <x v="75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x v="10"/>
    <n v="5096"/>
    <x v="0"/>
    <s v="GB"/>
    <s v="GBP"/>
    <x v="759"/>
    <x v="75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x v="760"/>
    <x v="760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x v="761"/>
    <x v="761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x v="762"/>
    <x v="762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x v="763"/>
    <x v="763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x v="10"/>
    <n v="0"/>
    <x v="2"/>
    <s v="US"/>
    <s v="USD"/>
    <x v="764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x v="765"/>
    <x v="765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x v="766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x v="767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x v="768"/>
    <x v="768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x v="769"/>
    <x v="769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x v="770"/>
    <x v="770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x v="771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x v="772"/>
    <x v="772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x v="773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x v="774"/>
    <x v="774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x v="775"/>
    <x v="77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x v="776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x v="777"/>
    <x v="7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x v="778"/>
    <x v="778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x v="779"/>
    <x v="779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x v="780"/>
    <x v="780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x v="781"/>
    <x v="781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x v="782"/>
    <x v="78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x v="783"/>
    <x v="783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x v="784"/>
    <x v="784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x v="785"/>
    <x v="78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x v="786"/>
    <x v="786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x v="787"/>
    <x v="787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x v="788"/>
    <x v="7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x v="789"/>
    <x v="789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x v="790"/>
    <x v="790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x v="791"/>
    <x v="791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x v="30"/>
    <n v="2511.11"/>
    <x v="0"/>
    <s v="US"/>
    <s v="USD"/>
    <x v="792"/>
    <x v="792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x v="793"/>
    <x v="793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x v="794"/>
    <x v="794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x v="795"/>
    <x v="795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x v="796"/>
    <x v="796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x v="797"/>
    <x v="797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x v="798"/>
    <x v="798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x v="799"/>
    <x v="799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x v="15"/>
    <n v="2282"/>
    <x v="0"/>
    <s v="GB"/>
    <s v="GBP"/>
    <x v="800"/>
    <x v="800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x v="801"/>
    <x v="801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x v="802"/>
    <x v="802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x v="803"/>
    <x v="803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x v="804"/>
    <x v="804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x v="805"/>
    <x v="805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x v="6"/>
    <n v="8355"/>
    <x v="0"/>
    <s v="US"/>
    <s v="USD"/>
    <x v="806"/>
    <x v="806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x v="23"/>
    <n v="4205"/>
    <x v="0"/>
    <s v="US"/>
    <s v="USD"/>
    <x v="807"/>
    <x v="807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x v="808"/>
    <x v="808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x v="23"/>
    <n v="4151"/>
    <x v="0"/>
    <s v="US"/>
    <s v="USD"/>
    <x v="809"/>
    <x v="809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x v="810"/>
    <x v="810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x v="28"/>
    <n v="1040"/>
    <x v="0"/>
    <s v="US"/>
    <s v="USD"/>
    <x v="811"/>
    <x v="811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x v="812"/>
    <x v="81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x v="15"/>
    <n v="2399.94"/>
    <x v="0"/>
    <s v="US"/>
    <s v="USD"/>
    <x v="813"/>
    <x v="813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x v="814"/>
    <x v="814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x v="23"/>
    <n v="4280"/>
    <x v="0"/>
    <s v="US"/>
    <s v="USD"/>
    <x v="815"/>
    <x v="815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x v="816"/>
    <x v="816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x v="817"/>
    <x v="817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x v="818"/>
    <x v="818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x v="44"/>
    <n v="435"/>
    <x v="0"/>
    <s v="US"/>
    <s v="USD"/>
    <x v="819"/>
    <x v="819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x v="820"/>
    <x v="820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x v="821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x v="822"/>
    <x v="822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x v="134"/>
    <n v="1436"/>
    <x v="0"/>
    <s v="US"/>
    <s v="USD"/>
    <x v="823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x v="824"/>
    <x v="824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x v="78"/>
    <n v="12554"/>
    <x v="0"/>
    <s v="US"/>
    <s v="USD"/>
    <x v="825"/>
    <x v="825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x v="826"/>
    <x v="826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x v="827"/>
    <x v="82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x v="828"/>
    <x v="828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x v="829"/>
    <x v="829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x v="830"/>
    <x v="830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x v="15"/>
    <n v="3500"/>
    <x v="0"/>
    <s v="US"/>
    <s v="USD"/>
    <x v="831"/>
    <x v="831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x v="832"/>
    <x v="832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x v="12"/>
    <n v="6100"/>
    <x v="0"/>
    <s v="US"/>
    <s v="USD"/>
    <x v="833"/>
    <x v="833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x v="834"/>
    <x v="834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x v="835"/>
    <x v="835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x v="10"/>
    <n v="5046.5200000000004"/>
    <x v="0"/>
    <s v="US"/>
    <s v="USD"/>
    <x v="836"/>
    <x v="836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x v="837"/>
    <x v="837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x v="838"/>
    <x v="838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x v="839"/>
    <x v="839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x v="840"/>
    <x v="840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x v="841"/>
    <x v="841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x v="842"/>
    <x v="842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x v="843"/>
    <x v="843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x v="844"/>
    <x v="844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x v="845"/>
    <x v="845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x v="846"/>
    <x v="846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x v="185"/>
    <n v="10"/>
    <x v="0"/>
    <s v="US"/>
    <s v="USD"/>
    <x v="847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x v="43"/>
    <n v="300"/>
    <x v="0"/>
    <s v="US"/>
    <s v="USD"/>
    <x v="848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x v="849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x v="850"/>
    <x v="850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x v="851"/>
    <x v="851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x v="852"/>
    <x v="852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x v="853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x v="854"/>
    <x v="854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x v="855"/>
    <x v="855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x v="856"/>
    <x v="8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x v="38"/>
    <n v="1200"/>
    <x v="0"/>
    <s v="ES"/>
    <s v="EUR"/>
    <x v="857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x v="858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x v="23"/>
    <n v="4187"/>
    <x v="0"/>
    <s v="US"/>
    <s v="USD"/>
    <x v="859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x v="860"/>
    <x v="860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x v="861"/>
    <x v="861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x v="862"/>
    <x v="862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x v="863"/>
    <x v="863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x v="864"/>
    <x v="864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x v="865"/>
    <x v="865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x v="866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x v="867"/>
    <x v="867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x v="868"/>
    <x v="86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x v="869"/>
    <x v="869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x v="870"/>
    <x v="870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x v="871"/>
    <x v="871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x v="872"/>
    <x v="872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x v="8"/>
    <n v="45"/>
    <x v="2"/>
    <s v="US"/>
    <s v="USD"/>
    <x v="873"/>
    <x v="873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x v="874"/>
    <x v="87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x v="875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x v="189"/>
    <n v="1286"/>
    <x v="2"/>
    <s v="GB"/>
    <s v="GBP"/>
    <x v="876"/>
    <x v="876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x v="877"/>
    <x v="877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x v="878"/>
    <x v="878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x v="879"/>
    <x v="879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x v="880"/>
    <x v="880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x v="881"/>
    <x v="881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x v="882"/>
    <x v="882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x v="883"/>
    <x v="883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x v="884"/>
    <x v="884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x v="885"/>
    <x v="885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x v="886"/>
    <x v="886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x v="887"/>
    <x v="887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x v="888"/>
    <x v="888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x v="889"/>
    <x v="889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x v="890"/>
    <x v="890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x v="891"/>
    <x v="891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x v="892"/>
    <x v="892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x v="89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x v="894"/>
    <x v="894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x v="895"/>
    <x v="895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x v="896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x v="897"/>
    <x v="897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x v="898"/>
    <x v="898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x v="47"/>
    <n v="280"/>
    <x v="2"/>
    <s v="US"/>
    <s v="USD"/>
    <x v="899"/>
    <x v="899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x v="10"/>
    <n v="21"/>
    <x v="2"/>
    <s v="US"/>
    <s v="USD"/>
    <x v="900"/>
    <x v="900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x v="901"/>
    <x v="901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x v="902"/>
    <x v="90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x v="903"/>
    <x v="903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x v="904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x v="115"/>
    <n v="196"/>
    <x v="2"/>
    <s v="US"/>
    <s v="USD"/>
    <x v="905"/>
    <x v="905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x v="36"/>
    <n v="0"/>
    <x v="2"/>
    <s v="US"/>
    <s v="USD"/>
    <x v="906"/>
    <x v="906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x v="193"/>
    <n v="0"/>
    <x v="2"/>
    <s v="US"/>
    <s v="USD"/>
    <x v="907"/>
    <x v="907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x v="908"/>
    <x v="908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x v="909"/>
    <x v="909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x v="910"/>
    <x v="910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x v="911"/>
    <x v="911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x v="912"/>
    <x v="912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x v="913"/>
    <x v="913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x v="914"/>
    <x v="914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x v="915"/>
    <x v="915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x v="916"/>
    <x v="916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x v="917"/>
    <x v="917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x v="918"/>
    <x v="918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x v="22"/>
    <n v="100"/>
    <x v="2"/>
    <s v="US"/>
    <s v="USD"/>
    <x v="919"/>
    <x v="919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x v="920"/>
    <x v="920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x v="921"/>
    <x v="921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x v="922"/>
    <x v="922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x v="923"/>
    <x v="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x v="924"/>
    <x v="924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x v="925"/>
    <x v="925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x v="926"/>
    <x v="926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x v="22"/>
    <n v="0"/>
    <x v="2"/>
    <s v="US"/>
    <s v="USD"/>
    <x v="927"/>
    <x v="927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x v="107"/>
    <n v="1575"/>
    <x v="2"/>
    <s v="US"/>
    <s v="USD"/>
    <x v="928"/>
    <x v="928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x v="929"/>
    <x v="92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x v="930"/>
    <x v="930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x v="931"/>
    <x v="931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x v="196"/>
    <n v="1381"/>
    <x v="2"/>
    <s v="US"/>
    <s v="USD"/>
    <x v="932"/>
    <x v="932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x v="933"/>
    <x v="933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x v="934"/>
    <x v="93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x v="935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x v="936"/>
    <x v="936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x v="937"/>
    <x v="93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x v="938"/>
    <x v="93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x v="939"/>
    <x v="939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x v="940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x v="941"/>
    <x v="941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x v="942"/>
    <x v="942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x v="9"/>
    <n v="289"/>
    <x v="2"/>
    <s v="US"/>
    <s v="USD"/>
    <x v="943"/>
    <x v="943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x v="944"/>
    <x v="944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x v="57"/>
    <n v="2484"/>
    <x v="2"/>
    <s v="FR"/>
    <s v="EUR"/>
    <x v="945"/>
    <x v="945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x v="36"/>
    <n v="286"/>
    <x v="2"/>
    <s v="US"/>
    <s v="USD"/>
    <x v="946"/>
    <x v="946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x v="947"/>
    <x v="947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x v="948"/>
    <x v="948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x v="22"/>
    <n v="273"/>
    <x v="2"/>
    <s v="DE"/>
    <s v="EUR"/>
    <x v="949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x v="10"/>
    <n v="1402"/>
    <x v="2"/>
    <s v="CA"/>
    <s v="CAD"/>
    <x v="950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x v="63"/>
    <n v="19195"/>
    <x v="2"/>
    <s v="US"/>
    <s v="USD"/>
    <x v="951"/>
    <x v="951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x v="197"/>
    <n v="19572"/>
    <x v="2"/>
    <s v="US"/>
    <s v="USD"/>
    <x v="952"/>
    <x v="95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x v="953"/>
    <x v="953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x v="954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x v="955"/>
    <x v="955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x v="956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x v="14"/>
    <n v="233"/>
    <x v="2"/>
    <s v="US"/>
    <s v="USD"/>
    <x v="957"/>
    <x v="957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x v="958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x v="959"/>
    <x v="959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x v="960"/>
    <x v="960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x v="961"/>
    <x v="961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x v="962"/>
    <x v="962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x v="19"/>
    <n v="377"/>
    <x v="2"/>
    <s v="US"/>
    <s v="USD"/>
    <x v="963"/>
    <x v="963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x v="964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x v="965"/>
    <x v="965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x v="966"/>
    <x v="966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x v="22"/>
    <n v="3562"/>
    <x v="2"/>
    <s v="US"/>
    <s v="USD"/>
    <x v="967"/>
    <x v="967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x v="968"/>
    <x v="968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x v="11"/>
    <n v="14000"/>
    <x v="2"/>
    <s v="MX"/>
    <s v="MXN"/>
    <x v="969"/>
    <x v="969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x v="970"/>
    <x v="970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x v="971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x v="972"/>
    <x v="972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x v="97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x v="974"/>
    <x v="974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x v="975"/>
    <x v="97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x v="976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x v="977"/>
    <x v="97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x v="978"/>
    <x v="978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x v="979"/>
    <x v="979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x v="980"/>
    <x v="980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x v="981"/>
    <x v="981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x v="178"/>
    <n v="3"/>
    <x v="2"/>
    <s v="US"/>
    <s v="USD"/>
    <x v="982"/>
    <x v="982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x v="983"/>
    <x v="983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x v="984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x v="985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x v="986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x v="987"/>
    <x v="987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x v="988"/>
    <x v="988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x v="3"/>
    <n v="1677"/>
    <x v="2"/>
    <s v="US"/>
    <s v="USD"/>
    <x v="989"/>
    <x v="989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x v="990"/>
    <x v="990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x v="991"/>
    <x v="991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x v="57"/>
    <n v="467"/>
    <x v="2"/>
    <s v="US"/>
    <s v="USD"/>
    <x v="992"/>
    <x v="992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x v="993"/>
    <x v="993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x v="994"/>
    <x v="994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x v="995"/>
    <x v="995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x v="23"/>
    <n v="65"/>
    <x v="2"/>
    <s v="US"/>
    <s v="USD"/>
    <x v="996"/>
    <x v="996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x v="10"/>
    <n v="65"/>
    <x v="2"/>
    <s v="US"/>
    <s v="USD"/>
    <x v="997"/>
    <x v="9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x v="998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x v="999"/>
    <x v="999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x v="1000"/>
    <x v="100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x v="1001"/>
    <x v="1001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x v="1002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x v="1003"/>
    <x v="1003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x v="1004"/>
    <x v="1004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x v="1005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x v="1006"/>
    <x v="1006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x v="1007"/>
    <x v="1007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x v="1008"/>
    <x v="1008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x v="1009"/>
    <x v="1009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x v="1010"/>
    <x v="1010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x v="1011"/>
    <x v="1011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x v="1012"/>
    <x v="101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x v="1013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x v="3"/>
    <n v="3060"/>
    <x v="1"/>
    <s v="US"/>
    <s v="USD"/>
    <x v="1014"/>
    <x v="1014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x v="101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x v="1016"/>
    <x v="101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x v="1017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x v="22"/>
    <n v="621"/>
    <x v="1"/>
    <s v="US"/>
    <s v="USD"/>
    <x v="1018"/>
    <x v="1018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x v="101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x v="1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x v="1021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x v="13"/>
    <n v="2298"/>
    <x v="0"/>
    <s v="US"/>
    <s v="USD"/>
    <x v="1022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x v="1023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x v="1024"/>
    <x v="1024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x v="54"/>
    <n v="76949.820000000007"/>
    <x v="0"/>
    <s v="US"/>
    <s v="USD"/>
    <x v="1025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x v="1026"/>
    <x v="102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x v="1027"/>
    <x v="102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x v="1028"/>
    <x v="1028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x v="3"/>
    <n v="11176"/>
    <x v="0"/>
    <s v="SE"/>
    <s v="SEK"/>
    <x v="1029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x v="13"/>
    <n v="6842"/>
    <x v="0"/>
    <s v="US"/>
    <s v="USD"/>
    <x v="1030"/>
    <x v="1030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x v="1031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x v="105"/>
    <n v="5858.84"/>
    <x v="0"/>
    <s v="US"/>
    <s v="USD"/>
    <x v="1032"/>
    <x v="1032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x v="1033"/>
    <x v="1033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x v="1034"/>
    <x v="103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x v="1035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x v="1036"/>
    <x v="1036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x v="1037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x v="1038"/>
    <x v="1038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x v="1039"/>
    <x v="1039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x v="1040"/>
    <x v="1040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x v="1041"/>
    <x v="1041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x v="1042"/>
    <x v="1042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x v="1043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x v="1044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x v="1045"/>
    <x v="1045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x v="1046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x v="1047"/>
    <x v="1047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x v="1048"/>
    <x v="1048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x v="14"/>
    <n v="0"/>
    <x v="1"/>
    <s v="US"/>
    <s v="USD"/>
    <x v="1049"/>
    <x v="1049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x v="30"/>
    <n v="0"/>
    <x v="1"/>
    <s v="US"/>
    <s v="USD"/>
    <x v="1050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x v="1051"/>
    <x v="1051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x v="1052"/>
    <x v="1052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x v="1053"/>
    <x v="1053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x v="1054"/>
    <x v="1054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x v="1055"/>
    <x v="105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x v="1056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x v="1057"/>
    <x v="1057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x v="1058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x v="184"/>
    <n v="0"/>
    <x v="1"/>
    <s v="US"/>
    <s v="USD"/>
    <x v="1059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x v="1060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x v="23"/>
    <n v="0"/>
    <x v="1"/>
    <s v="US"/>
    <s v="USD"/>
    <x v="1061"/>
    <x v="1061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x v="212"/>
    <n v="190"/>
    <x v="1"/>
    <s v="US"/>
    <s v="USD"/>
    <x v="1062"/>
    <x v="1062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x v="1063"/>
    <x v="1063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x v="1064"/>
    <x v="1064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x v="1065"/>
    <x v="1065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x v="60"/>
    <n v="5051"/>
    <x v="2"/>
    <s v="US"/>
    <s v="USD"/>
    <x v="1066"/>
    <x v="1066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x v="1067"/>
    <x v="1067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x v="1068"/>
    <x v="1068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x v="1069"/>
    <x v="106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x v="1070"/>
    <x v="1070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x v="1071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x v="1072"/>
    <x v="1072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x v="47"/>
    <n v="10"/>
    <x v="2"/>
    <s v="US"/>
    <s v="USD"/>
    <x v="1073"/>
    <x v="1073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x v="1074"/>
    <x v="1074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x v="28"/>
    <n v="45"/>
    <x v="2"/>
    <s v="US"/>
    <s v="USD"/>
    <x v="1075"/>
    <x v="1075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x v="1076"/>
    <x v="1076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x v="1077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x v="1078"/>
    <x v="1078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x v="1079"/>
    <x v="1079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x v="22"/>
    <n v="1821"/>
    <x v="2"/>
    <s v="US"/>
    <s v="USD"/>
    <x v="1080"/>
    <x v="1080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x v="118"/>
    <n v="12"/>
    <x v="2"/>
    <s v="US"/>
    <s v="USD"/>
    <x v="1081"/>
    <x v="1081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x v="1082"/>
    <x v="1082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x v="1083"/>
    <x v="10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x v="131"/>
    <n v="0"/>
    <x v="2"/>
    <s v="US"/>
    <s v="USD"/>
    <x v="1084"/>
    <x v="108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x v="11"/>
    <n v="1026"/>
    <x v="2"/>
    <s v="CA"/>
    <s v="CAD"/>
    <x v="1085"/>
    <x v="108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x v="102"/>
    <n v="15"/>
    <x v="2"/>
    <s v="US"/>
    <s v="USD"/>
    <x v="1086"/>
    <x v="1086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x v="1087"/>
    <x v="1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x v="101"/>
    <n v="6382.34"/>
    <x v="2"/>
    <s v="US"/>
    <s v="USD"/>
    <x v="1088"/>
    <x v="1088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x v="36"/>
    <n v="1174"/>
    <x v="2"/>
    <s v="FR"/>
    <s v="EUR"/>
    <x v="1089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x v="1090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x v="1091"/>
    <x v="1091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x v="1092"/>
    <x v="1092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x v="1093"/>
    <x v="1093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x v="1094"/>
    <x v="1094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x v="1095"/>
    <x v="1095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x v="1096"/>
    <x v="1096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x v="57"/>
    <n v="47"/>
    <x v="2"/>
    <s v="US"/>
    <s v="USD"/>
    <x v="1097"/>
    <x v="109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x v="31"/>
    <n v="1803"/>
    <x v="2"/>
    <s v="US"/>
    <s v="USD"/>
    <x v="1098"/>
    <x v="1098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x v="1099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x v="1100"/>
    <x v="1100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x v="57"/>
    <n v="41"/>
    <x v="2"/>
    <s v="US"/>
    <s v="USD"/>
    <x v="1101"/>
    <x v="1101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x v="1102"/>
    <x v="1102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x v="1103"/>
    <x v="1103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x v="1104"/>
    <x v="1104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x v="1105"/>
    <x v="1105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x v="1106"/>
    <x v="1106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x v="1107"/>
    <x v="1107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x v="1108"/>
    <x v="1108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x v="1109"/>
    <x v="1109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x v="1110"/>
    <x v="1110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x v="1111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x v="1112"/>
    <x v="1112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x v="1113"/>
    <x v="1113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x v="1114"/>
    <x v="1114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x v="1115"/>
    <x v="111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x v="69"/>
    <n v="178.52"/>
    <x v="2"/>
    <s v="US"/>
    <s v="USD"/>
    <x v="1116"/>
    <x v="1116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x v="28"/>
    <n v="83"/>
    <x v="2"/>
    <s v="DE"/>
    <s v="EUR"/>
    <x v="1117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x v="1118"/>
    <x v="1118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x v="1119"/>
    <x v="1119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x v="31"/>
    <n v="0"/>
    <x v="2"/>
    <s v="US"/>
    <s v="USD"/>
    <x v="1120"/>
    <x v="112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x v="65"/>
    <n v="29"/>
    <x v="2"/>
    <s v="US"/>
    <s v="USD"/>
    <x v="1121"/>
    <x v="1121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x v="1122"/>
    <x v="1122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x v="1123"/>
    <x v="1123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x v="1124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x v="1125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x v="13"/>
    <n v="10"/>
    <x v="2"/>
    <s v="US"/>
    <s v="USD"/>
    <x v="1126"/>
    <x v="1126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x v="1127"/>
    <x v="1127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x v="28"/>
    <n v="1"/>
    <x v="2"/>
    <s v="GB"/>
    <s v="GBP"/>
    <x v="1128"/>
    <x v="1128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x v="1129"/>
    <x v="1129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x v="1130"/>
    <x v="113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x v="1131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x v="3"/>
    <n v="1438"/>
    <x v="2"/>
    <s v="CA"/>
    <s v="CAD"/>
    <x v="1132"/>
    <x v="1132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x v="1133"/>
    <x v="1133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x v="1134"/>
    <x v="1134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x v="1135"/>
    <x v="1135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x v="1136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x v="1137"/>
    <x v="1137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x v="1138"/>
    <x v="1138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x v="1139"/>
    <x v="1139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x v="1140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x v="2"/>
    <n v="0"/>
    <x v="2"/>
    <s v="DE"/>
    <s v="EUR"/>
    <x v="1141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x v="1142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x v="1143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x v="1144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x v="58"/>
    <n v="100"/>
    <x v="2"/>
    <s v="US"/>
    <s v="USD"/>
    <x v="1145"/>
    <x v="1145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x v="1146"/>
    <x v="1146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x v="1147"/>
    <x v="1147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x v="36"/>
    <n v="73"/>
    <x v="2"/>
    <s v="US"/>
    <s v="USD"/>
    <x v="1148"/>
    <x v="1148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x v="63"/>
    <n v="75"/>
    <x v="2"/>
    <s v="US"/>
    <s v="USD"/>
    <x v="1149"/>
    <x v="1149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x v="30"/>
    <n v="252"/>
    <x v="2"/>
    <s v="US"/>
    <s v="USD"/>
    <x v="1150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x v="1151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x v="194"/>
    <n v="911"/>
    <x v="2"/>
    <s v="US"/>
    <s v="USD"/>
    <x v="115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x v="6"/>
    <n v="50"/>
    <x v="2"/>
    <s v="US"/>
    <s v="USD"/>
    <x v="1153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x v="1154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x v="1155"/>
    <x v="1155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x v="1156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x v="1157"/>
    <x v="1157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x v="1158"/>
    <x v="115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x v="1159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x v="1160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x v="1161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x v="1162"/>
    <x v="1162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x v="1163"/>
    <x v="1163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x v="1164"/>
    <x v="1164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x v="1165"/>
    <x v="1165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x v="1166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x v="1167"/>
    <x v="1167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x v="1168"/>
    <x v="1168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x v="1169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x v="1170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x v="31"/>
    <n v="25"/>
    <x v="2"/>
    <s v="US"/>
    <s v="USD"/>
    <x v="1171"/>
    <x v="1171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x v="7"/>
    <n v="0"/>
    <x v="2"/>
    <s v="US"/>
    <s v="USD"/>
    <x v="1172"/>
    <x v="117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x v="1173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x v="1174"/>
    <x v="1174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x v="1175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x v="1176"/>
    <x v="1176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x v="1177"/>
    <x v="1177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x v="1178"/>
    <x v="1178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x v="1179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x v="1180"/>
    <x v="1180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x v="63"/>
    <n v="4"/>
    <x v="2"/>
    <s v="US"/>
    <s v="USD"/>
    <x v="118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x v="1182"/>
    <x v="1182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x v="1183"/>
    <x v="118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x v="1184"/>
    <x v="1184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x v="1185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x v="1186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x v="1187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x v="13"/>
    <n v="3211"/>
    <x v="0"/>
    <s v="CA"/>
    <s v="CAD"/>
    <x v="1188"/>
    <x v="1188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x v="1189"/>
    <x v="1189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x v="1190"/>
    <x v="1190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x v="1191"/>
    <x v="1191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x v="213"/>
    <n v="290"/>
    <x v="0"/>
    <s v="GB"/>
    <s v="GBP"/>
    <x v="1192"/>
    <x v="1192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x v="1193"/>
    <x v="119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x v="1194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x v="1195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x v="1196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x v="1197"/>
    <x v="1197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x v="1198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x v="1199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x v="1200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x v="1201"/>
    <x v="1201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x v="1202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x v="1203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x v="1204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x v="1205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x v="1206"/>
    <x v="1206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x v="227"/>
    <n v="17396"/>
    <x v="0"/>
    <s v="IT"/>
    <s v="EUR"/>
    <x v="1207"/>
    <x v="1207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x v="1208"/>
    <x v="1208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x v="1209"/>
    <x v="1209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x v="22"/>
    <n v="50863"/>
    <x v="0"/>
    <s v="SE"/>
    <s v="SEK"/>
    <x v="121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x v="1211"/>
    <x v="121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x v="1212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x v="1213"/>
    <x v="1213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x v="1214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x v="1215"/>
    <x v="1215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x v="32"/>
    <n v="20398"/>
    <x v="0"/>
    <s v="US"/>
    <s v="USD"/>
    <x v="1216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x v="1217"/>
    <x v="1217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x v="1218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x v="229"/>
    <n v="26024"/>
    <x v="0"/>
    <s v="US"/>
    <s v="USD"/>
    <x v="1219"/>
    <x v="1219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x v="36"/>
    <n v="15565"/>
    <x v="0"/>
    <s v="DE"/>
    <s v="EUR"/>
    <x v="1220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x v="1221"/>
    <x v="1221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x v="23"/>
    <n v="11215"/>
    <x v="0"/>
    <s v="CA"/>
    <s v="CAD"/>
    <x v="1222"/>
    <x v="1222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x v="230"/>
    <n v="22197"/>
    <x v="0"/>
    <s v="US"/>
    <s v="USD"/>
    <x v="1223"/>
    <x v="1223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x v="36"/>
    <n v="1060"/>
    <x v="1"/>
    <s v="US"/>
    <s v="USD"/>
    <x v="1224"/>
    <x v="1224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x v="1225"/>
    <x v="1225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x v="1226"/>
    <x v="1226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x v="1227"/>
    <x v="1227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x v="1228"/>
    <x v="122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x v="1229"/>
    <x v="1229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x v="1230"/>
    <x v="12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x v="1231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x v="1232"/>
    <x v="1232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x v="1233"/>
    <x v="1233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x v="1234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x v="1235"/>
    <x v="1235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x v="30"/>
    <n v="0"/>
    <x v="1"/>
    <s v="US"/>
    <s v="USD"/>
    <x v="1236"/>
    <x v="1236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x v="1237"/>
    <x v="1237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x v="1238"/>
    <x v="1238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x v="30"/>
    <n v="0"/>
    <x v="1"/>
    <s v="US"/>
    <s v="USD"/>
    <x v="1239"/>
    <x v="1239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x v="1240"/>
    <x v="1240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x v="1241"/>
    <x v="1241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x v="1242"/>
    <x v="124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x v="1243"/>
    <x v="1243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x v="1244"/>
    <x v="1244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x v="1245"/>
    <x v="1245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x v="1246"/>
    <x v="1246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x v="8"/>
    <n v="4275"/>
    <x v="0"/>
    <s v="US"/>
    <s v="USD"/>
    <x v="1247"/>
    <x v="1247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x v="1248"/>
    <x v="1248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x v="1249"/>
    <x v="1249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x v="1250"/>
    <x v="1250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x v="1251"/>
    <x v="1251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x v="1252"/>
    <x v="1252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x v="1253"/>
    <x v="1253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x v="1254"/>
    <x v="1254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x v="1255"/>
    <x v="1255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x v="1256"/>
    <x v="1256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x v="1257"/>
    <x v="1257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x v="1258"/>
    <x v="1258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x v="1259"/>
    <x v="1259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x v="1260"/>
    <x v="126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x v="13"/>
    <n v="2025"/>
    <x v="0"/>
    <s v="US"/>
    <s v="USD"/>
    <x v="1261"/>
    <x v="1261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x v="1262"/>
    <x v="126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x v="15"/>
    <n v="1785"/>
    <x v="0"/>
    <s v="US"/>
    <s v="USD"/>
    <x v="1263"/>
    <x v="1263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x v="1264"/>
    <x v="1264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x v="1265"/>
    <x v="126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x v="196"/>
    <n v="9545"/>
    <x v="0"/>
    <s v="US"/>
    <s v="USD"/>
    <x v="1266"/>
    <x v="1266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x v="1267"/>
    <x v="1267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x v="1268"/>
    <x v="1268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x v="1269"/>
    <x v="1269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x v="1270"/>
    <x v="1270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x v="1271"/>
    <x v="1271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x v="1272"/>
    <x v="1272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x v="1273"/>
    <x v="1273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x v="1274"/>
    <x v="1274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x v="1275"/>
    <x v="1275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x v="9"/>
    <n v="3132.63"/>
    <x v="0"/>
    <s v="US"/>
    <s v="USD"/>
    <x v="1276"/>
    <x v="1276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x v="1277"/>
    <x v="127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x v="1278"/>
    <x v="1278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x v="1279"/>
    <x v="1279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x v="1280"/>
    <x v="1280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x v="1281"/>
    <x v="1281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x v="1282"/>
    <x v="1282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x v="1283"/>
    <x v="1283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x v="1284"/>
    <x v="1284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x v="128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x v="1286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x v="1287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x v="1288"/>
    <x v="1288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x v="15"/>
    <n v="1876"/>
    <x v="0"/>
    <s v="US"/>
    <s v="USD"/>
    <x v="1289"/>
    <x v="1289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x v="8"/>
    <n v="3800"/>
    <x v="0"/>
    <s v="US"/>
    <s v="USD"/>
    <x v="129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x v="1291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x v="1292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x v="1293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x v="1294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x v="1295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x v="1296"/>
    <x v="1296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x v="1297"/>
    <x v="1297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x v="1298"/>
    <x v="1298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x v="129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x v="1300"/>
    <x v="1300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x v="1301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x v="1302"/>
    <x v="1302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x v="8"/>
    <n v="4559.13"/>
    <x v="0"/>
    <s v="GB"/>
    <s v="GBP"/>
    <x v="1303"/>
    <x v="1303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x v="1304"/>
    <x v="1304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x v="1305"/>
    <x v="1305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x v="1306"/>
    <x v="1306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x v="63"/>
    <n v="5757"/>
    <x v="1"/>
    <s v="US"/>
    <s v="USD"/>
    <x v="1307"/>
    <x v="1307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x v="3"/>
    <n v="1136"/>
    <x v="1"/>
    <s v="US"/>
    <s v="USD"/>
    <x v="1308"/>
    <x v="1308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x v="236"/>
    <n v="12879"/>
    <x v="1"/>
    <s v="US"/>
    <s v="USD"/>
    <x v="1309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x v="22"/>
    <n v="3100"/>
    <x v="1"/>
    <s v="US"/>
    <s v="USD"/>
    <x v="1310"/>
    <x v="131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x v="1311"/>
    <x v="1311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x v="131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x v="1313"/>
    <x v="1313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x v="1314"/>
    <x v="1314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x v="1315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x v="1316"/>
    <x v="1316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x v="1317"/>
    <x v="1317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x v="1318"/>
    <x v="1318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x v="1319"/>
    <x v="1319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x v="1320"/>
    <x v="1320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x v="1321"/>
    <x v="1321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x v="1322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x v="1323"/>
    <x v="1323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x v="1324"/>
    <x v="1324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x v="1325"/>
    <x v="132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x v="1326"/>
    <x v="1326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x v="1327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x v="1328"/>
    <x v="1328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x v="1329"/>
    <x v="1329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x v="1330"/>
    <x v="1330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x v="1331"/>
    <x v="1331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x v="1332"/>
    <x v="1332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x v="1333"/>
    <x v="1333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x v="1334"/>
    <x v="1334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x v="1335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x v="1336"/>
    <x v="1336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x v="1337"/>
    <x v="1337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x v="1338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x v="63"/>
    <n v="3317"/>
    <x v="1"/>
    <s v="US"/>
    <s v="USD"/>
    <x v="1339"/>
    <x v="1339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x v="243"/>
    <n v="0"/>
    <x v="1"/>
    <s v="US"/>
    <s v="USD"/>
    <x v="1340"/>
    <x v="1340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x v="1341"/>
    <x v="1341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x v="1342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x v="1343"/>
    <x v="134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x v="1344"/>
    <x v="1344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x v="1345"/>
    <x v="1345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x v="1346"/>
    <x v="1346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x v="1347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x v="1348"/>
    <x v="1348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x v="1349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x v="1350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x v="22"/>
    <n v="20253"/>
    <x v="0"/>
    <s v="US"/>
    <s v="USD"/>
    <x v="1351"/>
    <x v="1351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x v="1352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x v="1353"/>
    <x v="1353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x v="1354"/>
    <x v="1354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x v="1355"/>
    <x v="135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x v="1356"/>
    <x v="1356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x v="1357"/>
    <x v="135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x v="1358"/>
    <x v="1358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x v="1359"/>
    <x v="1359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x v="15"/>
    <n v="2598"/>
    <x v="0"/>
    <s v="US"/>
    <s v="USD"/>
    <x v="1360"/>
    <x v="136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x v="1361"/>
    <x v="1361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x v="1362"/>
    <x v="1362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x v="1363"/>
    <x v="1363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x v="1364"/>
    <x v="1364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x v="1365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x v="51"/>
    <n v="9486.69"/>
    <x v="0"/>
    <s v="US"/>
    <s v="USD"/>
    <x v="1366"/>
    <x v="1366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x v="1367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x v="1368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x v="1369"/>
    <x v="1369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x v="15"/>
    <n v="1555"/>
    <x v="0"/>
    <s v="US"/>
    <s v="USD"/>
    <x v="1370"/>
    <x v="137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x v="1371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x v="2"/>
    <n v="620"/>
    <x v="0"/>
    <s v="US"/>
    <s v="USD"/>
    <x v="1372"/>
    <x v="137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x v="3"/>
    <n v="10501"/>
    <x v="0"/>
    <s v="US"/>
    <s v="USD"/>
    <x v="1373"/>
    <x v="137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x v="1374"/>
    <x v="1374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x v="1375"/>
    <x v="1375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x v="250"/>
    <n v="9342"/>
    <x v="0"/>
    <s v="GB"/>
    <s v="GBP"/>
    <x v="1376"/>
    <x v="137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x v="1377"/>
    <x v="1377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x v="13"/>
    <n v="4067"/>
    <x v="0"/>
    <s v="GB"/>
    <s v="GBP"/>
    <x v="1378"/>
    <x v="1378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x v="3"/>
    <n v="11160"/>
    <x v="0"/>
    <s v="US"/>
    <s v="USD"/>
    <x v="1379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x v="251"/>
    <n v="106"/>
    <x v="0"/>
    <s v="US"/>
    <s v="USD"/>
    <x v="138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x v="1381"/>
    <x v="1381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x v="1382"/>
    <x v="1382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x v="1383"/>
    <x v="1383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x v="1384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x v="1385"/>
    <x v="1385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x v="44"/>
    <n v="875"/>
    <x v="0"/>
    <s v="US"/>
    <s v="USD"/>
    <x v="1386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x v="1387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x v="1388"/>
    <x v="1388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x v="2"/>
    <n v="727"/>
    <x v="0"/>
    <s v="GB"/>
    <s v="GBP"/>
    <x v="1389"/>
    <x v="1389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x v="139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x v="2"/>
    <n v="551"/>
    <x v="0"/>
    <s v="US"/>
    <s v="USD"/>
    <x v="1391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x v="30"/>
    <n v="2841"/>
    <x v="0"/>
    <s v="US"/>
    <s v="USD"/>
    <x v="1392"/>
    <x v="1392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x v="3"/>
    <n v="10235"/>
    <x v="0"/>
    <s v="US"/>
    <s v="USD"/>
    <x v="1393"/>
    <x v="139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x v="1394"/>
    <x v="1394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x v="8"/>
    <n v="3916"/>
    <x v="0"/>
    <s v="US"/>
    <s v="USD"/>
    <x v="1395"/>
    <x v="1395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x v="1396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x v="1397"/>
    <x v="1397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x v="1398"/>
    <x v="1398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x v="1399"/>
    <x v="1399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x v="1400"/>
    <x v="1400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x v="1401"/>
    <x v="1401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x v="1402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x v="1403"/>
    <x v="1403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x v="1404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x v="31"/>
    <n v="105"/>
    <x v="2"/>
    <s v="US"/>
    <s v="USD"/>
    <x v="1405"/>
    <x v="1405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x v="14"/>
    <n v="15"/>
    <x v="2"/>
    <s v="IT"/>
    <s v="EUR"/>
    <x v="1406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x v="1407"/>
    <x v="1407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x v="1408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x v="1409"/>
    <x v="1409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x v="1410"/>
    <x v="141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x v="1411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x v="1412"/>
    <x v="1412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x v="1413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x v="1414"/>
    <x v="1414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x v="1415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x v="1416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x v="1417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x v="1418"/>
    <x v="1418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x v="1419"/>
    <x v="14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x v="252"/>
    <n v="3"/>
    <x v="2"/>
    <s v="US"/>
    <s v="USD"/>
    <x v="1420"/>
    <x v="1420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x v="1421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x v="1422"/>
    <x v="1422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x v="1423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x v="1424"/>
    <x v="1424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x v="1425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x v="1426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x v="1427"/>
    <x v="1427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x v="1428"/>
    <x v="1428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x v="3"/>
    <n v="0"/>
    <x v="2"/>
    <s v="US"/>
    <s v="USD"/>
    <x v="1429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x v="1430"/>
    <x v="1430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x v="1431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x v="1432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x v="1433"/>
    <x v="1433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x v="1434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x v="1435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x v="1436"/>
    <x v="1436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x v="1437"/>
    <x v="1437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x v="1438"/>
    <x v="1438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x v="1439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x v="1440"/>
    <x v="1440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x v="1441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x v="1442"/>
    <x v="1442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x v="1443"/>
    <x v="1443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x v="1444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x v="144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x v="1446"/>
    <x v="1446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x v="69"/>
    <n v="75"/>
    <x v="2"/>
    <s v="US"/>
    <s v="USD"/>
    <x v="1447"/>
    <x v="1447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x v="1448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x v="1449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x v="1450"/>
    <x v="1450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x v="1451"/>
    <x v="1451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x v="32"/>
    <n v="0"/>
    <x v="1"/>
    <s v="US"/>
    <s v="USD"/>
    <x v="1452"/>
    <x v="1452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x v="1453"/>
    <x v="1453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x v="1454"/>
    <x v="1454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x v="1455"/>
    <x v="1455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x v="10"/>
    <n v="145"/>
    <x v="1"/>
    <s v="IT"/>
    <s v="EUR"/>
    <x v="1456"/>
    <x v="1456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x v="12"/>
    <n v="0"/>
    <x v="1"/>
    <s v="US"/>
    <s v="USD"/>
    <x v="1457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x v="1458"/>
    <x v="1458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x v="1459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x v="259"/>
    <n v="0"/>
    <x v="1"/>
    <s v="US"/>
    <s v="USD"/>
    <x v="1460"/>
    <x v="1460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x v="36"/>
    <n v="15186.69"/>
    <x v="0"/>
    <s v="US"/>
    <s v="USD"/>
    <x v="1461"/>
    <x v="1461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x v="23"/>
    <n v="4340.7"/>
    <x v="0"/>
    <s v="US"/>
    <s v="USD"/>
    <x v="1462"/>
    <x v="1462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x v="1463"/>
    <x v="1463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x v="10"/>
    <n v="8160"/>
    <x v="0"/>
    <s v="US"/>
    <s v="USD"/>
    <x v="1464"/>
    <x v="1464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x v="1465"/>
    <x v="1465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x v="1466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x v="79"/>
    <n v="46032"/>
    <x v="0"/>
    <s v="US"/>
    <s v="USD"/>
    <x v="1467"/>
    <x v="1467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x v="1468"/>
    <x v="1468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x v="260"/>
    <n v="47978"/>
    <x v="0"/>
    <s v="US"/>
    <s v="USD"/>
    <x v="1469"/>
    <x v="146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x v="1470"/>
    <x v="1470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x v="1471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x v="1472"/>
    <x v="1472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x v="15"/>
    <n v="1807.74"/>
    <x v="0"/>
    <s v="US"/>
    <s v="USD"/>
    <x v="1473"/>
    <x v="1473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x v="1474"/>
    <x v="1474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x v="1475"/>
    <x v="1475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x v="12"/>
    <n v="39693.279999999999"/>
    <x v="0"/>
    <s v="US"/>
    <s v="USD"/>
    <x v="1476"/>
    <x v="1476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x v="1477"/>
    <x v="1477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x v="1478"/>
    <x v="1478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x v="1479"/>
    <x v="147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x v="1480"/>
    <x v="1480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x v="1481"/>
    <x v="1481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x v="1482"/>
    <x v="1482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x v="1483"/>
    <x v="1483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x v="13"/>
    <n v="0"/>
    <x v="2"/>
    <s v="US"/>
    <s v="USD"/>
    <x v="1484"/>
    <x v="1484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x v="1485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x v="1486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x v="1487"/>
    <x v="1487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x v="36"/>
    <n v="360"/>
    <x v="2"/>
    <s v="AU"/>
    <s v="AUD"/>
    <x v="1488"/>
    <x v="1488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x v="1489"/>
    <x v="1489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x v="1490"/>
    <x v="1490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x v="1491"/>
    <x v="1491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x v="1492"/>
    <x v="1492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x v="262"/>
    <n v="0"/>
    <x v="2"/>
    <s v="US"/>
    <s v="USD"/>
    <x v="1493"/>
    <x v="1493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x v="1494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x v="13"/>
    <n v="0"/>
    <x v="2"/>
    <s v="US"/>
    <s v="USD"/>
    <x v="1495"/>
    <x v="1495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x v="1496"/>
    <x v="1496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x v="1497"/>
    <x v="1497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x v="1498"/>
    <x v="149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x v="1499"/>
    <x v="1499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x v="1500"/>
    <x v="1500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x v="263"/>
    <n v="86492"/>
    <x v="0"/>
    <s v="CA"/>
    <s v="CAD"/>
    <x v="1501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x v="1502"/>
    <x v="1502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x v="1503"/>
    <x v="1503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x v="115"/>
    <n v="18066"/>
    <x v="0"/>
    <s v="GB"/>
    <s v="GBP"/>
    <x v="1504"/>
    <x v="150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x v="1505"/>
    <x v="1505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x v="1506"/>
    <x v="1506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x v="1507"/>
    <x v="1507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x v="1508"/>
    <x v="1508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x v="1509"/>
    <x v="1509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x v="1510"/>
    <x v="1510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x v="1511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x v="1512"/>
    <x v="1512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x v="1513"/>
    <x v="1513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x v="31"/>
    <n v="26619"/>
    <x v="0"/>
    <s v="US"/>
    <s v="USD"/>
    <x v="1514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x v="1515"/>
    <x v="1515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x v="1516"/>
    <x v="1516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x v="1517"/>
    <x v="1517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x v="36"/>
    <n v="30805"/>
    <x v="0"/>
    <s v="US"/>
    <s v="USD"/>
    <x v="1518"/>
    <x v="1518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x v="1519"/>
    <x v="1519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x v="102"/>
    <n v="18625"/>
    <x v="0"/>
    <s v="US"/>
    <s v="USD"/>
    <x v="1520"/>
    <x v="1520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x v="1521"/>
    <x v="152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x v="1522"/>
    <x v="1522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x v="1523"/>
    <x v="1523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x v="1524"/>
    <x v="1524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x v="1525"/>
    <x v="1525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x v="1526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x v="1527"/>
    <x v="1527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x v="9"/>
    <n v="8447"/>
    <x v="0"/>
    <s v="US"/>
    <s v="USD"/>
    <x v="1528"/>
    <x v="1528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x v="1529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x v="1530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x v="1531"/>
    <x v="1531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x v="1532"/>
    <x v="1532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x v="1533"/>
    <x v="1533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x v="1534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x v="1535"/>
    <x v="1535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x v="1536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x v="1537"/>
    <x v="153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x v="1538"/>
    <x v="1538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x v="1539"/>
    <x v="153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x v="1540"/>
    <x v="1540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x v="1541"/>
    <x v="1541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x v="1542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x v="1543"/>
    <x v="1543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x v="1544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x v="9"/>
    <n v="1"/>
    <x v="2"/>
    <s v="US"/>
    <s v="USD"/>
    <x v="1545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x v="1546"/>
    <x v="1546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x v="269"/>
    <n v="0"/>
    <x v="2"/>
    <s v="US"/>
    <s v="USD"/>
    <x v="1547"/>
    <x v="1547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x v="176"/>
    <n v="60"/>
    <x v="2"/>
    <s v="US"/>
    <s v="USD"/>
    <x v="1548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x v="154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x v="1550"/>
    <x v="1550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x v="1551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x v="341"/>
    <x v="1552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x v="1552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x v="1553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x v="1554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x v="1555"/>
    <x v="1556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x v="1556"/>
    <x v="1557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x v="1557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x v="1558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x v="1559"/>
    <x v="1560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x v="1560"/>
    <x v="1561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x v="1561"/>
    <x v="1562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x v="1562"/>
    <x v="1563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x v="1563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x v="1564"/>
    <x v="1565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x v="1565"/>
    <x v="1566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x v="1566"/>
    <x v="1567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x v="1567"/>
    <x v="1568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x v="11"/>
    <n v="0"/>
    <x v="1"/>
    <s v="US"/>
    <s v="USD"/>
    <x v="1568"/>
    <x v="1569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x v="12"/>
    <n v="2484"/>
    <x v="1"/>
    <s v="US"/>
    <s v="USD"/>
    <x v="1569"/>
    <x v="1570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x v="1570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x v="1571"/>
    <x v="1572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x v="1572"/>
    <x v="1573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x v="1573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x v="1574"/>
    <x v="1575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x v="10"/>
    <n v="650"/>
    <x v="1"/>
    <s v="US"/>
    <s v="USD"/>
    <x v="1575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x v="1576"/>
    <x v="1577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x v="1577"/>
    <x v="1578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x v="1578"/>
    <x v="1579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x v="1579"/>
    <x v="1580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x v="158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x v="28"/>
    <n v="93"/>
    <x v="2"/>
    <s v="US"/>
    <s v="USD"/>
    <x v="1581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x v="1582"/>
    <x v="1583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x v="1583"/>
    <x v="1584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x v="1584"/>
    <x v="1585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x v="15"/>
    <n v="0"/>
    <x v="2"/>
    <s v="US"/>
    <s v="USD"/>
    <x v="1585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x v="1586"/>
    <x v="1587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x v="274"/>
    <n v="0"/>
    <x v="2"/>
    <s v="US"/>
    <s v="USD"/>
    <x v="1587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x v="38"/>
    <n v="0"/>
    <x v="2"/>
    <s v="US"/>
    <s v="USD"/>
    <x v="1588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x v="127"/>
    <n v="1020"/>
    <x v="2"/>
    <s v="IT"/>
    <s v="EUR"/>
    <x v="1589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x v="1590"/>
    <x v="159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x v="251"/>
    <n v="0"/>
    <x v="2"/>
    <s v="US"/>
    <s v="USD"/>
    <x v="1591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x v="29"/>
    <n v="3"/>
    <x v="2"/>
    <s v="US"/>
    <s v="USD"/>
    <x v="1592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x v="28"/>
    <n v="205"/>
    <x v="2"/>
    <s v="US"/>
    <s v="USD"/>
    <x v="1593"/>
    <x v="1594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x v="1594"/>
    <x v="1595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x v="53"/>
    <n v="75"/>
    <x v="2"/>
    <s v="GB"/>
    <s v="GBP"/>
    <x v="1595"/>
    <x v="1596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x v="1596"/>
    <x v="15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x v="1597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x v="2"/>
    <n v="0"/>
    <x v="2"/>
    <s v="GB"/>
    <s v="GBP"/>
    <x v="1598"/>
    <x v="1599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x v="1599"/>
    <x v="1600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x v="1600"/>
    <x v="1601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x v="1601"/>
    <x v="1602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x v="13"/>
    <n v="2000.66"/>
    <x v="0"/>
    <s v="US"/>
    <s v="USD"/>
    <x v="1602"/>
    <x v="1603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x v="1603"/>
    <x v="1604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x v="1604"/>
    <x v="1605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x v="1605"/>
    <x v="1606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x v="1606"/>
    <x v="1607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x v="1607"/>
    <x v="1608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x v="1608"/>
    <x v="16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x v="1609"/>
    <x v="16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x v="134"/>
    <n v="1001"/>
    <x v="0"/>
    <s v="US"/>
    <s v="USD"/>
    <x v="1610"/>
    <x v="1611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x v="1611"/>
    <x v="1612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x v="1612"/>
    <x v="1613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x v="1613"/>
    <x v="1614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x v="1614"/>
    <x v="1615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x v="1615"/>
    <x v="1616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x v="39"/>
    <n v="10210"/>
    <x v="0"/>
    <s v="US"/>
    <s v="USD"/>
    <x v="1616"/>
    <x v="1617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x v="15"/>
    <n v="1576"/>
    <x v="0"/>
    <s v="US"/>
    <s v="USD"/>
    <x v="1617"/>
    <x v="1618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x v="1618"/>
    <x v="1619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x v="28"/>
    <n v="1130"/>
    <x v="0"/>
    <s v="US"/>
    <s v="USD"/>
    <x v="1619"/>
    <x v="162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x v="1620"/>
    <x v="1621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x v="1621"/>
    <x v="1622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x v="1622"/>
    <x v="1623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x v="1623"/>
    <x v="1624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x v="1624"/>
    <x v="1625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x v="1625"/>
    <x v="1626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x v="1626"/>
    <x v="1627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x v="23"/>
    <n v="4037"/>
    <x v="0"/>
    <s v="US"/>
    <s v="USD"/>
    <x v="1627"/>
    <x v="1628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x v="12"/>
    <n v="6220"/>
    <x v="0"/>
    <s v="US"/>
    <s v="USD"/>
    <x v="1628"/>
    <x v="1629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x v="1629"/>
    <x v="1630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x v="1630"/>
    <x v="163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x v="1631"/>
    <x v="1632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x v="1632"/>
    <x v="1633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x v="13"/>
    <n v="2010"/>
    <x v="0"/>
    <s v="US"/>
    <s v="USD"/>
    <x v="1633"/>
    <x v="1634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x v="1634"/>
    <x v="1635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x v="1635"/>
    <x v="1636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x v="1636"/>
    <x v="1637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x v="28"/>
    <n v="1050"/>
    <x v="0"/>
    <s v="US"/>
    <s v="USD"/>
    <x v="1637"/>
    <x v="163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x v="1638"/>
    <x v="1639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x v="1639"/>
    <x v="1640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x v="30"/>
    <n v="2535"/>
    <x v="0"/>
    <s v="US"/>
    <s v="USD"/>
    <x v="1640"/>
    <x v="1641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x v="1641"/>
    <x v="1642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x v="10"/>
    <n v="6235"/>
    <x v="0"/>
    <s v="US"/>
    <s v="USD"/>
    <x v="1642"/>
    <x v="1643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x v="1643"/>
    <x v="1644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x v="1644"/>
    <x v="1645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x v="1645"/>
    <x v="1646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x v="1646"/>
    <x v="164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x v="1647"/>
    <x v="1648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x v="1648"/>
    <x v="1649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x v="13"/>
    <n v="2831"/>
    <x v="0"/>
    <s v="US"/>
    <s v="USD"/>
    <x v="1649"/>
    <x v="1650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x v="1650"/>
    <x v="1651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x v="1651"/>
    <x v="1652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x v="1652"/>
    <x v="1653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x v="1653"/>
    <x v="1654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x v="15"/>
    <n v="2143"/>
    <x v="0"/>
    <s v="US"/>
    <s v="USD"/>
    <x v="1654"/>
    <x v="1655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x v="1655"/>
    <x v="1656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x v="1656"/>
    <x v="1657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x v="1657"/>
    <x v="1658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x v="1658"/>
    <x v="1659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x v="1659"/>
    <x v="166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x v="166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x v="1661"/>
    <x v="1662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x v="28"/>
    <n v="1080"/>
    <x v="0"/>
    <s v="US"/>
    <s v="USD"/>
    <x v="1662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x v="1663"/>
    <x v="1664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x v="1664"/>
    <x v="1665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x v="1665"/>
    <x v="1666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x v="1666"/>
    <x v="1667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x v="1667"/>
    <x v="1668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x v="1668"/>
    <x v="1669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x v="1669"/>
    <x v="1670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x v="13"/>
    <n v="2013.47"/>
    <x v="0"/>
    <s v="US"/>
    <s v="USD"/>
    <x v="1670"/>
    <x v="1671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x v="180"/>
    <n v="1920"/>
    <x v="0"/>
    <s v="US"/>
    <s v="USD"/>
    <x v="1671"/>
    <x v="1672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x v="167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x v="1673"/>
    <x v="1674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x v="28"/>
    <n v="1374.16"/>
    <x v="0"/>
    <s v="US"/>
    <s v="USD"/>
    <x v="1674"/>
    <x v="1675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x v="9"/>
    <n v="3460"/>
    <x v="0"/>
    <s v="US"/>
    <s v="USD"/>
    <x v="1675"/>
    <x v="1676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x v="1676"/>
    <x v="1677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x v="1677"/>
    <x v="1678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x v="1678"/>
    <x v="1679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x v="28"/>
    <n v="1175"/>
    <x v="0"/>
    <s v="US"/>
    <s v="USD"/>
    <x v="1679"/>
    <x v="1680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x v="1680"/>
    <x v="1681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x v="1681"/>
    <x v="1682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x v="1682"/>
    <x v="1683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x v="6"/>
    <n v="8730"/>
    <x v="3"/>
    <s v="US"/>
    <s v="USD"/>
    <x v="1683"/>
    <x v="1684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x v="1684"/>
    <x v="1685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x v="1685"/>
    <x v="1686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x v="1686"/>
    <x v="1687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x v="1687"/>
    <x v="1688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x v="262"/>
    <n v="2400"/>
    <x v="3"/>
    <s v="US"/>
    <s v="USD"/>
    <x v="1688"/>
    <x v="1689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x v="1689"/>
    <x v="1690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x v="1690"/>
    <x v="1691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x v="1691"/>
    <x v="1692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x v="1692"/>
    <x v="1693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x v="1693"/>
    <x v="169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x v="1694"/>
    <x v="1695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x v="1695"/>
    <x v="1696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x v="1696"/>
    <x v="1697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x v="1697"/>
    <x v="1698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x v="1698"/>
    <x v="1699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x v="1699"/>
    <x v="170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x v="1700"/>
    <x v="1701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x v="281"/>
    <n v="1"/>
    <x v="2"/>
    <s v="US"/>
    <s v="USD"/>
    <x v="1701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x v="1702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x v="13"/>
    <n v="1302"/>
    <x v="2"/>
    <s v="US"/>
    <s v="USD"/>
    <x v="170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x v="1704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x v="1705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x v="1706"/>
    <x v="1707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x v="1707"/>
    <x v="1708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x v="257"/>
    <n v="85"/>
    <x v="2"/>
    <s v="US"/>
    <s v="USD"/>
    <x v="1708"/>
    <x v="1709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x v="10"/>
    <n v="34"/>
    <x v="2"/>
    <s v="DE"/>
    <s v="EUR"/>
    <x v="1709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x v="1710"/>
    <x v="1711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x v="1711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x v="1712"/>
    <x v="1713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x v="1713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x v="1714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x v="1715"/>
    <x v="1716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x v="282"/>
    <n v="1395"/>
    <x v="2"/>
    <s v="US"/>
    <s v="USD"/>
    <x v="1716"/>
    <x v="1717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x v="19"/>
    <n v="75"/>
    <x v="2"/>
    <s v="US"/>
    <s v="USD"/>
    <x v="1717"/>
    <x v="1718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x v="1718"/>
    <x v="1719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x v="1719"/>
    <x v="1720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x v="1720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x v="1721"/>
    <x v="1722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x v="1722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x v="1723"/>
    <x v="1724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x v="1724"/>
    <x v="1725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x v="115"/>
    <n v="2196"/>
    <x v="2"/>
    <s v="US"/>
    <s v="USD"/>
    <x v="1725"/>
    <x v="1726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x v="1726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x v="1727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x v="1728"/>
    <x v="1729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x v="1729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x v="28"/>
    <n v="0"/>
    <x v="2"/>
    <s v="US"/>
    <s v="USD"/>
    <x v="173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x v="1731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x v="1732"/>
    <x v="1733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x v="1733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x v="1734"/>
    <x v="173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x v="9"/>
    <n v="22"/>
    <x v="2"/>
    <s v="US"/>
    <s v="USD"/>
    <x v="1735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x v="1736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x v="10"/>
    <n v="20"/>
    <x v="2"/>
    <s v="US"/>
    <s v="USD"/>
    <x v="1737"/>
    <x v="1738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x v="1738"/>
    <x v="1739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x v="1739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x v="38"/>
    <n v="1330"/>
    <x v="0"/>
    <s v="GB"/>
    <s v="GBP"/>
    <x v="1740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x v="1741"/>
    <x v="1742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x v="1742"/>
    <x v="1743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x v="1743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x v="1744"/>
    <x v="1745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x v="1745"/>
    <x v="1746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x v="1746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x v="63"/>
    <n v="64974"/>
    <x v="0"/>
    <s v="CA"/>
    <s v="CAD"/>
    <x v="1747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x v="1748"/>
    <x v="1749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x v="1749"/>
    <x v="1750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x v="3"/>
    <n v="10290"/>
    <x v="0"/>
    <s v="US"/>
    <s v="USD"/>
    <x v="1750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x v="38"/>
    <n v="3122"/>
    <x v="0"/>
    <s v="GB"/>
    <s v="GBP"/>
    <x v="1751"/>
    <x v="175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x v="1752"/>
    <x v="1753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x v="17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x v="1754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x v="1755"/>
    <x v="1756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x v="1756"/>
    <x v="1757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x v="1757"/>
    <x v="1758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x v="10"/>
    <n v="5330"/>
    <x v="0"/>
    <s v="US"/>
    <s v="USD"/>
    <x v="1758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x v="1759"/>
    <x v="1760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x v="213"/>
    <n v="155"/>
    <x v="0"/>
    <s v="GB"/>
    <s v="GBP"/>
    <x v="17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x v="213"/>
    <n v="885"/>
    <x v="0"/>
    <s v="US"/>
    <s v="USD"/>
    <x v="1761"/>
    <x v="1762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x v="1762"/>
    <x v="1763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x v="1763"/>
    <x v="1764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x v="1764"/>
    <x v="1765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x v="15"/>
    <n v="0"/>
    <x v="2"/>
    <s v="AU"/>
    <s v="AUD"/>
    <x v="1765"/>
    <x v="1766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x v="1766"/>
    <x v="1767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x v="1767"/>
    <x v="1768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x v="1768"/>
    <x v="176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x v="1769"/>
    <x v="1770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x v="1770"/>
    <x v="1771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x v="62"/>
    <n v="858"/>
    <x v="2"/>
    <s v="GB"/>
    <s v="GBP"/>
    <x v="1771"/>
    <x v="1772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x v="1772"/>
    <x v="1773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x v="1773"/>
    <x v="1774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x v="1774"/>
    <x v="1775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x v="1775"/>
    <x v="1776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x v="1776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x v="1777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x v="1778"/>
    <x v="1779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x v="1779"/>
    <x v="178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x v="1780"/>
    <x v="1781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x v="1781"/>
    <x v="1782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x v="1782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x v="1783"/>
    <x v="1784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x v="1784"/>
    <x v="178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x v="1785"/>
    <x v="1786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x v="3"/>
    <n v="1533"/>
    <x v="2"/>
    <s v="US"/>
    <s v="USD"/>
    <x v="1786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x v="62"/>
    <n v="76"/>
    <x v="2"/>
    <s v="GB"/>
    <s v="GBP"/>
    <x v="1787"/>
    <x v="1788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x v="1788"/>
    <x v="1789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x v="1789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x v="9"/>
    <n v="107"/>
    <x v="2"/>
    <s v="GB"/>
    <s v="GBP"/>
    <x v="1790"/>
    <x v="1791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x v="1791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x v="1792"/>
    <x v="1793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x v="1793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x v="89"/>
    <n v="10846"/>
    <x v="2"/>
    <s v="DE"/>
    <s v="EUR"/>
    <x v="1794"/>
    <x v="1795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x v="1795"/>
    <x v="179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x v="1796"/>
    <x v="1797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x v="1797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x v="23"/>
    <n v="69.83"/>
    <x v="2"/>
    <s v="GB"/>
    <s v="GBP"/>
    <x v="1798"/>
    <x v="1799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x v="1799"/>
    <x v="180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x v="18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x v="8"/>
    <n v="1697"/>
    <x v="2"/>
    <s v="DE"/>
    <s v="EUR"/>
    <x v="1801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x v="180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x v="1803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x v="1804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x v="1805"/>
    <x v="1806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x v="10"/>
    <n v="553"/>
    <x v="2"/>
    <s v="US"/>
    <s v="USD"/>
    <x v="1806"/>
    <x v="1807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x v="1807"/>
    <x v="1808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x v="1808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x v="52"/>
    <n v="15"/>
    <x v="2"/>
    <s v="US"/>
    <s v="USD"/>
    <x v="1809"/>
    <x v="1810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x v="214"/>
    <n v="40"/>
    <x v="2"/>
    <s v="US"/>
    <s v="USD"/>
    <x v="1810"/>
    <x v="1811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x v="1811"/>
    <x v="1812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x v="222"/>
    <n v="0"/>
    <x v="2"/>
    <s v="GB"/>
    <s v="GBP"/>
    <x v="1812"/>
    <x v="1813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x v="1813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x v="1814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x v="31"/>
    <n v="509"/>
    <x v="2"/>
    <s v="CH"/>
    <s v="CHF"/>
    <x v="1815"/>
    <x v="1816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x v="102"/>
    <n v="9419"/>
    <x v="2"/>
    <s v="US"/>
    <s v="USD"/>
    <x v="1816"/>
    <x v="181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x v="36"/>
    <n v="0"/>
    <x v="2"/>
    <s v="US"/>
    <s v="USD"/>
    <x v="1817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x v="1818"/>
    <x v="1819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x v="1819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x v="1820"/>
    <x v="1821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x v="1821"/>
    <x v="182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x v="1822"/>
    <x v="1823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x v="9"/>
    <n v="3002"/>
    <x v="0"/>
    <s v="US"/>
    <s v="USD"/>
    <x v="1823"/>
    <x v="1824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x v="1824"/>
    <x v="1825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x v="13"/>
    <n v="2020"/>
    <x v="0"/>
    <s v="US"/>
    <s v="USD"/>
    <x v="1825"/>
    <x v="1826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x v="1826"/>
    <x v="1827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x v="1827"/>
    <x v="1828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x v="1828"/>
    <x v="1829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x v="1829"/>
    <x v="1830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x v="1830"/>
    <x v="1831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x v="1831"/>
    <x v="1832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x v="1832"/>
    <x v="183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x v="3"/>
    <n v="11805"/>
    <x v="0"/>
    <s v="US"/>
    <s v="USD"/>
    <x v="1833"/>
    <x v="1834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x v="1834"/>
    <x v="1835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x v="10"/>
    <n v="10017"/>
    <x v="0"/>
    <s v="US"/>
    <s v="USD"/>
    <x v="1835"/>
    <x v="1836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x v="1836"/>
    <x v="1837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x v="1837"/>
    <x v="1838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x v="1838"/>
    <x v="1839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x v="1839"/>
    <x v="184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x v="13"/>
    <n v="2035"/>
    <x v="0"/>
    <s v="US"/>
    <s v="USD"/>
    <x v="1840"/>
    <x v="1841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x v="1841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x v="1842"/>
    <x v="1843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x v="1843"/>
    <x v="184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x v="1844"/>
    <x v="1845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x v="1845"/>
    <x v="1846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x v="1846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x v="1847"/>
    <x v="184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x v="43"/>
    <n v="301"/>
    <x v="0"/>
    <s v="US"/>
    <s v="USD"/>
    <x v="1848"/>
    <x v="184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x v="1849"/>
    <x v="185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x v="1850"/>
    <x v="1851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x v="1851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x v="1852"/>
    <x v="1853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x v="1853"/>
    <x v="1854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x v="1854"/>
    <x v="1855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x v="1855"/>
    <x v="1856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x v="1856"/>
    <x v="1857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x v="1857"/>
    <x v="1858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x v="9"/>
    <n v="3955"/>
    <x v="0"/>
    <s v="US"/>
    <s v="USD"/>
    <x v="1858"/>
    <x v="185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x v="1859"/>
    <x v="1860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x v="1860"/>
    <x v="186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x v="1861"/>
    <x v="1862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x v="30"/>
    <n v="10"/>
    <x v="2"/>
    <s v="US"/>
    <s v="USD"/>
    <x v="1862"/>
    <x v="1863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x v="1863"/>
    <x v="1864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x v="1864"/>
    <x v="1865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x v="1865"/>
    <x v="1866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x v="1866"/>
    <x v="1867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x v="1867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x v="1868"/>
    <x v="186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x v="1869"/>
    <x v="1870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x v="1870"/>
    <x v="187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x v="1871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x v="1872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x v="1873"/>
    <x v="1874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x v="3"/>
    <n v="51"/>
    <x v="2"/>
    <s v="US"/>
    <s v="USD"/>
    <x v="1874"/>
    <x v="1875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x v="1875"/>
    <x v="1876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x v="1876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x v="1877"/>
    <x v="1878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x v="1878"/>
    <x v="187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x v="10"/>
    <n v="1004"/>
    <x v="2"/>
    <s v="GB"/>
    <s v="GBP"/>
    <x v="1879"/>
    <x v="18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x v="1880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x v="1881"/>
    <x v="188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x v="1882"/>
    <x v="1883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x v="1883"/>
    <x v="1884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x v="1884"/>
    <x v="1885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x v="1885"/>
    <x v="1886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x v="1886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x v="1887"/>
    <x v="1888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x v="1888"/>
    <x v="1889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x v="1889"/>
    <x v="1890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x v="1890"/>
    <x v="1891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x v="1891"/>
    <x v="1892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x v="1892"/>
    <x v="1893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x v="28"/>
    <n v="1145"/>
    <x v="0"/>
    <s v="US"/>
    <s v="USD"/>
    <x v="1893"/>
    <x v="1894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x v="1894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x v="1895"/>
    <x v="1896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x v="1896"/>
    <x v="1897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x v="1897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x v="1898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x v="1899"/>
    <x v="1900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x v="19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x v="1901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x v="1902"/>
    <x v="1903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x v="1903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x v="1904"/>
    <x v="1905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x v="1905"/>
    <x v="1906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x v="11"/>
    <n v="85"/>
    <x v="2"/>
    <s v="US"/>
    <s v="USD"/>
    <x v="1906"/>
    <x v="1907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x v="1907"/>
    <x v="1908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x v="1908"/>
    <x v="190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x v="1909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x v="1910"/>
    <x v="1911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x v="1911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x v="240"/>
    <n v="637"/>
    <x v="2"/>
    <s v="GB"/>
    <s v="GBP"/>
    <x v="1912"/>
    <x v="1913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x v="1913"/>
    <x v="1914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x v="1914"/>
    <x v="1915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x v="22"/>
    <n v="102"/>
    <x v="2"/>
    <s v="US"/>
    <s v="USD"/>
    <x v="1915"/>
    <x v="1916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x v="303"/>
    <n v="205025"/>
    <x v="2"/>
    <s v="HK"/>
    <s v="HKD"/>
    <x v="1916"/>
    <x v="1917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x v="1917"/>
    <x v="1918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x v="1918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x v="1919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x v="15"/>
    <n v="2052"/>
    <x v="0"/>
    <s v="US"/>
    <s v="USD"/>
    <x v="1920"/>
    <x v="1921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x v="1921"/>
    <x v="1922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x v="1922"/>
    <x v="1923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x v="1923"/>
    <x v="1924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x v="1924"/>
    <x v="1925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x v="1925"/>
    <x v="192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x v="20"/>
    <n v="620"/>
    <x v="0"/>
    <s v="US"/>
    <s v="USD"/>
    <x v="1926"/>
    <x v="1927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x v="1927"/>
    <x v="1928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x v="1928"/>
    <x v="1929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x v="1929"/>
    <x v="1930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x v="13"/>
    <n v="2412.02"/>
    <x v="0"/>
    <s v="US"/>
    <s v="USD"/>
    <x v="1930"/>
    <x v="1931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x v="1931"/>
    <x v="1932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x v="1932"/>
    <x v="1933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x v="1933"/>
    <x v="1934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x v="1934"/>
    <x v="1935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x v="1935"/>
    <x v="1936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x v="1936"/>
    <x v="1937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x v="1937"/>
    <x v="1938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x v="1938"/>
    <x v="1939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x v="1939"/>
    <x v="1940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x v="1940"/>
    <x v="194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x v="1941"/>
    <x v="1942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x v="1942"/>
    <x v="1943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x v="1943"/>
    <x v="1944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x v="1944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x v="1945"/>
    <x v="1946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x v="1946"/>
    <x v="1947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x v="57"/>
    <n v="800211"/>
    <x v="0"/>
    <s v="US"/>
    <s v="USD"/>
    <x v="1947"/>
    <x v="1948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x v="63"/>
    <n v="53001.3"/>
    <x v="0"/>
    <s v="GB"/>
    <s v="GBP"/>
    <x v="1948"/>
    <x v="1949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x v="1949"/>
    <x v="1950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x v="1950"/>
    <x v="1951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x v="1951"/>
    <x v="1952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x v="36"/>
    <n v="33892"/>
    <x v="0"/>
    <s v="US"/>
    <s v="USD"/>
    <x v="1952"/>
    <x v="1953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x v="63"/>
    <n v="349474"/>
    <x v="0"/>
    <s v="US"/>
    <s v="USD"/>
    <x v="1953"/>
    <x v="1954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x v="1954"/>
    <x v="1955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x v="195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x v="11"/>
    <n v="50251.41"/>
    <x v="0"/>
    <s v="US"/>
    <s v="USD"/>
    <x v="1956"/>
    <x v="1957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x v="1957"/>
    <x v="1958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x v="1958"/>
    <x v="1959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x v="1959"/>
    <x v="1960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x v="1960"/>
    <x v="1961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x v="1961"/>
    <x v="1962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x v="1962"/>
    <x v="1963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x v="1963"/>
    <x v="1964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x v="1964"/>
    <x v="1965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x v="1965"/>
    <x v="1966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x v="1966"/>
    <x v="1967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x v="1967"/>
    <x v="1968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x v="1968"/>
    <x v="1969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x v="1969"/>
    <x v="1970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x v="1970"/>
    <x v="197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x v="1971"/>
    <x v="1972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x v="1972"/>
    <x v="1973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x v="1973"/>
    <x v="1974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x v="194"/>
    <n v="33393.339999999997"/>
    <x v="0"/>
    <s v="US"/>
    <s v="USD"/>
    <x v="1974"/>
    <x v="1975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x v="23"/>
    <n v="13864"/>
    <x v="0"/>
    <s v="GB"/>
    <s v="GBP"/>
    <x v="1975"/>
    <x v="1976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x v="1976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x v="1977"/>
    <x v="1978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x v="1978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x v="63"/>
    <n v="177412.01"/>
    <x v="0"/>
    <s v="DE"/>
    <s v="EUR"/>
    <x v="1979"/>
    <x v="1980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x v="1980"/>
    <x v="1981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x v="1981"/>
    <x v="1982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x v="1982"/>
    <x v="1983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x v="1983"/>
    <x v="1984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x v="1984"/>
    <x v="1985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x v="1985"/>
    <x v="1986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x v="62"/>
    <n v="2336"/>
    <x v="2"/>
    <s v="GB"/>
    <s v="GBP"/>
    <x v="198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x v="12"/>
    <n v="25"/>
    <x v="2"/>
    <s v="US"/>
    <s v="USD"/>
    <x v="1987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x v="1988"/>
    <x v="1989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x v="1989"/>
    <x v="1990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x v="13"/>
    <n v="140"/>
    <x v="2"/>
    <s v="US"/>
    <s v="USD"/>
    <x v="1990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x v="15"/>
    <n v="2"/>
    <x v="2"/>
    <s v="US"/>
    <s v="USD"/>
    <x v="1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x v="1992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x v="1993"/>
    <x v="1994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x v="1994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x v="1995"/>
    <x v="1996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x v="1996"/>
    <x v="1997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x v="1997"/>
    <x v="199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x v="310"/>
    <n v="236"/>
    <x v="2"/>
    <s v="GB"/>
    <s v="GBP"/>
    <x v="1998"/>
    <x v="1999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x v="1999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x v="20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x v="2001"/>
    <x v="2002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x v="2002"/>
    <x v="2003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x v="2003"/>
    <x v="2004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x v="2004"/>
    <x v="2005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x v="2005"/>
    <x v="2006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x v="2006"/>
    <x v="2007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x v="2007"/>
    <x v="2008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x v="2008"/>
    <x v="2009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x v="11"/>
    <n v="96015.9"/>
    <x v="0"/>
    <s v="US"/>
    <s v="USD"/>
    <x v="2009"/>
    <x v="2010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x v="201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x v="201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x v="2012"/>
    <x v="2013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x v="2013"/>
    <x v="2014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x v="2014"/>
    <x v="2015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x v="3"/>
    <n v="92154.22"/>
    <x v="0"/>
    <s v="US"/>
    <s v="USD"/>
    <x v="2015"/>
    <x v="2016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x v="2016"/>
    <x v="2017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x v="2017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x v="2018"/>
    <x v="2019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x v="2019"/>
    <x v="2020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x v="2020"/>
    <x v="2021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x v="2021"/>
    <x v="202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x v="2022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x v="2023"/>
    <x v="202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x v="2024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x v="31"/>
    <n v="33370.769999999997"/>
    <x v="0"/>
    <s v="US"/>
    <s v="USD"/>
    <x v="2025"/>
    <x v="2026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x v="2026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x v="9"/>
    <n v="3785"/>
    <x v="0"/>
    <s v="US"/>
    <s v="USD"/>
    <x v="2027"/>
    <x v="2028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x v="30"/>
    <n v="9030"/>
    <x v="0"/>
    <s v="US"/>
    <s v="USD"/>
    <x v="2028"/>
    <x v="2029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x v="2029"/>
    <x v="2030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x v="2030"/>
    <x v="2031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x v="2031"/>
    <x v="2032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x v="2032"/>
    <x v="2033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x v="2033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x v="2034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x v="2035"/>
    <x v="2036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x v="2036"/>
    <x v="2037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x v="2037"/>
    <x v="2038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x v="2038"/>
    <x v="2039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x v="9"/>
    <n v="7445.14"/>
    <x v="0"/>
    <s v="US"/>
    <s v="USD"/>
    <x v="2039"/>
    <x v="2040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x v="2040"/>
    <x v="2041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x v="2041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x v="2042"/>
    <x v="2043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x v="2043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x v="2044"/>
    <x v="2045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x v="2045"/>
    <x v="2046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x v="2046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x v="2047"/>
    <x v="2048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x v="63"/>
    <n v="60095.35"/>
    <x v="0"/>
    <s v="GB"/>
    <s v="GBP"/>
    <x v="2048"/>
    <x v="2049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x v="2049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x v="2050"/>
    <x v="2051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x v="2051"/>
    <x v="2052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x v="2052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x v="2053"/>
    <x v="2054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x v="2054"/>
    <x v="2055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x v="2055"/>
    <x v="2056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x v="2056"/>
    <x v="2057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x v="317"/>
    <n v="4308"/>
    <x v="0"/>
    <s v="GB"/>
    <s v="GBP"/>
    <x v="2057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x v="2058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x v="2059"/>
    <x v="206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x v="2060"/>
    <x v="2061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x v="2061"/>
    <x v="2062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x v="2062"/>
    <x v="2063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x v="2063"/>
    <x v="2064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x v="2064"/>
    <x v="2065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x v="2065"/>
    <x v="2066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x v="319"/>
    <n v="628"/>
    <x v="0"/>
    <s v="GB"/>
    <s v="GBP"/>
    <x v="206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x v="2067"/>
    <x v="2068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x v="2068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x v="2069"/>
    <x v="2070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x v="2070"/>
    <x v="2071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x v="2071"/>
    <x v="207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x v="2072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x v="20"/>
    <n v="615"/>
    <x v="0"/>
    <s v="US"/>
    <s v="USD"/>
    <x v="2073"/>
    <x v="2074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x v="2074"/>
    <x v="2075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x v="321"/>
    <n v="972594.99"/>
    <x v="0"/>
    <s v="GB"/>
    <s v="GBP"/>
    <x v="2075"/>
    <x v="2076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x v="2076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x v="2077"/>
    <x v="2078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x v="2078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x v="2079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x v="2080"/>
    <x v="2081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x v="2081"/>
    <x v="2082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x v="2082"/>
    <x v="2083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x v="2083"/>
    <x v="2084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x v="2084"/>
    <x v="2085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x v="2085"/>
    <x v="2086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x v="2086"/>
    <x v="2087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x v="2087"/>
    <x v="2088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x v="30"/>
    <n v="3010.01"/>
    <x v="0"/>
    <s v="US"/>
    <s v="USD"/>
    <x v="2088"/>
    <x v="2089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x v="2089"/>
    <x v="2090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x v="2090"/>
    <x v="2091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x v="2091"/>
    <x v="209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x v="2092"/>
    <x v="2093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x v="2093"/>
    <x v="2094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x v="2094"/>
    <x v="2095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x v="2095"/>
    <x v="2096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x v="2096"/>
    <x v="2097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x v="2097"/>
    <x v="2098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x v="9"/>
    <n v="3971"/>
    <x v="0"/>
    <s v="US"/>
    <s v="USD"/>
    <x v="2098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x v="2099"/>
    <x v="2100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x v="2100"/>
    <x v="2101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x v="2101"/>
    <x v="2102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x v="198"/>
    <n v="11364"/>
    <x v="0"/>
    <s v="US"/>
    <s v="USD"/>
    <x v="2102"/>
    <x v="2103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x v="2103"/>
    <x v="210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x v="2104"/>
    <x v="2105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x v="2105"/>
    <x v="2106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x v="2106"/>
    <x v="2107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x v="2107"/>
    <x v="2108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x v="2108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x v="13"/>
    <n v="2007"/>
    <x v="0"/>
    <s v="US"/>
    <s v="USD"/>
    <x v="2109"/>
    <x v="2110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x v="2110"/>
    <x v="2111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x v="2111"/>
    <x v="2112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x v="39"/>
    <n v="7340"/>
    <x v="0"/>
    <s v="US"/>
    <s v="USD"/>
    <x v="2112"/>
    <x v="2113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x v="2113"/>
    <x v="2114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x v="2114"/>
    <x v="2115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x v="2115"/>
    <x v="2116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x v="2116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x v="28"/>
    <n v="1346.11"/>
    <x v="0"/>
    <s v="US"/>
    <s v="USD"/>
    <x v="2117"/>
    <x v="2118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x v="2118"/>
    <x v="2119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x v="6"/>
    <n v="8070.43"/>
    <x v="0"/>
    <s v="US"/>
    <s v="USD"/>
    <x v="2119"/>
    <x v="2120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x v="63"/>
    <n v="284"/>
    <x v="2"/>
    <s v="CH"/>
    <s v="CHF"/>
    <x v="2120"/>
    <x v="2121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x v="2121"/>
    <x v="2122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x v="2122"/>
    <x v="2123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x v="2123"/>
    <x v="2124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x v="2124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x v="2125"/>
    <x v="2126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x v="89"/>
    <n v="8076"/>
    <x v="2"/>
    <s v="GB"/>
    <s v="GBP"/>
    <x v="2126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x v="2127"/>
    <x v="2128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x v="2128"/>
    <x v="2129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x v="247"/>
    <n v="85"/>
    <x v="2"/>
    <s v="US"/>
    <s v="USD"/>
    <x v="2129"/>
    <x v="2130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x v="2"/>
    <n v="25"/>
    <x v="2"/>
    <s v="US"/>
    <s v="USD"/>
    <x v="2130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x v="2131"/>
    <x v="213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x v="2132"/>
    <x v="2133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x v="2133"/>
    <x v="2134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x v="2134"/>
    <x v="2135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x v="58"/>
    <n v="47.69"/>
    <x v="2"/>
    <s v="US"/>
    <s v="USD"/>
    <x v="2135"/>
    <x v="213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x v="2136"/>
    <x v="2137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x v="28"/>
    <n v="128"/>
    <x v="2"/>
    <s v="GB"/>
    <s v="GBP"/>
    <x v="2137"/>
    <x v="2138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x v="2138"/>
    <x v="2139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x v="2139"/>
    <x v="2140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x v="2140"/>
    <x v="2141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x v="2141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x v="2142"/>
    <x v="2143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x v="322"/>
    <n v="607"/>
    <x v="2"/>
    <s v="US"/>
    <s v="USD"/>
    <x v="2143"/>
    <x v="2144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x v="2144"/>
    <x v="2145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x v="2145"/>
    <x v="2146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x v="303"/>
    <n v="2716"/>
    <x v="2"/>
    <s v="US"/>
    <s v="USD"/>
    <x v="2146"/>
    <x v="2147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x v="213"/>
    <n v="2"/>
    <x v="2"/>
    <s v="GB"/>
    <s v="GBP"/>
    <x v="2147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x v="2148"/>
    <x v="2149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x v="63"/>
    <n v="405"/>
    <x v="2"/>
    <s v="NO"/>
    <s v="NOK"/>
    <x v="2149"/>
    <x v="2150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x v="2150"/>
    <x v="2151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x v="2151"/>
    <x v="2152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x v="2152"/>
    <x v="2153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x v="49"/>
    <n v="2"/>
    <x v="2"/>
    <s v="US"/>
    <s v="USD"/>
    <x v="2153"/>
    <x v="2154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x v="10"/>
    <n v="115"/>
    <x v="2"/>
    <s v="GB"/>
    <s v="GBP"/>
    <x v="2154"/>
    <x v="215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x v="324"/>
    <n v="1493"/>
    <x v="2"/>
    <s v="US"/>
    <s v="USD"/>
    <x v="2155"/>
    <x v="215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x v="96"/>
    <n v="21144"/>
    <x v="2"/>
    <s v="US"/>
    <s v="USD"/>
    <x v="2156"/>
    <x v="2157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x v="2157"/>
    <x v="2158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x v="2158"/>
    <x v="2159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x v="2159"/>
    <x v="2160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x v="44"/>
    <n v="463"/>
    <x v="0"/>
    <s v="US"/>
    <s v="USD"/>
    <x v="2160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x v="2161"/>
    <x v="2162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x v="2162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x v="62"/>
    <n v="5645"/>
    <x v="0"/>
    <s v="US"/>
    <s v="USD"/>
    <x v="2163"/>
    <x v="216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x v="2164"/>
    <x v="216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x v="2165"/>
    <x v="2166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x v="325"/>
    <n v="180"/>
    <x v="0"/>
    <s v="US"/>
    <s v="USD"/>
    <x v="2166"/>
    <x v="216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x v="2167"/>
    <x v="2168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x v="2168"/>
    <x v="2169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x v="18"/>
    <n v="633"/>
    <x v="0"/>
    <s v="US"/>
    <s v="USD"/>
    <x v="2169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x v="217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x v="2171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x v="2172"/>
    <x v="217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x v="2173"/>
    <x v="2174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x v="2174"/>
    <x v="2175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x v="2175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x v="2176"/>
    <x v="217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x v="2177"/>
    <x v="2178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x v="28"/>
    <n v="1614"/>
    <x v="0"/>
    <s v="US"/>
    <s v="USD"/>
    <x v="2178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x v="10"/>
    <n v="5359.21"/>
    <x v="0"/>
    <s v="US"/>
    <s v="USD"/>
    <x v="2179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x v="2180"/>
    <x v="2181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x v="2181"/>
    <x v="2182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x v="2182"/>
    <x v="2183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x v="2183"/>
    <x v="2184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x v="2184"/>
    <x v="2185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x v="22"/>
    <n v="21935"/>
    <x v="0"/>
    <s v="US"/>
    <s v="USD"/>
    <x v="2185"/>
    <x v="2186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x v="2186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x v="2187"/>
    <x v="2188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x v="2188"/>
    <x v="2189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x v="2189"/>
    <x v="2190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x v="2190"/>
    <x v="2191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x v="2191"/>
    <x v="2192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x v="2192"/>
    <x v="2193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x v="2193"/>
    <x v="2194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x v="210"/>
    <n v="5535"/>
    <x v="0"/>
    <s v="US"/>
    <s v="USD"/>
    <x v="2194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x v="32"/>
    <n v="15937"/>
    <x v="0"/>
    <s v="US"/>
    <s v="USD"/>
    <x v="2195"/>
    <x v="2196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x v="2196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x v="2197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x v="7"/>
    <n v="13228"/>
    <x v="0"/>
    <s v="IE"/>
    <s v="EUR"/>
    <x v="2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x v="2199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x v="2200"/>
    <x v="2201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x v="2201"/>
    <x v="2202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x v="220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x v="2203"/>
    <x v="2204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x v="2204"/>
    <x v="2205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x v="2205"/>
    <x v="2206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x v="2206"/>
    <x v="2207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x v="2207"/>
    <x v="2208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x v="2208"/>
    <x v="2209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x v="2209"/>
    <x v="22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x v="2210"/>
    <x v="2211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x v="2211"/>
    <x v="2212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x v="2212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x v="2213"/>
    <x v="2214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x v="131"/>
    <n v="860"/>
    <x v="0"/>
    <s v="US"/>
    <s v="USD"/>
    <x v="2214"/>
    <x v="2215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x v="221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x v="2216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x v="2217"/>
    <x v="2218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x v="2218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x v="2219"/>
    <x v="2220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x v="2220"/>
    <x v="2221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x v="2221"/>
    <x v="2222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x v="2222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x v="2223"/>
    <x v="2224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x v="2224"/>
    <x v="222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x v="2225"/>
    <x v="2226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x v="2226"/>
    <x v="2227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x v="2227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x v="2228"/>
    <x v="2229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x v="2229"/>
    <x v="2230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x v="2230"/>
    <x v="223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x v="2231"/>
    <x v="2232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x v="2232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x v="2233"/>
    <x v="2234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x v="2234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x v="2235"/>
    <x v="2236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x v="2236"/>
    <x v="2237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x v="23"/>
    <n v="5496"/>
    <x v="0"/>
    <s v="DE"/>
    <s v="EUR"/>
    <x v="2237"/>
    <x v="2238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x v="31"/>
    <n v="32006.67"/>
    <x v="0"/>
    <s v="US"/>
    <s v="USD"/>
    <x v="2238"/>
    <x v="2239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x v="2239"/>
    <x v="2240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x v="2240"/>
    <x v="2241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x v="3"/>
    <n v="136009.76"/>
    <x v="0"/>
    <s v="US"/>
    <s v="USD"/>
    <x v="2241"/>
    <x v="2242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x v="2242"/>
    <x v="2243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x v="2243"/>
    <x v="2244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x v="2244"/>
    <x v="2245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x v="2245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x v="17"/>
    <n v="19324"/>
    <x v="0"/>
    <s v="US"/>
    <s v="USD"/>
    <x v="2246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x v="2247"/>
    <x v="224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x v="8"/>
    <n v="5907"/>
    <x v="0"/>
    <s v="US"/>
    <s v="USD"/>
    <x v="2248"/>
    <x v="2249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x v="2249"/>
    <x v="2250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x v="2250"/>
    <x v="2251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x v="2251"/>
    <x v="2252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x v="2252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x v="2"/>
    <n v="2299"/>
    <x v="0"/>
    <s v="US"/>
    <s v="USD"/>
    <x v="2253"/>
    <x v="2254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x v="333"/>
    <n v="11323"/>
    <x v="0"/>
    <s v="US"/>
    <s v="USD"/>
    <x v="2254"/>
    <x v="2255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x v="2255"/>
    <x v="225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x v="2256"/>
    <x v="2257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x v="41"/>
    <n v="3223"/>
    <x v="0"/>
    <s v="US"/>
    <s v="USD"/>
    <x v="225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x v="2258"/>
    <x v="2259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x v="2259"/>
    <x v="226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x v="2260"/>
    <x v="2261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x v="2261"/>
    <x v="2262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x v="2262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x v="2263"/>
    <x v="226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x v="2264"/>
    <x v="2265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x v="15"/>
    <n v="4804"/>
    <x v="0"/>
    <s v="US"/>
    <s v="USD"/>
    <x v="2265"/>
    <x v="2266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x v="2266"/>
    <x v="226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x v="2267"/>
    <x v="2268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x v="2268"/>
    <x v="2269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x v="2269"/>
    <x v="2270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x v="2270"/>
    <x v="2271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x v="28"/>
    <n v="13566"/>
    <x v="0"/>
    <s v="US"/>
    <s v="USD"/>
    <x v="2271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x v="2272"/>
    <x v="2273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x v="2273"/>
    <x v="2274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x v="2274"/>
    <x v="2275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x v="2275"/>
    <x v="2276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x v="2276"/>
    <x v="2277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x v="2277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x v="2278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x v="2279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x v="2280"/>
    <x v="2281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x v="47"/>
    <n v="1390"/>
    <x v="0"/>
    <s v="US"/>
    <s v="USD"/>
    <x v="2281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x v="2282"/>
    <x v="2283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x v="12"/>
    <n v="6373.27"/>
    <x v="0"/>
    <s v="US"/>
    <s v="USD"/>
    <x v="2283"/>
    <x v="2284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x v="2284"/>
    <x v="2285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x v="2285"/>
    <x v="2286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x v="2286"/>
    <x v="2287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x v="2287"/>
    <x v="2288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x v="2288"/>
    <x v="2289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x v="2289"/>
    <x v="229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x v="2290"/>
    <x v="2291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x v="2291"/>
    <x v="2292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x v="16"/>
    <n v="920"/>
    <x v="0"/>
    <s v="US"/>
    <s v="USD"/>
    <x v="2292"/>
    <x v="2293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x v="2293"/>
    <x v="2294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x v="2294"/>
    <x v="2295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x v="2295"/>
    <x v="229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x v="28"/>
    <n v="1006"/>
    <x v="0"/>
    <s v="US"/>
    <s v="USD"/>
    <x v="2296"/>
    <x v="2297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x v="2297"/>
    <x v="2298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x v="2298"/>
    <x v="229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x v="2299"/>
    <x v="2300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x v="10"/>
    <n v="6680.22"/>
    <x v="0"/>
    <s v="US"/>
    <s v="USD"/>
    <x v="2300"/>
    <x v="2301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x v="2301"/>
    <x v="2302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x v="2302"/>
    <x v="2303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x v="1254"/>
    <x v="2304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x v="2303"/>
    <x v="2305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x v="2304"/>
    <x v="2306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x v="2305"/>
    <x v="2307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x v="2306"/>
    <x v="2308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x v="2307"/>
    <x v="2309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x v="2308"/>
    <x v="2310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x v="2309"/>
    <x v="2311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x v="9"/>
    <n v="3236"/>
    <x v="0"/>
    <s v="US"/>
    <s v="USD"/>
    <x v="2310"/>
    <x v="2312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x v="10"/>
    <n v="8792.02"/>
    <x v="0"/>
    <s v="US"/>
    <s v="USD"/>
    <x v="2311"/>
    <x v="2313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x v="2312"/>
    <x v="2314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x v="2313"/>
    <x v="2315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x v="2314"/>
    <x v="2316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x v="2315"/>
    <x v="2317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x v="2316"/>
    <x v="2318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x v="2317"/>
    <x v="2319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x v="2318"/>
    <x v="232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x v="2319"/>
    <x v="232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x v="2320"/>
    <x v="2322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x v="2321"/>
    <x v="2323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x v="51"/>
    <n v="1555"/>
    <x v="3"/>
    <s v="GB"/>
    <s v="GBP"/>
    <x v="2322"/>
    <x v="2324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x v="2323"/>
    <x v="2325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x v="2324"/>
    <x v="2326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x v="2325"/>
    <x v="2327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x v="2326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x v="2327"/>
    <x v="2329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x v="2328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x v="2329"/>
    <x v="2331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x v="2330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x v="2331"/>
    <x v="2333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x v="2332"/>
    <x v="2334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x v="2333"/>
    <x v="2335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x v="2334"/>
    <x v="2336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x v="14"/>
    <n v="13279"/>
    <x v="0"/>
    <s v="US"/>
    <s v="USD"/>
    <x v="2335"/>
    <x v="2337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x v="2336"/>
    <x v="2338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x v="2337"/>
    <x v="233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x v="2338"/>
    <x v="2340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x v="2339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x v="2340"/>
    <x v="2342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x v="2341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x v="2342"/>
    <x v="2344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x v="2343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x v="2344"/>
    <x v="2346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x v="2345"/>
    <x v="2347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x v="2346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x v="2347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x v="2348"/>
    <x v="235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x v="341"/>
    <n v="108"/>
    <x v="1"/>
    <s v="NZ"/>
    <s v="NZD"/>
    <x v="234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x v="2350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x v="2351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x v="19"/>
    <n v="25"/>
    <x v="1"/>
    <s v="US"/>
    <s v="USD"/>
    <x v="2352"/>
    <x v="2354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x v="2353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x v="3"/>
    <n v="0"/>
    <x v="1"/>
    <s v="NL"/>
    <s v="EUR"/>
    <x v="235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x v="2355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x v="2356"/>
    <x v="2358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x v="2357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x v="2358"/>
    <x v="236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x v="2359"/>
    <x v="2361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x v="2360"/>
    <x v="2362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x v="2361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x v="2362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x v="2363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x v="2364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x v="2365"/>
    <x v="2367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x v="2366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x v="2367"/>
    <x v="2369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x v="2368"/>
    <x v="2370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x v="2369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x v="2370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x v="343"/>
    <n v="50"/>
    <x v="1"/>
    <s v="SE"/>
    <s v="SEK"/>
    <x v="2371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x v="2372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x v="2373"/>
    <x v="2375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x v="2374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x v="2375"/>
    <x v="2377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x v="74"/>
    <n v="0"/>
    <x v="1"/>
    <s v="US"/>
    <s v="USD"/>
    <x v="2376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x v="11"/>
    <n v="0"/>
    <x v="1"/>
    <s v="US"/>
    <s v="USD"/>
    <x v="2377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x v="2378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x v="2379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x v="2380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x v="2381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x v="2382"/>
    <x v="2384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x v="2383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x v="2384"/>
    <x v="2386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x v="2385"/>
    <x v="2387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x v="2386"/>
    <x v="2388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x v="2387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x v="2388"/>
    <x v="2390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x v="22"/>
    <n v="25"/>
    <x v="1"/>
    <s v="US"/>
    <s v="USD"/>
    <x v="2389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x v="2390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x v="2391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x v="2392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x v="2393"/>
    <x v="2395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x v="2394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x v="2395"/>
    <x v="2397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x v="2396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x v="2397"/>
    <x v="2399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x v="2398"/>
    <x v="2400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x v="2399"/>
    <x v="2401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x v="14"/>
    <n v="52"/>
    <x v="2"/>
    <s v="US"/>
    <s v="USD"/>
    <x v="2400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x v="2401"/>
    <x v="2403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x v="2402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x v="10"/>
    <n v="1126"/>
    <x v="2"/>
    <s v="US"/>
    <s v="USD"/>
    <x v="2403"/>
    <x v="240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x v="2404"/>
    <x v="2406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x v="2405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x v="36"/>
    <n v="30"/>
    <x v="2"/>
    <s v="US"/>
    <s v="USD"/>
    <x v="2406"/>
    <x v="2408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x v="2407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x v="2408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x v="2409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x v="2410"/>
    <x v="2412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x v="2411"/>
    <x v="2413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x v="2412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x v="2413"/>
    <x v="2415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x v="2414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x v="2415"/>
    <x v="241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x v="31"/>
    <n v="5"/>
    <x v="2"/>
    <s v="US"/>
    <s v="USD"/>
    <x v="2416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x v="2417"/>
    <x v="241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x v="2418"/>
    <x v="2420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x v="12"/>
    <n v="1"/>
    <x v="2"/>
    <s v="US"/>
    <s v="USD"/>
    <x v="2419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x v="2"/>
    <n v="1"/>
    <x v="2"/>
    <s v="US"/>
    <s v="USD"/>
    <x v="2420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x v="127"/>
    <n v="8"/>
    <x v="2"/>
    <s v="US"/>
    <s v="USD"/>
    <x v="2421"/>
    <x v="2423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x v="31"/>
    <n v="310"/>
    <x v="2"/>
    <s v="US"/>
    <s v="USD"/>
    <x v="2422"/>
    <x v="2424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x v="2423"/>
    <x v="2425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x v="2424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x v="63"/>
    <n v="1"/>
    <x v="2"/>
    <s v="US"/>
    <s v="USD"/>
    <x v="2425"/>
    <x v="2427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x v="19"/>
    <n v="1"/>
    <x v="2"/>
    <s v="US"/>
    <s v="USD"/>
    <x v="2426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x v="2427"/>
    <x v="2429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x v="2428"/>
    <x v="2430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x v="57"/>
    <n v="2"/>
    <x v="2"/>
    <s v="US"/>
    <s v="USD"/>
    <x v="2429"/>
    <x v="2431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x v="32"/>
    <n v="2"/>
    <x v="2"/>
    <s v="US"/>
    <s v="USD"/>
    <x v="2430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x v="2431"/>
    <x v="243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x v="2432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x v="2433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x v="2434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x v="6"/>
    <n v="0"/>
    <x v="2"/>
    <s v="US"/>
    <s v="USD"/>
    <x v="2435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x v="36"/>
    <n v="50"/>
    <x v="2"/>
    <s v="US"/>
    <s v="USD"/>
    <x v="2436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x v="2437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x v="10"/>
    <n v="10"/>
    <x v="2"/>
    <s v="BE"/>
    <s v="EUR"/>
    <x v="2438"/>
    <x v="2440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x v="51"/>
    <n v="8091"/>
    <x v="0"/>
    <s v="US"/>
    <s v="USD"/>
    <x v="2439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x v="2440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x v="2441"/>
    <x v="2443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x v="2442"/>
    <x v="2444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x v="2443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x v="2444"/>
    <x v="2446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x v="2445"/>
    <x v="2447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x v="2446"/>
    <x v="2448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x v="2447"/>
    <x v="2449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x v="2448"/>
    <x v="2450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x v="2449"/>
    <x v="2451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x v="245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x v="2451"/>
    <x v="2453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x v="2452"/>
    <x v="2454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x v="2453"/>
    <x v="2455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x v="2454"/>
    <x v="2456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x v="2455"/>
    <x v="2457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x v="2456"/>
    <x v="245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x v="2457"/>
    <x v="2459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x v="2458"/>
    <x v="2460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x v="1837"/>
    <x v="2461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x v="2459"/>
    <x v="2462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x v="13"/>
    <n v="2325"/>
    <x v="0"/>
    <s v="US"/>
    <s v="USD"/>
    <x v="2460"/>
    <x v="2463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x v="2461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x v="2462"/>
    <x v="2465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x v="2463"/>
    <x v="2466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x v="28"/>
    <n v="1185"/>
    <x v="0"/>
    <s v="US"/>
    <s v="USD"/>
    <x v="2464"/>
    <x v="2467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x v="2465"/>
    <x v="2468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x v="2466"/>
    <x v="246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x v="2467"/>
    <x v="2470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x v="2468"/>
    <x v="2471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x v="2469"/>
    <x v="2472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x v="2470"/>
    <x v="2473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x v="2471"/>
    <x v="2474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x v="2472"/>
    <x v="247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x v="2473"/>
    <x v="2476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x v="47"/>
    <n v="1285"/>
    <x v="0"/>
    <s v="US"/>
    <s v="USD"/>
    <x v="2474"/>
    <x v="2477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x v="2475"/>
    <x v="2478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x v="43"/>
    <n v="400.33"/>
    <x v="0"/>
    <s v="US"/>
    <s v="USD"/>
    <x v="2476"/>
    <x v="2479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x v="2477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x v="2478"/>
    <x v="2481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x v="2479"/>
    <x v="2482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x v="2480"/>
    <x v="248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x v="2481"/>
    <x v="2484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x v="2482"/>
    <x v="2485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x v="2483"/>
    <x v="248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x v="2484"/>
    <x v="248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x v="2485"/>
    <x v="248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x v="2486"/>
    <x v="248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x v="2487"/>
    <x v="2490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x v="2488"/>
    <x v="2491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x v="20"/>
    <n v="750"/>
    <x v="0"/>
    <s v="US"/>
    <s v="USD"/>
    <x v="2489"/>
    <x v="2492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x v="2490"/>
    <x v="2493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x v="2491"/>
    <x v="249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x v="2492"/>
    <x v="249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x v="2493"/>
    <x v="2496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x v="2494"/>
    <x v="2497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x v="2495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x v="2496"/>
    <x v="2499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x v="2497"/>
    <x v="2500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x v="2498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x v="2499"/>
    <x v="2502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x v="2500"/>
    <x v="2503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x v="19"/>
    <n v="0"/>
    <x v="2"/>
    <s v="US"/>
    <s v="USD"/>
    <x v="2501"/>
    <x v="250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x v="2502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x v="2503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x v="350"/>
    <n v="0"/>
    <x v="2"/>
    <s v="US"/>
    <s v="USD"/>
    <x v="25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x v="2505"/>
    <x v="2508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x v="2506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x v="2507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x v="2508"/>
    <x v="2511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x v="2509"/>
    <x v="2512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x v="2510"/>
    <x v="2513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x v="2511"/>
    <x v="2514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x v="2512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x v="2513"/>
    <x v="2516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x v="2514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x v="2515"/>
    <x v="251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x v="60"/>
    <n v="65"/>
    <x v="2"/>
    <s v="US"/>
    <s v="USD"/>
    <x v="2516"/>
    <x v="2519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x v="2517"/>
    <x v="2520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x v="2518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x v="2519"/>
    <x v="2522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x v="2520"/>
    <x v="2523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x v="51"/>
    <n v="7620"/>
    <x v="0"/>
    <s v="US"/>
    <s v="USD"/>
    <x v="2521"/>
    <x v="2524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x v="2522"/>
    <x v="2525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x v="2523"/>
    <x v="2526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x v="2524"/>
    <x v="2527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x v="2525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x v="12"/>
    <n v="6257"/>
    <x v="0"/>
    <s v="US"/>
    <s v="USD"/>
    <x v="2526"/>
    <x v="2529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x v="2527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x v="2528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x v="2529"/>
    <x v="2532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x v="2530"/>
    <x v="2533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x v="2531"/>
    <x v="2534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x v="22"/>
    <n v="20755"/>
    <x v="0"/>
    <s v="US"/>
    <s v="USD"/>
    <x v="2532"/>
    <x v="253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x v="2533"/>
    <x v="253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x v="2534"/>
    <x v="2537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x v="102"/>
    <n v="20343.169999999998"/>
    <x v="0"/>
    <s v="US"/>
    <s v="USD"/>
    <x v="2535"/>
    <x v="2538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x v="2536"/>
    <x v="2539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x v="2537"/>
    <x v="2540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x v="2538"/>
    <x v="2541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x v="2539"/>
    <x v="2542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x v="2540"/>
    <x v="2543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x v="10"/>
    <n v="5041"/>
    <x v="0"/>
    <s v="US"/>
    <s v="USD"/>
    <x v="2541"/>
    <x v="2544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x v="2542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x v="2543"/>
    <x v="2546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x v="2544"/>
    <x v="2547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x v="2545"/>
    <x v="2548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x v="2546"/>
    <x v="2549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x v="2547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x v="2548"/>
    <x v="2551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x v="2549"/>
    <x v="2552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x v="2550"/>
    <x v="2553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x v="2551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x v="2552"/>
    <x v="2555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x v="2553"/>
    <x v="2556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x v="42"/>
    <n v="1066"/>
    <x v="0"/>
    <s v="GB"/>
    <s v="GBP"/>
    <x v="2554"/>
    <x v="2557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x v="21"/>
    <n v="1361"/>
    <x v="0"/>
    <s v="AU"/>
    <s v="AUD"/>
    <x v="2555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x v="2556"/>
    <x v="2559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x v="2557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x v="2558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x v="2559"/>
    <x v="2562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x v="22"/>
    <n v="0"/>
    <x v="1"/>
    <s v="US"/>
    <s v="USD"/>
    <x v="2560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x v="2561"/>
    <x v="2564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x v="2562"/>
    <x v="2565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x v="2563"/>
    <x v="2566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x v="2564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x v="2565"/>
    <x v="2568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x v="2566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x v="2567"/>
    <x v="2570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x v="2568"/>
    <x v="257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x v="2569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x v="2570"/>
    <x v="2573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x v="2571"/>
    <x v="2574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x v="2572"/>
    <x v="2575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x v="3"/>
    <n v="0"/>
    <x v="1"/>
    <s v="US"/>
    <s v="USD"/>
    <x v="2573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x v="2574"/>
    <x v="257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x v="2575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x v="2576"/>
    <x v="2579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x v="2577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x v="257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x v="161"/>
    <n v="1"/>
    <x v="2"/>
    <s v="US"/>
    <s v="USD"/>
    <x v="2579"/>
    <x v="2582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x v="28"/>
    <n v="5"/>
    <x v="2"/>
    <s v="US"/>
    <s v="USD"/>
    <x v="25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x v="3"/>
    <n v="0"/>
    <x v="2"/>
    <s v="US"/>
    <s v="USD"/>
    <x v="2581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x v="2582"/>
    <x v="2585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x v="9"/>
    <n v="5"/>
    <x v="2"/>
    <s v="GB"/>
    <s v="GBP"/>
    <x v="2583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x v="2584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x v="2585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x v="2586"/>
    <x v="2589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x v="2587"/>
    <x v="2590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x v="2588"/>
    <x v="2591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x v="2589"/>
    <x v="2592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x v="2590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x v="2591"/>
    <x v="2594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x v="36"/>
    <n v="1825"/>
    <x v="2"/>
    <s v="US"/>
    <s v="USD"/>
    <x v="2592"/>
    <x v="2595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x v="2593"/>
    <x v="2596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x v="2594"/>
    <x v="259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x v="2595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x v="354"/>
    <n v="90"/>
    <x v="2"/>
    <s v="US"/>
    <s v="USD"/>
    <x v="2596"/>
    <x v="2599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x v="63"/>
    <n v="3466"/>
    <x v="2"/>
    <s v="US"/>
    <s v="USD"/>
    <x v="2597"/>
    <x v="26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x v="2598"/>
    <x v="2601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x v="2599"/>
    <x v="2602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x v="257"/>
    <n v="1776"/>
    <x v="0"/>
    <s v="US"/>
    <s v="USD"/>
    <x v="2600"/>
    <x v="2603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x v="2601"/>
    <x v="2604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x v="2602"/>
    <x v="2605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x v="2603"/>
    <x v="2606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x v="2604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x v="2605"/>
    <x v="260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x v="2606"/>
    <x v="2609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x v="2607"/>
    <x v="2610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x v="2608"/>
    <x v="2611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x v="2609"/>
    <x v="2612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x v="2610"/>
    <x v="2613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x v="2611"/>
    <x v="2614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x v="2612"/>
    <x v="2615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x v="2613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x v="2614"/>
    <x v="2617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x v="36"/>
    <n v="15808"/>
    <x v="0"/>
    <s v="US"/>
    <s v="USD"/>
    <x v="2615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x v="2616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x v="2617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x v="261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x v="2619"/>
    <x v="2622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x v="2620"/>
    <x v="2623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x v="2621"/>
    <x v="2624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x v="2622"/>
    <x v="2625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x v="2623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x v="2624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x v="357"/>
    <n v="926"/>
    <x v="0"/>
    <s v="US"/>
    <s v="USD"/>
    <x v="2625"/>
    <x v="2628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x v="10"/>
    <n v="6387"/>
    <x v="0"/>
    <s v="GB"/>
    <s v="GBP"/>
    <x v="2626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x v="2627"/>
    <x v="2630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x v="2628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x v="358"/>
    <n v="1466"/>
    <x v="0"/>
    <s v="US"/>
    <s v="USD"/>
    <x v="2629"/>
    <x v="2632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x v="2630"/>
    <x v="2633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x v="2631"/>
    <x v="2634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x v="2632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x v="2633"/>
    <x v="2636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x v="2"/>
    <n v="831"/>
    <x v="0"/>
    <s v="US"/>
    <s v="USD"/>
    <x v="2634"/>
    <x v="2637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x v="2635"/>
    <x v="2638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x v="2636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x v="2637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x v="2638"/>
    <x v="2641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x v="2639"/>
    <x v="2642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x v="323"/>
    <x v="2643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x v="2640"/>
    <x v="2644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x v="2641"/>
    <x v="2645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x v="2642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x v="2643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x v="2644"/>
    <x v="2648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x v="152"/>
    <n v="124"/>
    <x v="1"/>
    <s v="US"/>
    <s v="USD"/>
    <x v="2645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x v="2646"/>
    <x v="2650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x v="2647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x v="2648"/>
    <x v="2652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x v="2649"/>
    <x v="2653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x v="2650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x v="36"/>
    <n v="3155"/>
    <x v="1"/>
    <s v="US"/>
    <s v="USD"/>
    <x v="2651"/>
    <x v="2655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x v="60"/>
    <n v="17155"/>
    <x v="1"/>
    <s v="US"/>
    <s v="USD"/>
    <x v="2652"/>
    <x v="2656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x v="2653"/>
    <x v="2657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x v="2654"/>
    <x v="2658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x v="197"/>
    <n v="1333"/>
    <x v="1"/>
    <s v="US"/>
    <s v="USD"/>
    <x v="2655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x v="2656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x v="2657"/>
    <x v="2661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x v="2658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x v="2659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x v="266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x v="2661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x v="2662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x v="2663"/>
    <x v="2667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x v="28"/>
    <n v="1707"/>
    <x v="0"/>
    <s v="CA"/>
    <s v="CAD"/>
    <x v="2664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x v="2665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x v="2666"/>
    <x v="267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x v="2667"/>
    <x v="2671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x v="2668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x v="2669"/>
    <x v="2673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x v="2670"/>
    <x v="2674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x v="2671"/>
    <x v="2675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x v="2672"/>
    <x v="2676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x v="2673"/>
    <x v="2677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x v="2674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x v="2675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x v="261"/>
    <n v="276"/>
    <x v="2"/>
    <s v="ES"/>
    <s v="EUR"/>
    <x v="2676"/>
    <x v="2680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x v="2677"/>
    <x v="2681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x v="2678"/>
    <x v="2682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x v="2679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x v="2680"/>
    <x v="2684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x v="2681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x v="2682"/>
    <x v="2686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x v="36"/>
    <n v="0"/>
    <x v="2"/>
    <s v="US"/>
    <s v="USD"/>
    <x v="2683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x v="63"/>
    <n v="74"/>
    <x v="2"/>
    <s v="US"/>
    <s v="USD"/>
    <x v="2684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x v="2685"/>
    <x v="2689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x v="268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x v="99"/>
    <n v="35"/>
    <x v="2"/>
    <s v="CA"/>
    <s v="CAD"/>
    <x v="268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x v="2688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x v="2689"/>
    <x v="2693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x v="2690"/>
    <x v="2694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x v="36"/>
    <n v="71"/>
    <x v="2"/>
    <s v="US"/>
    <s v="USD"/>
    <x v="2691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x v="2692"/>
    <x v="2696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x v="2693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x v="2694"/>
    <x v="269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x v="365"/>
    <n v="0"/>
    <x v="2"/>
    <s v="CA"/>
    <s v="CAD"/>
    <x v="2695"/>
    <x v="2699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x v="2696"/>
    <x v="2700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x v="2697"/>
    <x v="2701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x v="2698"/>
    <x v="2702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x v="79"/>
    <n v="41500"/>
    <x v="3"/>
    <s v="MX"/>
    <s v="MXN"/>
    <x v="2699"/>
    <x v="2703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x v="2700"/>
    <x v="270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x v="281"/>
    <n v="1739"/>
    <x v="3"/>
    <s v="US"/>
    <s v="USD"/>
    <x v="2701"/>
    <x v="2705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x v="2702"/>
    <x v="2706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x v="2703"/>
    <x v="2707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x v="22"/>
    <n v="46643.07"/>
    <x v="0"/>
    <s v="GB"/>
    <s v="GBP"/>
    <x v="2704"/>
    <x v="2708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x v="2705"/>
    <x v="2709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x v="127"/>
    <n v="92340.21"/>
    <x v="0"/>
    <s v="US"/>
    <s v="USD"/>
    <x v="2706"/>
    <x v="2710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x v="2707"/>
    <x v="2711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x v="2708"/>
    <x v="2712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x v="2709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x v="31"/>
    <n v="29089"/>
    <x v="0"/>
    <s v="US"/>
    <s v="USD"/>
    <x v="2710"/>
    <x v="2714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x v="2711"/>
    <x v="2715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x v="2712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x v="2713"/>
    <x v="2717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x v="2714"/>
    <x v="2718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x v="2715"/>
    <x v="2719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x v="31"/>
    <n v="29531"/>
    <x v="0"/>
    <s v="US"/>
    <s v="USD"/>
    <x v="2716"/>
    <x v="2720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x v="2717"/>
    <x v="2721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x v="2718"/>
    <x v="2722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x v="2719"/>
    <x v="2723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x v="2720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x v="2721"/>
    <x v="272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x v="57"/>
    <n v="105745"/>
    <x v="0"/>
    <s v="US"/>
    <s v="USD"/>
    <x v="2722"/>
    <x v="2726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x v="272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x v="36"/>
    <n v="30274"/>
    <x v="0"/>
    <s v="US"/>
    <s v="USD"/>
    <x v="272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x v="51"/>
    <n v="7833"/>
    <x v="0"/>
    <s v="US"/>
    <s v="USD"/>
    <x v="2725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x v="2726"/>
    <x v="2730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x v="2727"/>
    <x v="2731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x v="2728"/>
    <x v="2732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x v="2729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x v="2730"/>
    <x v="2734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x v="2731"/>
    <x v="2735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x v="2732"/>
    <x v="2736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x v="2733"/>
    <x v="273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x v="2734"/>
    <x v="2738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x v="2735"/>
    <x v="2739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x v="43"/>
    <n v="310"/>
    <x v="0"/>
    <s v="US"/>
    <s v="USD"/>
    <x v="2736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x v="6"/>
    <n v="35"/>
    <x v="2"/>
    <s v="US"/>
    <s v="USD"/>
    <x v="2737"/>
    <x v="2741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x v="30"/>
    <n v="731"/>
    <x v="2"/>
    <s v="US"/>
    <s v="USD"/>
    <x v="2738"/>
    <x v="2742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x v="2739"/>
    <x v="2743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x v="2740"/>
    <x v="2744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x v="2741"/>
    <x v="2745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x v="2742"/>
    <x v="2746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x v="2743"/>
    <x v="274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x v="2744"/>
    <x v="2748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x v="3"/>
    <n v="110"/>
    <x v="2"/>
    <s v="US"/>
    <s v="USD"/>
    <x v="2745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x v="369"/>
    <n v="0"/>
    <x v="2"/>
    <s v="US"/>
    <s v="USD"/>
    <x v="2746"/>
    <x v="2750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x v="2747"/>
    <x v="2751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x v="2748"/>
    <x v="2752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x v="2749"/>
    <x v="275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x v="2750"/>
    <x v="2754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x v="2751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x v="2752"/>
    <x v="2756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x v="15"/>
    <n v="10"/>
    <x v="2"/>
    <s v="US"/>
    <s v="USD"/>
    <x v="2753"/>
    <x v="2757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x v="2754"/>
    <x v="2758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x v="2755"/>
    <x v="2759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x v="2756"/>
    <x v="2760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x v="2757"/>
    <x v="2761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x v="2758"/>
    <x v="2762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x v="371"/>
    <n v="90"/>
    <x v="2"/>
    <s v="US"/>
    <s v="USD"/>
    <x v="2759"/>
    <x v="2763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x v="2760"/>
    <x v="2764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x v="2761"/>
    <x v="2765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x v="2762"/>
    <x v="2766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x v="23"/>
    <n v="34"/>
    <x v="2"/>
    <s v="CA"/>
    <s v="CAD"/>
    <x v="2763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x v="2764"/>
    <x v="2768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x v="2765"/>
    <x v="2769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x v="2766"/>
    <x v="277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x v="2767"/>
    <x v="2771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x v="2768"/>
    <x v="2772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x v="2769"/>
    <x v="2773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x v="2770"/>
    <x v="2774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x v="2771"/>
    <x v="2775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x v="2772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x v="2773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x v="2774"/>
    <x v="2778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x v="2775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x v="57"/>
    <n v="0"/>
    <x v="2"/>
    <s v="IT"/>
    <s v="EUR"/>
    <x v="2776"/>
    <x v="2780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x v="2777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x v="2778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x v="2779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x v="2780"/>
    <x v="2784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x v="2781"/>
    <x v="2785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x v="30"/>
    <n v="2946"/>
    <x v="0"/>
    <s v="GB"/>
    <s v="GBP"/>
    <x v="2782"/>
    <x v="2786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x v="2783"/>
    <x v="2787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x v="13"/>
    <n v="2050"/>
    <x v="0"/>
    <s v="US"/>
    <s v="USD"/>
    <x v="2784"/>
    <x v="2788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x v="9"/>
    <n v="3035"/>
    <x v="0"/>
    <s v="US"/>
    <s v="USD"/>
    <x v="2785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x v="2786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x v="2787"/>
    <x v="2791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x v="2788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x v="2789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x v="2790"/>
    <x v="2794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x v="2791"/>
    <x v="2795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x v="2792"/>
    <x v="2796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x v="2793"/>
    <x v="2797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x v="2794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x v="2795"/>
    <x v="2799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x v="2796"/>
    <x v="2800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x v="2"/>
    <n v="666"/>
    <x v="0"/>
    <s v="AU"/>
    <s v="AUD"/>
    <x v="2797"/>
    <x v="2801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x v="2798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x v="2799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x v="2800"/>
    <x v="2804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x v="2801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x v="2802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x v="10"/>
    <n v="6300"/>
    <x v="0"/>
    <s v="US"/>
    <s v="USD"/>
    <x v="2803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x v="2804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x v="2805"/>
    <x v="2809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x v="2806"/>
    <x v="2810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x v="3"/>
    <n v="10027"/>
    <x v="0"/>
    <s v="GB"/>
    <s v="GBP"/>
    <x v="2807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x v="2808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x v="2809"/>
    <x v="2813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x v="2810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x v="2811"/>
    <x v="2815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x v="2812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x v="2813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x v="2814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x v="2815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x v="2816"/>
    <x v="2820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x v="2817"/>
    <x v="2821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x v="2818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x v="2819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x v="81"/>
    <n v="760"/>
    <x v="0"/>
    <s v="US"/>
    <s v="USD"/>
    <x v="282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x v="2821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x v="2822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x v="2823"/>
    <x v="2827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x v="2824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x v="2825"/>
    <x v="2829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x v="9"/>
    <n v="3000"/>
    <x v="0"/>
    <s v="US"/>
    <s v="USD"/>
    <x v="2826"/>
    <x v="2830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x v="9"/>
    <n v="3320"/>
    <x v="0"/>
    <s v="US"/>
    <s v="USD"/>
    <x v="2827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x v="2828"/>
    <x v="2832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x v="200"/>
    <n v="2923"/>
    <x v="0"/>
    <s v="US"/>
    <s v="USD"/>
    <x v="2829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x v="28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x v="2831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x v="2832"/>
    <x v="2836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x v="2833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x v="2834"/>
    <x v="2838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x v="2835"/>
    <x v="2839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x v="2836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x v="283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x v="2838"/>
    <x v="2842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x v="2839"/>
    <x v="2843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x v="2840"/>
    <x v="2844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x v="2841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x v="2842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x v="2843"/>
    <x v="2847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x v="2844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x v="2845"/>
    <x v="2849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x v="2846"/>
    <x v="2850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x v="2847"/>
    <x v="2851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x v="10"/>
    <n v="95"/>
    <x v="2"/>
    <s v="US"/>
    <s v="USD"/>
    <x v="2848"/>
    <x v="2852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x v="2849"/>
    <x v="2853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x v="28"/>
    <n v="417"/>
    <x v="2"/>
    <s v="GB"/>
    <s v="GBP"/>
    <x v="2850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x v="2851"/>
    <x v="2855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x v="2852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x v="2853"/>
    <x v="2857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x v="2854"/>
    <x v="2858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x v="13"/>
    <n v="35"/>
    <x v="2"/>
    <s v="AU"/>
    <s v="AUD"/>
    <x v="2855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x v="2856"/>
    <x v="2860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x v="49"/>
    <n v="80"/>
    <x v="2"/>
    <s v="AU"/>
    <s v="AUD"/>
    <x v="2857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x v="2858"/>
    <x v="2862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x v="2859"/>
    <x v="286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x v="30"/>
    <n v="40"/>
    <x v="2"/>
    <s v="GB"/>
    <s v="GBP"/>
    <x v="286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x v="2861"/>
    <x v="2865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x v="2862"/>
    <x v="2866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x v="2863"/>
    <x v="2867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x v="2864"/>
    <x v="2868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x v="2865"/>
    <x v="2869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x v="2866"/>
    <x v="2870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x v="2867"/>
    <x v="2871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x v="9"/>
    <n v="0"/>
    <x v="2"/>
    <s v="US"/>
    <s v="USD"/>
    <x v="286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x v="2869"/>
    <x v="2873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x v="2870"/>
    <x v="2874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x v="2871"/>
    <x v="2875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x v="2872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x v="2873"/>
    <x v="2877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x v="2874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x v="2875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x v="2876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x v="2877"/>
    <x v="2881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x v="2878"/>
    <x v="2882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x v="2879"/>
    <x v="2883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x v="101"/>
    <n v="185"/>
    <x v="2"/>
    <s v="US"/>
    <s v="USD"/>
    <x v="2880"/>
    <x v="2884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x v="44"/>
    <n v="130"/>
    <x v="2"/>
    <s v="US"/>
    <s v="USD"/>
    <x v="288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x v="2882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x v="2883"/>
    <x v="2887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x v="2884"/>
    <x v="2888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x v="2885"/>
    <x v="2889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x v="2886"/>
    <x v="2890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x v="2887"/>
    <x v="2891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x v="2888"/>
    <x v="2892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x v="10"/>
    <n v="25"/>
    <x v="2"/>
    <s v="US"/>
    <s v="USD"/>
    <x v="2889"/>
    <x v="2893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x v="63"/>
    <n v="0"/>
    <x v="2"/>
    <s v="US"/>
    <s v="USD"/>
    <x v="2890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x v="2891"/>
    <x v="2895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x v="2892"/>
    <x v="2896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x v="2893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x v="2894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x v="2895"/>
    <x v="2899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x v="2896"/>
    <x v="2900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x v="2897"/>
    <x v="2901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x v="2898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x v="2899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x v="2900"/>
    <x v="2904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x v="2901"/>
    <x v="2905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x v="2902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x v="2903"/>
    <x v="290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x v="2904"/>
    <x v="2908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x v="2905"/>
    <x v="2909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x v="11"/>
    <n v="1"/>
    <x v="2"/>
    <s v="GB"/>
    <s v="GBP"/>
    <x v="2906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x v="2907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x v="2908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x v="2909"/>
    <x v="2913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x v="31"/>
    <n v="1"/>
    <x v="2"/>
    <s v="GB"/>
    <s v="GBP"/>
    <x v="2910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x v="2911"/>
    <x v="2915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x v="2912"/>
    <x v="2916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x v="2913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x v="2914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x v="20"/>
    <n v="51"/>
    <x v="2"/>
    <s v="US"/>
    <s v="USD"/>
    <x v="2915"/>
    <x v="291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x v="2916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x v="2917"/>
    <x v="2921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x v="2918"/>
    <x v="2922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x v="2919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x v="2920"/>
    <x v="2924"/>
    <b v="0"/>
    <n v="147"/>
    <b v="1"/>
    <s v="theater/musical"/>
    <n v="103"/>
    <n v="175.51"/>
    <x v="1"/>
    <s v="musical"/>
    <x v="2924"/>
    <d v="2015-05-09T03:59:00"/>
    <x v="1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x v="2921"/>
    <x v="2925"/>
    <b v="0"/>
    <n v="199"/>
    <b v="1"/>
    <s v="theater/musical"/>
    <n v="102"/>
    <n v="231.66"/>
    <x v="1"/>
    <s v="musical"/>
    <x v="2925"/>
    <d v="2014-09-11T14:01:08"/>
    <x v="9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x v="2922"/>
    <x v="2926"/>
    <b v="0"/>
    <n v="50"/>
    <b v="1"/>
    <s v="theater/musical"/>
    <n v="125"/>
    <n v="75"/>
    <x v="1"/>
    <s v="musical"/>
    <x v="2926"/>
    <d v="2015-02-23T18:22:59"/>
    <x v="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x v="2923"/>
    <x v="2927"/>
    <b v="0"/>
    <n v="21"/>
    <b v="1"/>
    <s v="theater/musical"/>
    <n v="131"/>
    <n v="112.14"/>
    <x v="1"/>
    <s v="musical"/>
    <x v="2927"/>
    <d v="2014-07-15T05:00:00"/>
    <x v="9"/>
  </r>
  <r>
    <n v="2928"/>
    <s v="Music Theatre of Idaho Presents &quot;A Year with Frog and Toad"/>
    <s v="This is a touring production for schools in the Treasure Valley!"/>
    <x v="28"/>
    <n v="1000"/>
    <x v="0"/>
    <s v="US"/>
    <s v="USD"/>
    <x v="2924"/>
    <x v="2928"/>
    <b v="0"/>
    <n v="24"/>
    <b v="1"/>
    <s v="theater/musical"/>
    <n v="100"/>
    <n v="41.67"/>
    <x v="1"/>
    <s v="musical"/>
    <x v="2928"/>
    <d v="2016-03-04T23:57:26"/>
    <x v="9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x v="2925"/>
    <x v="2929"/>
    <b v="0"/>
    <n v="32"/>
    <b v="1"/>
    <s v="theater/musical"/>
    <n v="102"/>
    <n v="255.17"/>
    <x v="1"/>
    <s v="musical"/>
    <x v="2929"/>
    <d v="2014-05-25T13:32:38"/>
    <x v="9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x v="2926"/>
    <x v="2930"/>
    <b v="0"/>
    <n v="62"/>
    <b v="1"/>
    <s v="theater/musical"/>
    <n v="101"/>
    <n v="162.77000000000001"/>
    <x v="1"/>
    <s v="musical"/>
    <x v="2930"/>
    <d v="2015-05-07T14:01:04"/>
    <x v="2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x v="2927"/>
    <x v="2931"/>
    <b v="0"/>
    <n v="9"/>
    <b v="1"/>
    <s v="theater/musical"/>
    <n v="106"/>
    <n v="88.33"/>
    <x v="1"/>
    <s v="musical"/>
    <x v="2931"/>
    <d v="2014-09-15T06:08:00"/>
    <x v="9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x v="2928"/>
    <x v="2932"/>
    <b v="0"/>
    <n v="38"/>
    <b v="1"/>
    <s v="theater/musical"/>
    <n v="105"/>
    <n v="85.74"/>
    <x v="1"/>
    <s v="musical"/>
    <x v="2932"/>
    <d v="2015-02-21T11:00:00"/>
    <x v="9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x v="2929"/>
    <x v="2933"/>
    <b v="0"/>
    <n v="54"/>
    <b v="1"/>
    <s v="theater/musical"/>
    <n v="103"/>
    <n v="47.57"/>
    <x v="1"/>
    <s v="musical"/>
    <x v="2933"/>
    <d v="2016-06-04T22:57:33"/>
    <x v="9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x v="2930"/>
    <x v="2934"/>
    <b v="0"/>
    <n v="37"/>
    <b v="1"/>
    <s v="theater/musical"/>
    <n v="108"/>
    <n v="72.97"/>
    <x v="1"/>
    <s v="musical"/>
    <x v="2934"/>
    <d v="2014-06-15T15:16:04"/>
    <x v="9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x v="2931"/>
    <x v="2935"/>
    <b v="0"/>
    <n v="39"/>
    <b v="1"/>
    <s v="theater/musical"/>
    <n v="101"/>
    <n v="90.54"/>
    <x v="1"/>
    <s v="musical"/>
    <x v="2935"/>
    <d v="2016-08-29T17:00:00"/>
    <x v="9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x v="2932"/>
    <x v="2936"/>
    <b v="0"/>
    <n v="34"/>
    <b v="1"/>
    <s v="theater/musical"/>
    <n v="128"/>
    <n v="37.65"/>
    <x v="1"/>
    <s v="musical"/>
    <x v="2936"/>
    <d v="2014-10-13T04:59:00"/>
    <x v="9"/>
  </r>
  <r>
    <n v="2937"/>
    <s v="UCAS"/>
    <s v="UCAS is a new British musical premiering at the Edinburgh Fringe Festival 2014."/>
    <x v="15"/>
    <n v="2000"/>
    <x v="0"/>
    <s v="GB"/>
    <s v="GBP"/>
    <x v="2933"/>
    <x v="2937"/>
    <b v="0"/>
    <n v="55"/>
    <b v="1"/>
    <s v="theater/musical"/>
    <n v="133"/>
    <n v="36.36"/>
    <x v="1"/>
    <s v="musical"/>
    <x v="2937"/>
    <d v="2014-07-13T10:58:33"/>
    <x v="0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x v="2934"/>
    <x v="2938"/>
    <b v="0"/>
    <n v="32"/>
    <b v="1"/>
    <s v="theater/musical"/>
    <n v="101"/>
    <n v="126.72"/>
    <x v="1"/>
    <s v="musical"/>
    <x v="2938"/>
    <d v="2015-01-30T16:53:34"/>
    <x v="9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x v="2935"/>
    <x v="2939"/>
    <b v="0"/>
    <n v="25"/>
    <b v="1"/>
    <s v="theater/musical"/>
    <n v="103"/>
    <n v="329.2"/>
    <x v="1"/>
    <s v="musical"/>
    <x v="2939"/>
    <d v="2014-08-28T01:00:00"/>
    <x v="9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x v="2936"/>
    <x v="2940"/>
    <b v="0"/>
    <n v="33"/>
    <b v="1"/>
    <s v="theater/musical"/>
    <n v="107"/>
    <n v="81.239999999999995"/>
    <x v="1"/>
    <s v="musical"/>
    <x v="2940"/>
    <d v="2015-01-18T18:33:38"/>
    <x v="9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x v="2937"/>
    <x v="2941"/>
    <b v="0"/>
    <n v="1"/>
    <b v="0"/>
    <s v="theater/spaces"/>
    <n v="0"/>
    <n v="1"/>
    <x v="1"/>
    <s v="spaces"/>
    <x v="2941"/>
    <d v="2015-03-01T23:02:35"/>
    <x v="9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x v="2938"/>
    <x v="2942"/>
    <b v="0"/>
    <n v="202"/>
    <b v="0"/>
    <s v="theater/spaces"/>
    <n v="20"/>
    <n v="202.23"/>
    <x v="1"/>
    <s v="spaces"/>
    <x v="2942"/>
    <d v="2015-12-16T20:18:00"/>
    <x v="9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x v="2939"/>
    <x v="2943"/>
    <b v="0"/>
    <n v="0"/>
    <b v="0"/>
    <s v="theater/spaces"/>
    <n v="0"/>
    <n v="0"/>
    <x v="1"/>
    <s v="spaces"/>
    <x v="2943"/>
    <d v="2015-04-13T03:06:20"/>
    <x v="9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x v="2940"/>
    <x v="2944"/>
    <b v="0"/>
    <n v="1"/>
    <b v="0"/>
    <s v="theater/spaces"/>
    <n v="1"/>
    <n v="100"/>
    <x v="1"/>
    <s v="spaces"/>
    <x v="2944"/>
    <d v="2015-06-07T21:56:38"/>
    <x v="9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x v="2941"/>
    <x v="2945"/>
    <b v="0"/>
    <n v="0"/>
    <b v="0"/>
    <s v="theater/spaces"/>
    <n v="0"/>
    <n v="0"/>
    <x v="1"/>
    <s v="spaces"/>
    <x v="2945"/>
    <d v="2015-05-24T03:21:00"/>
    <x v="9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x v="2942"/>
    <x v="2946"/>
    <b v="0"/>
    <n v="2"/>
    <b v="0"/>
    <s v="theater/spaces"/>
    <n v="0"/>
    <n v="1"/>
    <x v="1"/>
    <s v="spaces"/>
    <x v="2946"/>
    <d v="2016-08-15T12:44:52"/>
    <x v="9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x v="2943"/>
    <x v="2947"/>
    <b v="0"/>
    <n v="13"/>
    <b v="0"/>
    <s v="theater/spaces"/>
    <n v="4"/>
    <n v="82.46"/>
    <x v="1"/>
    <s v="spaces"/>
    <x v="2947"/>
    <d v="2016-11-24T17:11:00"/>
    <x v="9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x v="2944"/>
    <x v="2948"/>
    <b v="0"/>
    <n v="9"/>
    <b v="0"/>
    <s v="theater/spaces"/>
    <n v="0"/>
    <n v="2.67"/>
    <x v="1"/>
    <s v="spaces"/>
    <x v="2948"/>
    <d v="2015-06-02T15:34:53"/>
    <x v="9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x v="2945"/>
    <x v="2949"/>
    <b v="0"/>
    <n v="2"/>
    <b v="0"/>
    <s v="theater/spaces"/>
    <n v="3"/>
    <n v="12.5"/>
    <x v="1"/>
    <s v="spaces"/>
    <x v="2949"/>
    <d v="2015-11-19T20:45:17"/>
    <x v="9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x v="2946"/>
    <x v="2950"/>
    <b v="0"/>
    <n v="0"/>
    <b v="0"/>
    <s v="theater/spaces"/>
    <n v="0"/>
    <n v="0"/>
    <x v="1"/>
    <s v="spaces"/>
    <x v="2950"/>
    <d v="2016-01-23T08:45:52"/>
    <x v="9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x v="2947"/>
    <x v="2951"/>
    <b v="0"/>
    <n v="58"/>
    <b v="0"/>
    <s v="theater/spaces"/>
    <n v="2"/>
    <n v="18.899999999999999"/>
    <x v="1"/>
    <s v="spaces"/>
    <x v="2951"/>
    <d v="2014-10-05T19:16:13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x v="2948"/>
    <x v="2952"/>
    <b v="0"/>
    <n v="8"/>
    <b v="0"/>
    <s v="theater/spaces"/>
    <n v="8"/>
    <n v="200.63"/>
    <x v="1"/>
    <s v="spaces"/>
    <x v="2952"/>
    <d v="2016-10-17T04:00:00"/>
    <x v="9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x v="2949"/>
    <x v="2953"/>
    <b v="0"/>
    <n v="3"/>
    <b v="0"/>
    <s v="theater/spaces"/>
    <n v="0"/>
    <n v="201.67"/>
    <x v="1"/>
    <s v="spaces"/>
    <x v="2953"/>
    <d v="2015-10-08T19:00:21"/>
    <x v="9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x v="2950"/>
    <x v="2954"/>
    <b v="0"/>
    <n v="0"/>
    <b v="0"/>
    <s v="theater/spaces"/>
    <n v="0"/>
    <n v="0"/>
    <x v="1"/>
    <s v="spaces"/>
    <x v="2954"/>
    <d v="2017-03-16T13:00:03"/>
    <x v="9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x v="2951"/>
    <x v="2955"/>
    <b v="0"/>
    <n v="11"/>
    <b v="0"/>
    <s v="theater/spaces"/>
    <n v="60"/>
    <n v="65"/>
    <x v="1"/>
    <s v="spaces"/>
    <x v="2955"/>
    <d v="2015-06-16T17:47:29"/>
    <x v="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x v="2952"/>
    <x v="2956"/>
    <b v="0"/>
    <n v="20"/>
    <b v="0"/>
    <s v="theater/spaces"/>
    <n v="17"/>
    <n v="66.099999999999994"/>
    <x v="1"/>
    <s v="spaces"/>
    <x v="2956"/>
    <d v="2016-05-04T23:00:50"/>
    <x v="9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x v="2953"/>
    <x v="2957"/>
    <b v="0"/>
    <n v="3"/>
    <b v="0"/>
    <s v="theater/spaces"/>
    <n v="2"/>
    <n v="93.33"/>
    <x v="1"/>
    <s v="spaces"/>
    <x v="2957"/>
    <d v="2015-03-27T23:16:12"/>
    <x v="9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x v="2954"/>
    <x v="2958"/>
    <b v="0"/>
    <n v="0"/>
    <b v="0"/>
    <s v="theater/spaces"/>
    <n v="0"/>
    <n v="0"/>
    <x v="1"/>
    <s v="spaces"/>
    <x v="2958"/>
    <d v="2016-05-08T17:41:57"/>
    <x v="9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x v="2955"/>
    <x v="2959"/>
    <b v="0"/>
    <n v="0"/>
    <b v="0"/>
    <s v="theater/spaces"/>
    <n v="0"/>
    <n v="0"/>
    <x v="1"/>
    <s v="spaces"/>
    <x v="2959"/>
    <d v="2016-06-07T00:12:05"/>
    <x v="9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x v="2956"/>
    <x v="2960"/>
    <b v="0"/>
    <n v="0"/>
    <b v="0"/>
    <s v="theater/spaces"/>
    <n v="0"/>
    <n v="0"/>
    <x v="1"/>
    <s v="spaces"/>
    <x v="2960"/>
    <d v="2014-09-11T18:10:23"/>
    <x v="9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x v="2957"/>
    <x v="2961"/>
    <b v="0"/>
    <n v="108"/>
    <b v="1"/>
    <s v="theater/plays"/>
    <n v="110"/>
    <n v="50.75"/>
    <x v="1"/>
    <s v="plays"/>
    <x v="2961"/>
    <d v="2015-03-26T04:00:00"/>
    <x v="9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x v="2958"/>
    <x v="2962"/>
    <b v="0"/>
    <n v="20"/>
    <b v="1"/>
    <s v="theater/plays"/>
    <n v="122"/>
    <n v="60.9"/>
    <x v="1"/>
    <s v="plays"/>
    <x v="2962"/>
    <d v="2015-03-01T06:59:00"/>
    <x v="9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x v="2959"/>
    <x v="2963"/>
    <b v="0"/>
    <n v="98"/>
    <b v="1"/>
    <s v="theater/plays"/>
    <n v="107"/>
    <n v="109.03"/>
    <x v="1"/>
    <s v="plays"/>
    <x v="2963"/>
    <d v="2015-07-02T11:17:04"/>
    <x v="9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x v="2960"/>
    <x v="2964"/>
    <b v="0"/>
    <n v="196"/>
    <b v="1"/>
    <s v="theater/plays"/>
    <n v="101"/>
    <n v="25.69"/>
    <x v="1"/>
    <s v="plays"/>
    <x v="2964"/>
    <d v="2014-08-06T21:32:00"/>
    <x v="9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x v="2961"/>
    <x v="2965"/>
    <b v="0"/>
    <n v="39"/>
    <b v="1"/>
    <s v="theater/plays"/>
    <n v="109"/>
    <n v="41.92"/>
    <x v="1"/>
    <s v="plays"/>
    <x v="2965"/>
    <d v="2015-07-07T17:30:33"/>
    <x v="9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x v="2962"/>
    <x v="2966"/>
    <b v="0"/>
    <n v="128"/>
    <b v="1"/>
    <s v="theater/plays"/>
    <n v="114"/>
    <n v="88.77"/>
    <x v="1"/>
    <s v="plays"/>
    <x v="2966"/>
    <d v="2015-09-16T17:43:32"/>
    <x v="9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x v="2963"/>
    <x v="2967"/>
    <b v="0"/>
    <n v="71"/>
    <b v="1"/>
    <s v="theater/plays"/>
    <n v="114"/>
    <n v="80.23"/>
    <x v="1"/>
    <s v="plays"/>
    <x v="2967"/>
    <d v="2015-03-09T03:44:52"/>
    <x v="9"/>
  </r>
  <r>
    <n v="2968"/>
    <s v="The Curse of the Babywoman @ FringeNYC"/>
    <s v="The Curse of the Babywoman is real â€” and it is coming to FringeNYC this August."/>
    <x v="8"/>
    <n v="3710"/>
    <x v="0"/>
    <s v="US"/>
    <s v="USD"/>
    <x v="2964"/>
    <x v="2968"/>
    <b v="0"/>
    <n v="47"/>
    <b v="1"/>
    <s v="theater/plays"/>
    <n v="106"/>
    <n v="78.94"/>
    <x v="1"/>
    <s v="plays"/>
    <x v="2968"/>
    <d v="2016-08-17T03:59:00"/>
    <x v="9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x v="2965"/>
    <x v="2969"/>
    <b v="0"/>
    <n v="17"/>
    <b v="1"/>
    <s v="theater/plays"/>
    <n v="163"/>
    <n v="95.59"/>
    <x v="1"/>
    <s v="plays"/>
    <x v="2969"/>
    <d v="2015-05-03T22:51:00"/>
    <x v="9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x v="2966"/>
    <x v="2970"/>
    <b v="0"/>
    <n v="91"/>
    <b v="1"/>
    <s v="theater/plays"/>
    <n v="106"/>
    <n v="69.89"/>
    <x v="1"/>
    <s v="plays"/>
    <x v="2970"/>
    <d v="2014-07-18T16:04:11"/>
    <x v="9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x v="2967"/>
    <x v="2971"/>
    <b v="0"/>
    <n v="43"/>
    <b v="1"/>
    <s v="theater/plays"/>
    <n v="100"/>
    <n v="74.53"/>
    <x v="1"/>
    <s v="plays"/>
    <x v="2971"/>
    <d v="2014-08-31T15:47:58"/>
    <x v="9"/>
  </r>
  <r>
    <n v="2972"/>
    <s v="A Bad Plan"/>
    <s v="A group of artists. A mythical art piece. A harrowing quest. And some margaritas."/>
    <x v="13"/>
    <n v="2107"/>
    <x v="0"/>
    <s v="US"/>
    <s v="USD"/>
    <x v="2968"/>
    <x v="2972"/>
    <b v="0"/>
    <n v="17"/>
    <b v="1"/>
    <s v="theater/plays"/>
    <n v="105"/>
    <n v="123.94"/>
    <x v="1"/>
    <s v="plays"/>
    <x v="2972"/>
    <d v="2016-12-05T01:00:00"/>
    <x v="9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x v="2969"/>
    <x v="2973"/>
    <b v="0"/>
    <n v="33"/>
    <b v="1"/>
    <s v="theater/plays"/>
    <n v="175"/>
    <n v="264.85000000000002"/>
    <x v="1"/>
    <s v="plays"/>
    <x v="2973"/>
    <d v="2016-01-01T04:00:00"/>
    <x v="9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x v="2970"/>
    <x v="2974"/>
    <b v="0"/>
    <n v="87"/>
    <b v="1"/>
    <s v="theater/plays"/>
    <n v="102"/>
    <n v="58.62"/>
    <x v="1"/>
    <s v="plays"/>
    <x v="2974"/>
    <d v="2014-09-26T01:35:00"/>
    <x v="9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x v="2971"/>
    <x v="2975"/>
    <b v="0"/>
    <n v="113"/>
    <b v="1"/>
    <s v="theater/plays"/>
    <n v="100"/>
    <n v="70.88"/>
    <x v="1"/>
    <s v="plays"/>
    <x v="2975"/>
    <d v="2014-11-27T03:00:00"/>
    <x v="9"/>
  </r>
  <r>
    <n v="2976"/>
    <s v="Pizza Delique"/>
    <s v="A play that addresses an important social issue, brought to light by members of the UoM Drama Society."/>
    <x v="159"/>
    <n v="120"/>
    <x v="0"/>
    <s v="GB"/>
    <s v="GBP"/>
    <x v="2972"/>
    <x v="2976"/>
    <b v="0"/>
    <n v="14"/>
    <b v="1"/>
    <s v="theater/plays"/>
    <n v="171"/>
    <n v="8.57"/>
    <x v="1"/>
    <s v="plays"/>
    <x v="2976"/>
    <d v="2016-03-13T12:00:00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x v="2973"/>
    <x v="2977"/>
    <b v="0"/>
    <n v="30"/>
    <b v="1"/>
    <s v="theater/plays"/>
    <n v="114"/>
    <n v="113.57"/>
    <x v="1"/>
    <s v="plays"/>
    <x v="2977"/>
    <d v="2015-03-23T02:14:00"/>
    <x v="9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x v="2974"/>
    <x v="2978"/>
    <b v="0"/>
    <n v="16"/>
    <b v="1"/>
    <s v="theater/plays"/>
    <n v="129"/>
    <n v="60.69"/>
    <x v="1"/>
    <s v="plays"/>
    <x v="2978"/>
    <d v="2014-10-20T05:59:00"/>
    <x v="9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x v="2975"/>
    <x v="2979"/>
    <b v="0"/>
    <n v="46"/>
    <b v="1"/>
    <s v="theater/plays"/>
    <n v="101"/>
    <n v="110.22"/>
    <x v="1"/>
    <s v="plays"/>
    <x v="2979"/>
    <d v="2015-01-06T06:00:00"/>
    <x v="9"/>
  </r>
  <r>
    <n v="2980"/>
    <s v="INDEPENDENCE NYC"/>
    <s v="1 director, 4 actors, and a whole lotta determination. Help us bring this brilliant story to the heart of NYC!"/>
    <x v="9"/>
    <n v="3275"/>
    <x v="0"/>
    <s v="US"/>
    <s v="USD"/>
    <x v="2976"/>
    <x v="2980"/>
    <b v="0"/>
    <n v="24"/>
    <b v="1"/>
    <s v="theater/plays"/>
    <n v="109"/>
    <n v="136.46"/>
    <x v="1"/>
    <s v="plays"/>
    <x v="2980"/>
    <d v="2015-08-24T02:00:00"/>
    <x v="9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x v="2977"/>
    <x v="2981"/>
    <b v="1"/>
    <n v="97"/>
    <b v="1"/>
    <s v="theater/spaces"/>
    <n v="129"/>
    <n v="53.16"/>
    <x v="1"/>
    <s v="spaces"/>
    <x v="2981"/>
    <d v="2015-09-23T13:25:56"/>
    <x v="9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x v="2978"/>
    <x v="2982"/>
    <b v="1"/>
    <n v="59"/>
    <b v="1"/>
    <s v="theater/spaces"/>
    <n v="102"/>
    <n v="86.49"/>
    <x v="1"/>
    <s v="spaces"/>
    <x v="2982"/>
    <d v="2016-02-11T16:29:03"/>
    <x v="9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x v="2979"/>
    <x v="2983"/>
    <b v="1"/>
    <n v="1095"/>
    <b v="1"/>
    <s v="theater/spaces"/>
    <n v="147"/>
    <n v="155.24"/>
    <x v="1"/>
    <s v="spaces"/>
    <x v="2983"/>
    <d v="2014-11-11T16:10:36"/>
    <x v="9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x v="2980"/>
    <x v="2984"/>
    <b v="1"/>
    <n v="218"/>
    <b v="1"/>
    <s v="theater/spaces"/>
    <n v="100"/>
    <n v="115.08"/>
    <x v="1"/>
    <s v="spaces"/>
    <x v="2984"/>
    <d v="2016-08-24T06:41:21"/>
    <x v="9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x v="2981"/>
    <x v="2985"/>
    <b v="0"/>
    <n v="111"/>
    <b v="1"/>
    <s v="theater/spaces"/>
    <n v="122"/>
    <n v="109.59"/>
    <x v="1"/>
    <s v="spaces"/>
    <x v="2985"/>
    <d v="2016-10-31T04:00:00"/>
    <x v="9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x v="2982"/>
    <x v="2986"/>
    <b v="0"/>
    <n v="56"/>
    <b v="1"/>
    <s v="theater/spaces"/>
    <n v="106"/>
    <n v="45.21"/>
    <x v="1"/>
    <s v="spaces"/>
    <x v="2986"/>
    <d v="2016-05-01T11:00:06"/>
    <x v="9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x v="2983"/>
    <x v="2987"/>
    <b v="0"/>
    <n v="265"/>
    <b v="1"/>
    <s v="theater/spaces"/>
    <n v="110"/>
    <n v="104.15"/>
    <x v="1"/>
    <s v="spaces"/>
    <x v="2987"/>
    <d v="2016-10-13T00:00:00"/>
    <x v="9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x v="2984"/>
    <x v="2988"/>
    <b v="0"/>
    <n v="28"/>
    <b v="1"/>
    <s v="theater/spaces"/>
    <n v="100"/>
    <n v="35.71"/>
    <x v="1"/>
    <s v="spaces"/>
    <x v="2988"/>
    <d v="2016-06-20T08:41:21"/>
    <x v="9"/>
  </r>
  <r>
    <n v="2989"/>
    <s v="Let's Light Up The Gem!"/>
    <s v="Bring the movies back to Bethel, Maine."/>
    <x v="22"/>
    <n v="35307"/>
    <x v="0"/>
    <s v="US"/>
    <s v="USD"/>
    <x v="2985"/>
    <x v="2989"/>
    <b v="0"/>
    <n v="364"/>
    <b v="1"/>
    <s v="theater/spaces"/>
    <n v="177"/>
    <n v="97"/>
    <x v="1"/>
    <s v="spaces"/>
    <x v="2989"/>
    <d v="2015-12-21T04:59:00"/>
    <x v="9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x v="2986"/>
    <x v="2990"/>
    <b v="0"/>
    <n v="27"/>
    <b v="1"/>
    <s v="theater/spaces"/>
    <n v="100"/>
    <n v="370.37"/>
    <x v="1"/>
    <s v="spaces"/>
    <x v="2990"/>
    <d v="2016-01-07T13:47:00"/>
    <x v="9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x v="2987"/>
    <x v="2991"/>
    <b v="0"/>
    <n v="93"/>
    <b v="1"/>
    <s v="theater/spaces"/>
    <n v="103"/>
    <n v="94.41"/>
    <x v="1"/>
    <s v="spaces"/>
    <x v="2991"/>
    <d v="2017-01-27T20:05:30"/>
    <x v="9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x v="2988"/>
    <x v="2992"/>
    <b v="0"/>
    <n v="64"/>
    <b v="1"/>
    <s v="theater/spaces"/>
    <n v="105"/>
    <n v="48.98"/>
    <x v="1"/>
    <s v="spaces"/>
    <x v="2992"/>
    <d v="2016-10-09T18:25:10"/>
    <x v="9"/>
  </r>
  <r>
    <n v="2993"/>
    <s v="TRUE WEST: Think, Dog! Productions"/>
    <s v="Help us build the Kitchen from Hell!"/>
    <x v="28"/>
    <n v="1003"/>
    <x v="0"/>
    <s v="US"/>
    <s v="USD"/>
    <x v="2989"/>
    <x v="2993"/>
    <b v="0"/>
    <n v="22"/>
    <b v="1"/>
    <s v="theater/spaces"/>
    <n v="100"/>
    <n v="45.59"/>
    <x v="1"/>
    <s v="spaces"/>
    <x v="2993"/>
    <d v="2016-02-20T20:07:47"/>
    <x v="9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x v="2990"/>
    <x v="2994"/>
    <b v="0"/>
    <n v="59"/>
    <b v="1"/>
    <s v="theater/spaces"/>
    <n v="458"/>
    <n v="23.28"/>
    <x v="1"/>
    <s v="spaces"/>
    <x v="2994"/>
    <d v="2014-10-03T11:29:32"/>
    <x v="9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x v="2991"/>
    <x v="2995"/>
    <b v="0"/>
    <n v="249"/>
    <b v="1"/>
    <s v="theater/spaces"/>
    <n v="105"/>
    <n v="63.23"/>
    <x v="1"/>
    <s v="spaces"/>
    <x v="2995"/>
    <d v="2017-01-19T15:57:51"/>
    <x v="9"/>
  </r>
  <r>
    <n v="2996"/>
    <s v="Sea Tea Improv's Comedy Theater in Hartford, CT"/>
    <s v="A permanent home for comedy in Connecticut in the heart of downtown Hartford."/>
    <x v="19"/>
    <n v="60180"/>
    <x v="0"/>
    <s v="US"/>
    <s v="USD"/>
    <x v="2992"/>
    <x v="2996"/>
    <b v="0"/>
    <n v="392"/>
    <b v="1"/>
    <s v="theater/spaces"/>
    <n v="172"/>
    <n v="153.52000000000001"/>
    <x v="1"/>
    <s v="spaces"/>
    <x v="2996"/>
    <d v="2015-05-26T21:54:00"/>
    <x v="9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x v="2993"/>
    <x v="2997"/>
    <b v="0"/>
    <n v="115"/>
    <b v="1"/>
    <s v="theater/spaces"/>
    <n v="104"/>
    <n v="90.2"/>
    <x v="1"/>
    <s v="spaces"/>
    <x v="2997"/>
    <d v="2017-02-27T04:59:00"/>
    <x v="9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x v="2994"/>
    <x v="2998"/>
    <b v="0"/>
    <n v="433"/>
    <b v="1"/>
    <s v="theater/spaces"/>
    <n v="103"/>
    <n v="118.97"/>
    <x v="1"/>
    <s v="spaces"/>
    <x v="2998"/>
    <d v="2014-06-16T04:25:00"/>
    <x v="9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x v="807"/>
    <x v="2999"/>
    <b v="0"/>
    <n v="20"/>
    <b v="1"/>
    <s v="theater/spaces"/>
    <n v="119"/>
    <n v="80.25"/>
    <x v="1"/>
    <s v="spaces"/>
    <x v="2999"/>
    <d v="2017-03-01T02:00:00"/>
    <x v="9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x v="2995"/>
    <x v="3000"/>
    <b v="0"/>
    <n v="8"/>
    <b v="1"/>
    <s v="theater/spaces"/>
    <n v="100"/>
    <n v="62.5"/>
    <x v="1"/>
    <s v="spaces"/>
    <x v="3000"/>
    <d v="2017-01-31T18:00:00"/>
    <x v="9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x v="2996"/>
    <x v="3001"/>
    <b v="0"/>
    <n v="175"/>
    <b v="1"/>
    <s v="theater/spaces"/>
    <n v="319"/>
    <n v="131.38"/>
    <x v="1"/>
    <s v="spaces"/>
    <x v="3001"/>
    <d v="2016-07-13T21:29:42"/>
    <x v="9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x v="2997"/>
    <x v="3002"/>
    <b v="0"/>
    <n v="104"/>
    <b v="1"/>
    <s v="theater/spaces"/>
    <n v="109"/>
    <n v="73.03"/>
    <x v="1"/>
    <s v="spaces"/>
    <x v="3002"/>
    <d v="2012-12-26T20:04:12"/>
    <x v="9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x v="2998"/>
    <x v="3003"/>
    <b v="0"/>
    <n v="17"/>
    <b v="1"/>
    <s v="theater/spaces"/>
    <n v="101"/>
    <n v="178.53"/>
    <x v="1"/>
    <s v="spaces"/>
    <x v="3003"/>
    <d v="2016-03-01T05:59:00"/>
    <x v="9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x v="2999"/>
    <x v="3004"/>
    <b v="0"/>
    <n v="277"/>
    <b v="1"/>
    <s v="theater/spaces"/>
    <n v="113"/>
    <n v="162.91"/>
    <x v="1"/>
    <s v="spaces"/>
    <x v="3004"/>
    <d v="2014-11-15T22:08:44"/>
    <x v="9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x v="3000"/>
    <x v="3005"/>
    <b v="0"/>
    <n v="118"/>
    <b v="1"/>
    <s v="theater/spaces"/>
    <n v="120"/>
    <n v="108.24"/>
    <x v="1"/>
    <s v="spaces"/>
    <x v="3005"/>
    <d v="2014-10-06T16:11:45"/>
    <x v="9"/>
  </r>
  <r>
    <n v="3006"/>
    <s v="ONTARIO STREET THEATRE in Port Hope."/>
    <s v="We're an affordable theatre and rental space that can be molded into anything by anyone."/>
    <x v="6"/>
    <n v="8620"/>
    <x v="0"/>
    <s v="CA"/>
    <s v="CAD"/>
    <x v="3001"/>
    <x v="3006"/>
    <b v="0"/>
    <n v="97"/>
    <b v="1"/>
    <s v="theater/spaces"/>
    <n v="108"/>
    <n v="88.87"/>
    <x v="1"/>
    <s v="spaces"/>
    <x v="3006"/>
    <d v="2014-12-14T18:09:51"/>
    <x v="9"/>
  </r>
  <r>
    <n v="3007"/>
    <s v="Bethlem"/>
    <s v="Consuite for 2015 CoreCon.  An adventure into insanity."/>
    <x v="20"/>
    <n v="1080"/>
    <x v="0"/>
    <s v="US"/>
    <s v="USD"/>
    <x v="3002"/>
    <x v="3007"/>
    <b v="0"/>
    <n v="20"/>
    <b v="1"/>
    <s v="theater/spaces"/>
    <n v="180"/>
    <n v="54"/>
    <x v="1"/>
    <s v="spaces"/>
    <x v="3007"/>
    <d v="2015-04-25T05:11:23"/>
    <x v="9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x v="3003"/>
    <x v="3008"/>
    <b v="0"/>
    <n v="26"/>
    <b v="1"/>
    <s v="theater/spaces"/>
    <n v="101"/>
    <n v="116.73"/>
    <x v="1"/>
    <s v="spaces"/>
    <x v="3008"/>
    <d v="2016-01-21T05:05:19"/>
    <x v="9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x v="3004"/>
    <x v="3009"/>
    <b v="0"/>
    <n v="128"/>
    <b v="1"/>
    <s v="theater/spaces"/>
    <n v="120"/>
    <n v="233.9"/>
    <x v="1"/>
    <s v="spaces"/>
    <x v="3009"/>
    <d v="2014-11-26T14:40:40"/>
    <x v="9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x v="3005"/>
    <x v="3010"/>
    <b v="0"/>
    <n v="15"/>
    <b v="1"/>
    <s v="theater/spaces"/>
    <n v="158"/>
    <n v="158"/>
    <x v="1"/>
    <s v="spaces"/>
    <x v="3010"/>
    <d v="2015-02-21T19:58:39"/>
    <x v="9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x v="3006"/>
    <x v="3011"/>
    <b v="0"/>
    <n v="25"/>
    <b v="1"/>
    <s v="theater/spaces"/>
    <n v="124"/>
    <n v="14.84"/>
    <x v="1"/>
    <s v="spaces"/>
    <x v="3011"/>
    <d v="2015-12-23T22:59:00"/>
    <x v="9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x v="3007"/>
    <x v="3012"/>
    <b v="0"/>
    <n v="55"/>
    <b v="1"/>
    <s v="theater/spaces"/>
    <n v="117"/>
    <n v="85.18"/>
    <x v="1"/>
    <s v="spaces"/>
    <x v="3012"/>
    <d v="2015-02-10T16:52:10"/>
    <x v="9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x v="3008"/>
    <x v="3013"/>
    <b v="0"/>
    <n v="107"/>
    <b v="1"/>
    <s v="theater/spaces"/>
    <n v="157"/>
    <n v="146.69"/>
    <x v="1"/>
    <s v="spaces"/>
    <x v="3013"/>
    <d v="2015-06-21T20:04:09"/>
    <x v="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x v="3009"/>
    <x v="3014"/>
    <b v="0"/>
    <n v="557"/>
    <b v="1"/>
    <s v="theater/spaces"/>
    <n v="113"/>
    <n v="50.76"/>
    <x v="1"/>
    <s v="spaces"/>
    <x v="3014"/>
    <d v="2014-11-05T05:00:00"/>
    <x v="9"/>
  </r>
  <r>
    <n v="3015"/>
    <s v="A Sign for 34 West"/>
    <s v="We're turning an old yogurt shop into a live theater in downtown Charleston.   Please help us hang our sign!"/>
    <x v="104"/>
    <n v="3508"/>
    <x v="0"/>
    <s v="US"/>
    <s v="USD"/>
    <x v="3010"/>
    <x v="3015"/>
    <b v="0"/>
    <n v="40"/>
    <b v="1"/>
    <s v="theater/spaces"/>
    <n v="103"/>
    <n v="87.7"/>
    <x v="1"/>
    <s v="spaces"/>
    <x v="3015"/>
    <d v="2014-06-11T04:00:00"/>
    <x v="9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x v="3011"/>
    <x v="3016"/>
    <b v="0"/>
    <n v="36"/>
    <b v="1"/>
    <s v="theater/spaces"/>
    <n v="103"/>
    <n v="242.28"/>
    <x v="1"/>
    <s v="spaces"/>
    <x v="3016"/>
    <d v="2014-07-18T13:09:12"/>
    <x v="9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x v="3012"/>
    <x v="3017"/>
    <b v="0"/>
    <n v="159"/>
    <b v="1"/>
    <s v="theater/spaces"/>
    <n v="106"/>
    <n v="146.44999999999999"/>
    <x v="1"/>
    <s v="spaces"/>
    <x v="3017"/>
    <d v="2014-08-20T20:24:03"/>
    <x v="9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x v="3013"/>
    <x v="3018"/>
    <b v="0"/>
    <n v="41"/>
    <b v="1"/>
    <s v="theater/spaces"/>
    <n v="101"/>
    <n v="103.17"/>
    <x v="1"/>
    <s v="spaces"/>
    <x v="3018"/>
    <d v="2015-07-20T22:00:00"/>
    <x v="9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x v="3014"/>
    <x v="3019"/>
    <b v="0"/>
    <n v="226"/>
    <b v="1"/>
    <s v="theater/spaces"/>
    <n v="121"/>
    <n v="80.459999999999994"/>
    <x v="1"/>
    <s v="spaces"/>
    <x v="3019"/>
    <d v="2014-05-27T03:00:00"/>
    <x v="9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x v="3015"/>
    <x v="3020"/>
    <b v="0"/>
    <n v="30"/>
    <b v="1"/>
    <s v="theater/spaces"/>
    <n v="101"/>
    <n v="234.67"/>
    <x v="1"/>
    <s v="spaces"/>
    <x v="3020"/>
    <d v="2015-08-14T20:18:53"/>
    <x v="9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x v="3016"/>
    <x v="3021"/>
    <b v="0"/>
    <n v="103"/>
    <b v="1"/>
    <s v="theater/spaces"/>
    <n v="116"/>
    <n v="50.69"/>
    <x v="1"/>
    <s v="spaces"/>
    <x v="3021"/>
    <d v="2016-11-22T05:59:00"/>
    <x v="9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x v="3017"/>
    <x v="3022"/>
    <b v="0"/>
    <n v="62"/>
    <b v="1"/>
    <s v="theater/spaces"/>
    <n v="101"/>
    <n v="162.71"/>
    <x v="1"/>
    <s v="spaces"/>
    <x v="3022"/>
    <d v="2016-08-27T22:53:29"/>
    <x v="9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x v="3018"/>
    <x v="3023"/>
    <b v="0"/>
    <n v="6"/>
    <b v="1"/>
    <s v="theater/spaces"/>
    <n v="103"/>
    <n v="120.17"/>
    <x v="1"/>
    <s v="spaces"/>
    <x v="3023"/>
    <d v="2015-06-11T16:13:06"/>
    <x v="9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x v="3019"/>
    <x v="3024"/>
    <b v="0"/>
    <n v="182"/>
    <b v="1"/>
    <s v="theater/spaces"/>
    <n v="246"/>
    <n v="67.7"/>
    <x v="1"/>
    <s v="spaces"/>
    <x v="3024"/>
    <d v="2012-10-06T23:51:15"/>
    <x v="9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x v="3020"/>
    <x v="3025"/>
    <b v="0"/>
    <n v="145"/>
    <b v="1"/>
    <s v="theater/spaces"/>
    <n v="302"/>
    <n v="52.1"/>
    <x v="1"/>
    <s v="spaces"/>
    <x v="3025"/>
    <d v="2014-05-30T16:00:00"/>
    <x v="9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x v="3021"/>
    <x v="3026"/>
    <b v="0"/>
    <n v="25"/>
    <b v="1"/>
    <s v="theater/spaces"/>
    <n v="143"/>
    <n v="51.6"/>
    <x v="1"/>
    <s v="spaces"/>
    <x v="3026"/>
    <d v="2017-03-03T11:01:32"/>
    <x v="9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x v="3022"/>
    <x v="3027"/>
    <b v="0"/>
    <n v="320"/>
    <b v="1"/>
    <s v="theater/spaces"/>
    <n v="131"/>
    <n v="164.3"/>
    <x v="1"/>
    <s v="spaces"/>
    <x v="3027"/>
    <d v="2015-03-20T15:54:11"/>
    <x v="9"/>
  </r>
  <r>
    <n v="3028"/>
    <s v="A Home for Vegas Theatre Hub"/>
    <s v="We have a space! Help us fill it with a stage, chairs, gear and audiences' laughter!"/>
    <x v="10"/>
    <n v="8401"/>
    <x v="0"/>
    <s v="US"/>
    <s v="USD"/>
    <x v="3023"/>
    <x v="3028"/>
    <b v="0"/>
    <n v="99"/>
    <b v="1"/>
    <s v="theater/spaces"/>
    <n v="168"/>
    <n v="84.86"/>
    <x v="1"/>
    <s v="spaces"/>
    <x v="3028"/>
    <d v="2016-08-15T06:20:25"/>
    <x v="9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x v="3024"/>
    <x v="3029"/>
    <b v="0"/>
    <n v="348"/>
    <b v="1"/>
    <s v="theater/spaces"/>
    <n v="110"/>
    <n v="94.55"/>
    <x v="1"/>
    <s v="spaces"/>
    <x v="3029"/>
    <d v="2014-11-18T04:35:00"/>
    <x v="9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x v="3025"/>
    <x v="3030"/>
    <b v="0"/>
    <n v="41"/>
    <b v="1"/>
    <s v="theater/spaces"/>
    <n v="107"/>
    <n v="45.54"/>
    <x v="1"/>
    <s v="spaces"/>
    <x v="3030"/>
    <d v="2015-09-16T17:56:11"/>
    <x v="9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x v="3026"/>
    <x v="3031"/>
    <b v="0"/>
    <n v="29"/>
    <b v="1"/>
    <s v="theater/spaces"/>
    <n v="100"/>
    <n v="51.72"/>
    <x v="1"/>
    <s v="spaces"/>
    <x v="3031"/>
    <d v="2016-10-14T21:10:47"/>
    <x v="9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x v="3027"/>
    <x v="3032"/>
    <b v="0"/>
    <n v="25"/>
    <b v="1"/>
    <s v="theater/spaces"/>
    <n v="127"/>
    <n v="50.88"/>
    <x v="1"/>
    <s v="spaces"/>
    <x v="3032"/>
    <d v="2015-09-11T01:04:19"/>
    <x v="9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x v="3028"/>
    <x v="3033"/>
    <b v="0"/>
    <n v="23"/>
    <b v="1"/>
    <s v="theater/spaces"/>
    <n v="147"/>
    <n v="191.13"/>
    <x v="1"/>
    <s v="spaces"/>
    <x v="3033"/>
    <d v="2016-08-18T02:38:45"/>
    <x v="9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x v="3029"/>
    <x v="3034"/>
    <b v="0"/>
    <n v="1260"/>
    <b v="1"/>
    <s v="theater/spaces"/>
    <n v="113"/>
    <n v="89.31"/>
    <x v="1"/>
    <s v="spaces"/>
    <x v="3034"/>
    <d v="2016-11-01T03:59:00"/>
    <x v="9"/>
  </r>
  <r>
    <n v="3035"/>
    <s v="The Coalition Theater"/>
    <s v="Help create a permanent home for live comedy shows and classes in Downtown RVA."/>
    <x v="31"/>
    <n v="27196.71"/>
    <x v="0"/>
    <s v="US"/>
    <s v="USD"/>
    <x v="3030"/>
    <x v="3035"/>
    <b v="0"/>
    <n v="307"/>
    <b v="1"/>
    <s v="theater/spaces"/>
    <n v="109"/>
    <n v="88.59"/>
    <x v="1"/>
    <s v="spaces"/>
    <x v="3035"/>
    <d v="2013-05-04T13:26:49"/>
    <x v="9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x v="3031"/>
    <x v="3036"/>
    <b v="0"/>
    <n v="329"/>
    <b v="1"/>
    <s v="theater/spaces"/>
    <n v="127"/>
    <n v="96.3"/>
    <x v="1"/>
    <s v="spaces"/>
    <x v="3036"/>
    <d v="2013-08-16T11:59:00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x v="3032"/>
    <x v="3037"/>
    <b v="0"/>
    <n v="32"/>
    <b v="1"/>
    <s v="theater/spaces"/>
    <n v="213"/>
    <n v="33.31"/>
    <x v="1"/>
    <s v="spaces"/>
    <x v="3037"/>
    <d v="2010-10-02T04:59:00"/>
    <x v="9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x v="3033"/>
    <x v="3038"/>
    <b v="0"/>
    <n v="27"/>
    <b v="1"/>
    <s v="theater/spaces"/>
    <n v="101"/>
    <n v="37.22"/>
    <x v="1"/>
    <s v="spaces"/>
    <x v="3038"/>
    <d v="2016-03-04T06:03:17"/>
    <x v="9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x v="3034"/>
    <x v="3039"/>
    <b v="0"/>
    <n v="236"/>
    <b v="1"/>
    <s v="theater/spaces"/>
    <n v="109"/>
    <n v="92.13"/>
    <x v="1"/>
    <s v="spaces"/>
    <x v="3039"/>
    <d v="2013-12-29T07:59:00"/>
    <x v="9"/>
  </r>
  <r>
    <n v="3040"/>
    <s v="Jayhawk Makeover"/>
    <s v="48 hours of deck screws, dry wall, hard hats and needed renovation to help the Jayhawk rise from the ashes."/>
    <x v="9"/>
    <n v="3225"/>
    <x v="0"/>
    <s v="US"/>
    <s v="USD"/>
    <x v="3035"/>
    <x v="3040"/>
    <b v="0"/>
    <n v="42"/>
    <b v="1"/>
    <s v="theater/spaces"/>
    <n v="108"/>
    <n v="76.790000000000006"/>
    <x v="1"/>
    <s v="spaces"/>
    <x v="3040"/>
    <d v="2015-06-26T23:00:00"/>
    <x v="9"/>
  </r>
  <r>
    <n v="3041"/>
    <s v="Lend a Hand in Our Home"/>
    <s v="Privet! Hello! Bon Jour! We are the Arlekin Players Theatre and we need a home."/>
    <x v="386"/>
    <n v="9170"/>
    <x v="0"/>
    <s v="US"/>
    <s v="USD"/>
    <x v="3036"/>
    <x v="3041"/>
    <b v="0"/>
    <n v="95"/>
    <b v="1"/>
    <s v="theater/spaces"/>
    <n v="110"/>
    <n v="96.53"/>
    <x v="1"/>
    <s v="spaces"/>
    <x v="3041"/>
    <d v="2016-01-20T20:50:48"/>
    <x v="9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x v="3037"/>
    <x v="3042"/>
    <b v="0"/>
    <n v="37"/>
    <b v="1"/>
    <s v="theater/spaces"/>
    <n v="128"/>
    <n v="51.89"/>
    <x v="1"/>
    <s v="spaces"/>
    <x v="3042"/>
    <d v="2015-10-06T16:30:47"/>
    <x v="9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x v="3038"/>
    <x v="3043"/>
    <b v="0"/>
    <n v="128"/>
    <b v="1"/>
    <s v="theater/spaces"/>
    <n v="110"/>
    <n v="128.91"/>
    <x v="1"/>
    <s v="spaces"/>
    <x v="3043"/>
    <d v="2015-04-16T02:50:00"/>
    <x v="9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x v="3039"/>
    <x v="3044"/>
    <b v="0"/>
    <n v="156"/>
    <b v="1"/>
    <s v="theater/spaces"/>
    <n v="109"/>
    <n v="84.11"/>
    <x v="1"/>
    <s v="spaces"/>
    <x v="3044"/>
    <d v="2016-02-02T17:26:38"/>
    <x v="9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x v="3040"/>
    <x v="3045"/>
    <b v="0"/>
    <n v="64"/>
    <b v="1"/>
    <s v="theater/spaces"/>
    <n v="133"/>
    <n v="82.94"/>
    <x v="1"/>
    <s v="spaces"/>
    <x v="3045"/>
    <d v="2014-08-22T03:44:15"/>
    <x v="9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x v="3041"/>
    <x v="3046"/>
    <b v="0"/>
    <n v="58"/>
    <b v="1"/>
    <s v="theater/spaces"/>
    <n v="191"/>
    <n v="259.95"/>
    <x v="1"/>
    <s v="spaces"/>
    <x v="3046"/>
    <d v="2014-09-10T04:52:00"/>
    <x v="9"/>
  </r>
  <r>
    <n v="3047"/>
    <s v="Acting V Senior Showcase"/>
    <s v="Hi! We're the Graduating Seniors Acting V Seniors at Temple University! Welcome to our Kick starter Page!"/>
    <x v="2"/>
    <n v="745"/>
    <x v="0"/>
    <s v="US"/>
    <s v="USD"/>
    <x v="3042"/>
    <x v="3047"/>
    <b v="0"/>
    <n v="20"/>
    <b v="1"/>
    <s v="theater/spaces"/>
    <n v="149"/>
    <n v="37.25"/>
    <x v="1"/>
    <s v="spaces"/>
    <x v="3047"/>
    <d v="2016-04-27T13:16:00"/>
    <x v="9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x v="3043"/>
    <x v="3048"/>
    <b v="0"/>
    <n v="47"/>
    <b v="1"/>
    <s v="theater/spaces"/>
    <n v="166"/>
    <n v="177.02"/>
    <x v="1"/>
    <s v="spaces"/>
    <x v="3048"/>
    <d v="2014-12-31T21:22:00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x v="3044"/>
    <x v="3049"/>
    <b v="0"/>
    <n v="54"/>
    <b v="1"/>
    <s v="theater/spaces"/>
    <n v="107"/>
    <n v="74.069999999999993"/>
    <x v="1"/>
    <s v="spaces"/>
    <x v="3049"/>
    <d v="2015-06-14T00:20:55"/>
    <x v="9"/>
  </r>
  <r>
    <n v="3050"/>
    <s v="The Black Pearl Consuite at CoreCon VIII: On Ancient Seas"/>
    <s v="Help fund The Black Pearl Consuite at CoreCon VIII: On Ancient Seas!"/>
    <x v="20"/>
    <n v="636"/>
    <x v="0"/>
    <s v="US"/>
    <s v="USD"/>
    <x v="3045"/>
    <x v="3050"/>
    <b v="0"/>
    <n v="9"/>
    <b v="1"/>
    <s v="theater/spaces"/>
    <n v="106"/>
    <n v="70.67"/>
    <x v="1"/>
    <s v="spaces"/>
    <x v="3050"/>
    <d v="2016-05-05T04:02:40"/>
    <x v="9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x v="3046"/>
    <x v="3051"/>
    <b v="1"/>
    <n v="35"/>
    <b v="0"/>
    <s v="theater/spaces"/>
    <n v="24"/>
    <n v="23.63"/>
    <x v="1"/>
    <s v="spaces"/>
    <x v="3051"/>
    <d v="2017-02-08T09:59:05"/>
    <x v="9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x v="3047"/>
    <x v="3052"/>
    <b v="0"/>
    <n v="2"/>
    <b v="0"/>
    <s v="theater/spaces"/>
    <n v="0"/>
    <n v="37.5"/>
    <x v="1"/>
    <s v="spaces"/>
    <x v="3052"/>
    <d v="2015-05-28T15:59:00"/>
    <x v="9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x v="3048"/>
    <x v="3053"/>
    <b v="0"/>
    <n v="3"/>
    <b v="0"/>
    <s v="theater/spaces"/>
    <n v="0"/>
    <n v="13.33"/>
    <x v="1"/>
    <s v="spaces"/>
    <x v="3053"/>
    <d v="2014-10-02T03:59:00"/>
    <x v="9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x v="3049"/>
    <x v="3054"/>
    <b v="0"/>
    <n v="0"/>
    <b v="0"/>
    <s v="theater/spaces"/>
    <n v="0"/>
    <n v="0"/>
    <x v="1"/>
    <s v="spaces"/>
    <x v="3054"/>
    <d v="2015-03-02T01:04:00"/>
    <x v="9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x v="3050"/>
    <x v="3055"/>
    <b v="0"/>
    <n v="1"/>
    <b v="0"/>
    <s v="theater/spaces"/>
    <n v="0"/>
    <n v="1"/>
    <x v="1"/>
    <s v="spaces"/>
    <x v="3055"/>
    <d v="2015-01-09T22:59:50"/>
    <x v="9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x v="3051"/>
    <x v="3056"/>
    <b v="0"/>
    <n v="0"/>
    <b v="0"/>
    <s v="theater/spaces"/>
    <n v="0"/>
    <n v="0"/>
    <x v="1"/>
    <s v="spaces"/>
    <x v="3056"/>
    <d v="2014-09-29T15:16:24"/>
    <x v="9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x v="3052"/>
    <x v="3057"/>
    <b v="0"/>
    <n v="0"/>
    <b v="0"/>
    <s v="theater/spaces"/>
    <n v="0"/>
    <n v="0"/>
    <x v="1"/>
    <s v="spaces"/>
    <x v="3057"/>
    <d v="2016-04-03T14:36:51"/>
    <x v="9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x v="3053"/>
    <x v="3058"/>
    <b v="0"/>
    <n v="3"/>
    <b v="0"/>
    <s v="theater/spaces"/>
    <n v="0"/>
    <n v="1"/>
    <x v="1"/>
    <s v="spaces"/>
    <x v="3058"/>
    <d v="2016-05-20T08:59:00"/>
    <x v="9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x v="3054"/>
    <x v="3059"/>
    <b v="0"/>
    <n v="11"/>
    <b v="0"/>
    <s v="theater/spaces"/>
    <n v="3"/>
    <n v="41"/>
    <x v="1"/>
    <s v="spaces"/>
    <x v="3059"/>
    <d v="2014-08-08T22:27:26"/>
    <x v="9"/>
  </r>
  <r>
    <n v="3060"/>
    <s v="Save the Roxy Theatre in Bremerton WA"/>
    <s v="Save the historic Roxy theatre in Bremerton WA from being repurposed as office space."/>
    <x v="135"/>
    <n v="335"/>
    <x v="2"/>
    <s v="US"/>
    <s v="USD"/>
    <x v="3055"/>
    <x v="3060"/>
    <b v="0"/>
    <n v="6"/>
    <b v="0"/>
    <s v="theater/spaces"/>
    <n v="0"/>
    <n v="55.83"/>
    <x v="1"/>
    <s v="spaces"/>
    <x v="3060"/>
    <d v="2015-09-28T06:35:34"/>
    <x v="9"/>
  </r>
  <r>
    <n v="3061"/>
    <s v="Help Save Parkway Cinemas!"/>
    <s v="Save a historic Local theater."/>
    <x v="80"/>
    <n v="0"/>
    <x v="2"/>
    <s v="US"/>
    <s v="USD"/>
    <x v="3056"/>
    <x v="3061"/>
    <b v="0"/>
    <n v="0"/>
    <b v="0"/>
    <s v="theater/spaces"/>
    <n v="0"/>
    <n v="0"/>
    <x v="1"/>
    <s v="spaces"/>
    <x v="3061"/>
    <d v="2014-08-13T18:49:08"/>
    <x v="9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x v="3057"/>
    <x v="3062"/>
    <b v="0"/>
    <n v="67"/>
    <b v="0"/>
    <s v="theater/spaces"/>
    <n v="67"/>
    <n v="99.76"/>
    <x v="1"/>
    <s v="spaces"/>
    <x v="3062"/>
    <d v="2015-09-30T18:00:00"/>
    <x v="9"/>
  </r>
  <r>
    <n v="3063"/>
    <s v="Spec Haus"/>
    <s v="Members of the local Miami music scene are putting together a venue/creative space in Kendall!"/>
    <x v="9"/>
    <n v="587"/>
    <x v="2"/>
    <s v="US"/>
    <s v="USD"/>
    <x v="3058"/>
    <x v="3063"/>
    <b v="0"/>
    <n v="23"/>
    <b v="0"/>
    <s v="theater/spaces"/>
    <n v="20"/>
    <n v="25.52"/>
    <x v="1"/>
    <s v="spaces"/>
    <x v="3063"/>
    <d v="2016-10-22T22:08:58"/>
    <x v="9"/>
  </r>
  <r>
    <n v="3064"/>
    <s v="Kickstart the Crossroads Community"/>
    <s v="An epicenter for connection, creation and expression of the community."/>
    <x v="96"/>
    <n v="8471"/>
    <x v="2"/>
    <s v="US"/>
    <s v="USD"/>
    <x v="3059"/>
    <x v="3064"/>
    <b v="0"/>
    <n v="72"/>
    <b v="0"/>
    <s v="theater/spaces"/>
    <n v="11"/>
    <n v="117.65"/>
    <x v="1"/>
    <s v="spaces"/>
    <x v="3064"/>
    <d v="2015-11-22T06:59:00"/>
    <x v="9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x v="3060"/>
    <x v="3065"/>
    <b v="0"/>
    <n v="2"/>
    <b v="0"/>
    <s v="theater/spaces"/>
    <n v="0"/>
    <n v="5"/>
    <x v="1"/>
    <s v="spaces"/>
    <x v="3065"/>
    <d v="2014-07-30T01:19:32"/>
    <x v="9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x v="3061"/>
    <x v="3066"/>
    <b v="0"/>
    <n v="15"/>
    <b v="0"/>
    <s v="theater/spaces"/>
    <n v="12"/>
    <n v="2796.67"/>
    <x v="1"/>
    <s v="spaces"/>
    <x v="3066"/>
    <d v="2016-07-10T05:28:57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x v="3062"/>
    <x v="3067"/>
    <b v="0"/>
    <n v="1"/>
    <b v="0"/>
    <s v="theater/spaces"/>
    <n v="3"/>
    <n v="200"/>
    <x v="1"/>
    <s v="spaces"/>
    <x v="3067"/>
    <d v="2015-09-09T22:31:19"/>
    <x v="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x v="3063"/>
    <x v="3068"/>
    <b v="0"/>
    <n v="2"/>
    <b v="0"/>
    <s v="theater/spaces"/>
    <n v="0"/>
    <n v="87.5"/>
    <x v="1"/>
    <s v="spaces"/>
    <x v="3068"/>
    <d v="2015-10-16T16:35:52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x v="3064"/>
    <x v="3069"/>
    <b v="0"/>
    <n v="7"/>
    <b v="0"/>
    <s v="theater/spaces"/>
    <n v="14"/>
    <n v="20.14"/>
    <x v="1"/>
    <s v="spaces"/>
    <x v="3069"/>
    <d v="2014-12-14T20:00:34"/>
    <x v="9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x v="3065"/>
    <x v="3070"/>
    <b v="0"/>
    <n v="16"/>
    <b v="0"/>
    <s v="theater/spaces"/>
    <n v="3"/>
    <n v="20.88"/>
    <x v="1"/>
    <s v="spaces"/>
    <x v="3070"/>
    <d v="2016-12-07T17:36:09"/>
    <x v="9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x v="3066"/>
    <x v="3071"/>
    <b v="0"/>
    <n v="117"/>
    <b v="0"/>
    <s v="theater/spaces"/>
    <n v="60"/>
    <n v="61.31"/>
    <x v="1"/>
    <s v="spaces"/>
    <x v="3071"/>
    <d v="2015-04-21T05:59:00"/>
    <x v="9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x v="3067"/>
    <x v="3072"/>
    <b v="0"/>
    <n v="2"/>
    <b v="0"/>
    <s v="theater/spaces"/>
    <n v="0"/>
    <n v="1"/>
    <x v="1"/>
    <s v="spaces"/>
    <x v="3072"/>
    <d v="2016-10-30T01:46:00"/>
    <x v="9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x v="3068"/>
    <x v="3073"/>
    <b v="0"/>
    <n v="7"/>
    <b v="0"/>
    <s v="theater/spaces"/>
    <n v="0"/>
    <n v="92.14"/>
    <x v="1"/>
    <s v="spaces"/>
    <x v="3073"/>
    <d v="2015-06-14T19:19:00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x v="3069"/>
    <x v="3074"/>
    <b v="0"/>
    <n v="3"/>
    <b v="0"/>
    <s v="theater/spaces"/>
    <n v="0"/>
    <n v="7.33"/>
    <x v="1"/>
    <s v="spaces"/>
    <x v="3074"/>
    <d v="2016-03-10T13:42:39"/>
    <x v="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x v="3070"/>
    <x v="3075"/>
    <b v="0"/>
    <n v="20"/>
    <b v="0"/>
    <s v="theater/spaces"/>
    <n v="9"/>
    <n v="64.8"/>
    <x v="1"/>
    <s v="spaces"/>
    <x v="3075"/>
    <d v="2016-08-19T02:27:20"/>
    <x v="9"/>
  </r>
  <r>
    <n v="3076"/>
    <s v="10,000 Hours"/>
    <s v="Helping female comedians get in their 10,000 Hours of practice!"/>
    <x v="3"/>
    <n v="1506"/>
    <x v="2"/>
    <s v="US"/>
    <s v="USD"/>
    <x v="3071"/>
    <x v="3076"/>
    <b v="0"/>
    <n v="50"/>
    <b v="0"/>
    <s v="theater/spaces"/>
    <n v="15"/>
    <n v="30.12"/>
    <x v="1"/>
    <s v="spaces"/>
    <x v="3076"/>
    <d v="2015-10-09T15:38:43"/>
    <x v="9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x v="3072"/>
    <x v="3077"/>
    <b v="0"/>
    <n v="2"/>
    <b v="0"/>
    <s v="theater/spaces"/>
    <n v="0"/>
    <n v="52.5"/>
    <x v="1"/>
    <s v="spaces"/>
    <x v="3077"/>
    <d v="2017-03-02T22:57:58"/>
    <x v="9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x v="3073"/>
    <x v="3078"/>
    <b v="0"/>
    <n v="3"/>
    <b v="0"/>
    <s v="theater/spaces"/>
    <n v="0"/>
    <n v="23.67"/>
    <x v="1"/>
    <s v="spaces"/>
    <x v="3078"/>
    <d v="2015-02-26T03:19:55"/>
    <x v="9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x v="3074"/>
    <x v="3079"/>
    <b v="0"/>
    <n v="27"/>
    <b v="0"/>
    <s v="theater/spaces"/>
    <n v="1"/>
    <n v="415.78"/>
    <x v="1"/>
    <s v="spaces"/>
    <x v="3079"/>
    <d v="2015-03-22T16:07:15"/>
    <x v="9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x v="3075"/>
    <x v="3080"/>
    <b v="0"/>
    <n v="7"/>
    <b v="0"/>
    <s v="theater/spaces"/>
    <n v="0"/>
    <n v="53.71"/>
    <x v="1"/>
    <s v="spaces"/>
    <x v="3080"/>
    <d v="2014-12-27T01:40:44"/>
    <x v="9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x v="3076"/>
    <x v="3081"/>
    <b v="0"/>
    <n v="5"/>
    <b v="0"/>
    <s v="theater/spaces"/>
    <n v="0"/>
    <n v="420.6"/>
    <x v="1"/>
    <s v="spaces"/>
    <x v="3081"/>
    <d v="2015-09-20T04:21:31"/>
    <x v="9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x v="3077"/>
    <x v="3082"/>
    <b v="0"/>
    <n v="0"/>
    <b v="0"/>
    <s v="theater/spaces"/>
    <n v="0"/>
    <n v="0"/>
    <x v="1"/>
    <s v="spaces"/>
    <x v="3082"/>
    <d v="2015-11-15T23:09:06"/>
    <x v="9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x v="3078"/>
    <x v="3083"/>
    <b v="0"/>
    <n v="3"/>
    <b v="0"/>
    <s v="theater/spaces"/>
    <n v="0"/>
    <n v="18.670000000000002"/>
    <x v="1"/>
    <s v="spaces"/>
    <x v="3083"/>
    <d v="2014-09-01T05:00:00"/>
    <x v="9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x v="3079"/>
    <x v="3084"/>
    <b v="0"/>
    <n v="6"/>
    <b v="0"/>
    <s v="theater/spaces"/>
    <n v="12"/>
    <n v="78.33"/>
    <x v="1"/>
    <s v="spaces"/>
    <x v="3084"/>
    <d v="2015-05-05T18:48:00"/>
    <x v="9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x v="3080"/>
    <x v="3085"/>
    <b v="0"/>
    <n v="9"/>
    <b v="0"/>
    <s v="theater/spaces"/>
    <n v="2"/>
    <n v="67.78"/>
    <x v="1"/>
    <s v="spaces"/>
    <x v="3085"/>
    <d v="2015-09-29T21:12:39"/>
    <x v="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x v="3081"/>
    <x v="3086"/>
    <b v="0"/>
    <n v="3"/>
    <b v="0"/>
    <s v="theater/spaces"/>
    <n v="0"/>
    <n v="16.670000000000002"/>
    <x v="1"/>
    <s v="spaces"/>
    <x v="3086"/>
    <d v="2015-08-17T16:05:59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x v="3082"/>
    <x v="3087"/>
    <b v="0"/>
    <n v="2"/>
    <b v="0"/>
    <s v="theater/spaces"/>
    <n v="1"/>
    <n v="62.5"/>
    <x v="1"/>
    <s v="spaces"/>
    <x v="3087"/>
    <d v="2016-12-21T04:36:30"/>
    <x v="9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x v="3083"/>
    <x v="3088"/>
    <b v="0"/>
    <n v="3"/>
    <b v="0"/>
    <s v="theater/spaces"/>
    <n v="0"/>
    <n v="42"/>
    <x v="1"/>
    <s v="spaces"/>
    <x v="3088"/>
    <d v="2015-01-08T13:41:00"/>
    <x v="9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x v="3084"/>
    <x v="3089"/>
    <b v="0"/>
    <n v="45"/>
    <b v="0"/>
    <s v="theater/spaces"/>
    <n v="23"/>
    <n v="130.09"/>
    <x v="1"/>
    <s v="spaces"/>
    <x v="3089"/>
    <d v="2016-07-09T01:59:00"/>
    <x v="9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x v="3085"/>
    <x v="3090"/>
    <b v="0"/>
    <n v="9"/>
    <b v="0"/>
    <s v="theater/spaces"/>
    <n v="5"/>
    <n v="1270.22"/>
    <x v="1"/>
    <s v="spaces"/>
    <x v="3090"/>
    <d v="2015-05-01T18:39:05"/>
    <x v="9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x v="3086"/>
    <x v="3091"/>
    <b v="0"/>
    <n v="9"/>
    <b v="0"/>
    <s v="theater/spaces"/>
    <n v="16"/>
    <n v="88.44"/>
    <x v="1"/>
    <s v="spaces"/>
    <x v="3091"/>
    <d v="2016-08-14T22:45:43"/>
    <x v="9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x v="3087"/>
    <x v="3092"/>
    <b v="0"/>
    <n v="21"/>
    <b v="0"/>
    <s v="theater/spaces"/>
    <n v="1"/>
    <n v="56.34"/>
    <x v="1"/>
    <s v="spaces"/>
    <x v="3092"/>
    <d v="2015-10-15T22:00:00"/>
    <x v="9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x v="2806"/>
    <x v="3093"/>
    <b v="0"/>
    <n v="17"/>
    <b v="0"/>
    <s v="theater/spaces"/>
    <n v="23"/>
    <n v="53.53"/>
    <x v="1"/>
    <s v="spaces"/>
    <x v="3093"/>
    <d v="2014-06-01T03:59:00"/>
    <x v="9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x v="3088"/>
    <x v="3094"/>
    <b v="0"/>
    <n v="1"/>
    <b v="0"/>
    <s v="theater/spaces"/>
    <n v="0"/>
    <n v="25"/>
    <x v="1"/>
    <s v="spaces"/>
    <x v="3094"/>
    <d v="2015-09-20T19:05:56"/>
    <x v="9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x v="3089"/>
    <x v="3095"/>
    <b v="0"/>
    <n v="1"/>
    <b v="0"/>
    <s v="theater/spaces"/>
    <n v="0"/>
    <n v="50"/>
    <x v="1"/>
    <s v="spaces"/>
    <x v="3095"/>
    <d v="2016-08-01T00:36:20"/>
    <x v="9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x v="3090"/>
    <x v="3096"/>
    <b v="0"/>
    <n v="14"/>
    <b v="0"/>
    <s v="theater/spaces"/>
    <n v="4"/>
    <n v="56.79"/>
    <x v="1"/>
    <s v="spaces"/>
    <x v="3096"/>
    <d v="2015-05-20T19:48:46"/>
    <x v="9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x v="3091"/>
    <x v="3097"/>
    <b v="0"/>
    <n v="42"/>
    <b v="0"/>
    <s v="theater/spaces"/>
    <n v="17"/>
    <n v="40.83"/>
    <x v="1"/>
    <s v="spaces"/>
    <x v="3097"/>
    <d v="2016-10-07T14:00:00"/>
    <x v="9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x v="3092"/>
    <x v="3098"/>
    <b v="0"/>
    <n v="27"/>
    <b v="0"/>
    <s v="theater/spaces"/>
    <n v="4"/>
    <n v="65.11"/>
    <x v="1"/>
    <s v="spaces"/>
    <x v="3098"/>
    <d v="2016-02-08T00:17:00"/>
    <x v="9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x v="3093"/>
    <x v="3099"/>
    <b v="0"/>
    <n v="5"/>
    <b v="0"/>
    <s v="theater/spaces"/>
    <n v="14"/>
    <n v="55.6"/>
    <x v="1"/>
    <s v="spaces"/>
    <x v="3099"/>
    <d v="2016-02-12T04:33:11"/>
    <x v="9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x v="3094"/>
    <x v="3100"/>
    <b v="0"/>
    <n v="13"/>
    <b v="0"/>
    <s v="theater/spaces"/>
    <n v="15"/>
    <n v="140.54"/>
    <x v="1"/>
    <s v="spaces"/>
    <x v="3100"/>
    <d v="2014-10-20T14:56:15"/>
    <x v="9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x v="3095"/>
    <x v="3101"/>
    <b v="0"/>
    <n v="12"/>
    <b v="0"/>
    <s v="theater/spaces"/>
    <n v="12"/>
    <n v="25"/>
    <x v="1"/>
    <s v="spaces"/>
    <x v="3101"/>
    <d v="2015-07-16T07:56:00"/>
    <x v="9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x v="3096"/>
    <x v="3102"/>
    <b v="0"/>
    <n v="90"/>
    <b v="0"/>
    <s v="theater/spaces"/>
    <n v="39"/>
    <n v="69.53"/>
    <x v="1"/>
    <s v="spaces"/>
    <x v="3102"/>
    <d v="2016-08-23T08:10:18"/>
    <x v="9"/>
  </r>
  <r>
    <n v="3103"/>
    <s v="Professional Venue for local artists!!"/>
    <s v="Creating a place for local artists to perform, at substantially less cost for them"/>
    <x v="393"/>
    <n v="11"/>
    <x v="2"/>
    <s v="US"/>
    <s v="USD"/>
    <x v="3097"/>
    <x v="3103"/>
    <b v="0"/>
    <n v="2"/>
    <b v="0"/>
    <s v="theater/spaces"/>
    <n v="0"/>
    <n v="5.5"/>
    <x v="1"/>
    <s v="spaces"/>
    <x v="3103"/>
    <d v="2015-06-12T03:45:06"/>
    <x v="9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x v="3098"/>
    <x v="3104"/>
    <b v="0"/>
    <n v="5"/>
    <b v="0"/>
    <s v="theater/spaces"/>
    <n v="30"/>
    <n v="237"/>
    <x v="1"/>
    <s v="spaces"/>
    <x v="3104"/>
    <d v="2015-02-03T02:00:00"/>
    <x v="9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x v="3099"/>
    <x v="3105"/>
    <b v="0"/>
    <n v="31"/>
    <b v="0"/>
    <s v="theater/spaces"/>
    <n v="42"/>
    <n v="79.87"/>
    <x v="1"/>
    <s v="spaces"/>
    <x v="3105"/>
    <d v="2014-10-19T05:00:00"/>
    <x v="9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x v="3100"/>
    <x v="3106"/>
    <b v="0"/>
    <n v="4"/>
    <b v="0"/>
    <s v="theater/spaces"/>
    <n v="4"/>
    <n v="10.25"/>
    <x v="1"/>
    <s v="spaces"/>
    <x v="3106"/>
    <d v="2015-09-16T22:00:00"/>
    <x v="9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x v="3101"/>
    <x v="3107"/>
    <b v="0"/>
    <n v="29"/>
    <b v="0"/>
    <s v="theater/spaces"/>
    <n v="20"/>
    <n v="272.58999999999997"/>
    <x v="1"/>
    <s v="spaces"/>
    <x v="3107"/>
    <d v="2015-05-11T19:32:31"/>
    <x v="9"/>
  </r>
  <r>
    <n v="3108"/>
    <s v="Funding a home for our Children's Theater"/>
    <s v="We need a permanent home for the theater!"/>
    <x v="63"/>
    <n v="26"/>
    <x v="2"/>
    <s v="US"/>
    <s v="USD"/>
    <x v="3102"/>
    <x v="3108"/>
    <b v="0"/>
    <n v="2"/>
    <b v="0"/>
    <s v="theater/spaces"/>
    <n v="0"/>
    <n v="13"/>
    <x v="1"/>
    <s v="spaces"/>
    <x v="3108"/>
    <d v="2015-04-28T15:19:54"/>
    <x v="9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x v="3103"/>
    <x v="3109"/>
    <b v="0"/>
    <n v="114"/>
    <b v="0"/>
    <s v="theater/spaces"/>
    <n v="25"/>
    <n v="58.18"/>
    <x v="1"/>
    <s v="spaces"/>
    <x v="3109"/>
    <d v="2014-08-28T03:00:10"/>
    <x v="9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x v="3104"/>
    <x v="3110"/>
    <b v="0"/>
    <n v="1"/>
    <b v="0"/>
    <s v="theater/spaces"/>
    <n v="0"/>
    <n v="10"/>
    <x v="1"/>
    <s v="spaces"/>
    <x v="3110"/>
    <d v="2017-02-19T00:45:19"/>
    <x v="9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x v="3105"/>
    <x v="3111"/>
    <b v="0"/>
    <n v="76"/>
    <b v="0"/>
    <s v="theater/spaces"/>
    <n v="27"/>
    <n v="70.11"/>
    <x v="1"/>
    <s v="spaces"/>
    <x v="3111"/>
    <d v="2014-10-04T14:17:00"/>
    <x v="9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x v="3106"/>
    <x v="3112"/>
    <b v="0"/>
    <n v="9"/>
    <b v="0"/>
    <s v="theater/spaces"/>
    <n v="5"/>
    <n v="57.89"/>
    <x v="1"/>
    <s v="spaces"/>
    <x v="3112"/>
    <d v="2016-11-01T02:55:34"/>
    <x v="9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x v="3107"/>
    <x v="3113"/>
    <b v="0"/>
    <n v="37"/>
    <b v="0"/>
    <s v="theater/spaces"/>
    <n v="4"/>
    <n v="125.27"/>
    <x v="1"/>
    <s v="spaces"/>
    <x v="3113"/>
    <d v="2015-04-17T17:33:02"/>
    <x v="9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x v="3108"/>
    <x v="3114"/>
    <b v="0"/>
    <n v="0"/>
    <b v="0"/>
    <s v="theater/spaces"/>
    <n v="0"/>
    <n v="0"/>
    <x v="1"/>
    <s v="spaces"/>
    <x v="3114"/>
    <d v="2014-09-21T15:10:50"/>
    <x v="9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x v="3109"/>
    <x v="3115"/>
    <b v="0"/>
    <n v="1"/>
    <b v="0"/>
    <s v="theater/spaces"/>
    <n v="3"/>
    <n v="300"/>
    <x v="1"/>
    <s v="spaces"/>
    <x v="3115"/>
    <d v="2016-06-05T10:43:47"/>
    <x v="9"/>
  </r>
  <r>
    <n v="3116"/>
    <s v="CoreCon Asylum"/>
    <s v="Creating a consuite for CoreCon. A focus on the insanity of asylums and early medical practices from history."/>
    <x v="47"/>
    <n v="430"/>
    <x v="2"/>
    <s v="US"/>
    <s v="USD"/>
    <x v="3110"/>
    <x v="3116"/>
    <b v="0"/>
    <n v="10"/>
    <b v="0"/>
    <s v="theater/spaces"/>
    <n v="57"/>
    <n v="43"/>
    <x v="1"/>
    <s v="spaces"/>
    <x v="3116"/>
    <d v="2015-04-01T12:22:05"/>
    <x v="9"/>
  </r>
  <r>
    <n v="3117"/>
    <s v="Cowes and The Sea"/>
    <s v="Performing Arts workshops, for young people aged 5 -16, exploring how the sea has shaped Cowes as a settlement."/>
    <x v="28"/>
    <n v="1"/>
    <x v="2"/>
    <s v="GB"/>
    <s v="GBP"/>
    <x v="3111"/>
    <x v="3117"/>
    <b v="0"/>
    <n v="1"/>
    <b v="0"/>
    <s v="theater/spaces"/>
    <n v="0"/>
    <n v="1"/>
    <x v="1"/>
    <s v="spaces"/>
    <x v="3117"/>
    <d v="2016-05-27T13:12:00"/>
    <x v="9"/>
  </r>
  <r>
    <n v="3118"/>
    <s v="Garden Eden, theatre, meeting, culture, music, art"/>
    <s v="a magical place for all kind of people, like a fairytaile in all colours"/>
    <x v="69"/>
    <n v="1550"/>
    <x v="2"/>
    <s v="SE"/>
    <s v="SEK"/>
    <x v="3112"/>
    <x v="3118"/>
    <b v="0"/>
    <n v="2"/>
    <b v="0"/>
    <s v="theater/spaces"/>
    <n v="0"/>
    <n v="775"/>
    <x v="1"/>
    <s v="spaces"/>
    <x v="3118"/>
    <d v="2016-07-02T15:35:23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x v="3113"/>
    <x v="3119"/>
    <b v="0"/>
    <n v="1"/>
    <b v="0"/>
    <s v="theater/spaces"/>
    <n v="0"/>
    <n v="5"/>
    <x v="1"/>
    <s v="spaces"/>
    <x v="3119"/>
    <d v="2015-03-27T00:05:32"/>
    <x v="9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x v="3114"/>
    <x v="3120"/>
    <b v="0"/>
    <n v="10"/>
    <b v="0"/>
    <s v="theater/spaces"/>
    <n v="0"/>
    <n v="12.8"/>
    <x v="1"/>
    <s v="spaces"/>
    <x v="3120"/>
    <d v="2016-05-05T21:36:36"/>
    <x v="9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x v="3115"/>
    <x v="3121"/>
    <b v="0"/>
    <n v="1"/>
    <b v="0"/>
    <s v="theater/spaces"/>
    <n v="1"/>
    <n v="10"/>
    <x v="1"/>
    <s v="spaces"/>
    <x v="3121"/>
    <d v="2014-09-26T16:18:55"/>
    <x v="9"/>
  </r>
  <r>
    <n v="3122"/>
    <s v="be back soon (Canceled)"/>
    <s v="cancelled until further notice"/>
    <x v="212"/>
    <n v="116"/>
    <x v="1"/>
    <s v="US"/>
    <s v="USD"/>
    <x v="3116"/>
    <x v="3122"/>
    <b v="0"/>
    <n v="2"/>
    <b v="0"/>
    <s v="theater/spaces"/>
    <n v="58"/>
    <n v="58"/>
    <x v="1"/>
    <s v="spaces"/>
    <x v="3122"/>
    <d v="2016-11-09T23:22:12"/>
    <x v="9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x v="3117"/>
    <x v="3123"/>
    <b v="0"/>
    <n v="348"/>
    <b v="0"/>
    <s v="theater/spaces"/>
    <n v="68"/>
    <n v="244.8"/>
    <x v="1"/>
    <s v="spaces"/>
    <x v="3123"/>
    <d v="2016-07-09T23:49:58"/>
    <x v="9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x v="3118"/>
    <x v="3124"/>
    <b v="0"/>
    <n v="4"/>
    <b v="0"/>
    <s v="theater/spaces"/>
    <n v="0"/>
    <n v="6.5"/>
    <x v="1"/>
    <s v="spaces"/>
    <x v="3124"/>
    <d v="2015-02-02T18:43:21"/>
    <x v="9"/>
  </r>
  <r>
    <n v="3125"/>
    <s v="N/A (Canceled)"/>
    <s v="N/A"/>
    <x v="86"/>
    <n v="0"/>
    <x v="1"/>
    <s v="US"/>
    <s v="USD"/>
    <x v="3119"/>
    <x v="3125"/>
    <b v="0"/>
    <n v="0"/>
    <b v="0"/>
    <s v="theater/spaces"/>
    <n v="0"/>
    <n v="0"/>
    <x v="1"/>
    <s v="spaces"/>
    <x v="3125"/>
    <d v="2016-01-07T04:57:52"/>
    <x v="9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x v="3120"/>
    <x v="3126"/>
    <b v="0"/>
    <n v="17"/>
    <b v="0"/>
    <s v="theater/spaces"/>
    <n v="4"/>
    <n v="61.18"/>
    <x v="1"/>
    <s v="spaces"/>
    <x v="3126"/>
    <d v="2016-03-27T23:26:02"/>
    <x v="9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x v="3121"/>
    <x v="3127"/>
    <b v="0"/>
    <n v="0"/>
    <b v="0"/>
    <s v="theater/spaces"/>
    <n v="0"/>
    <n v="0"/>
    <x v="1"/>
    <s v="spaces"/>
    <x v="3127"/>
    <d v="2015-03-01T20:33:49"/>
    <x v="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x v="3122"/>
    <x v="3128"/>
    <b v="0"/>
    <n v="117"/>
    <b v="0"/>
    <s v="theater/plays"/>
    <n v="109"/>
    <n v="139.24"/>
    <x v="1"/>
    <s v="plays"/>
    <x v="3128"/>
    <d v="2017-03-16T18:49:01"/>
    <x v="9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x v="3123"/>
    <x v="3129"/>
    <b v="0"/>
    <n v="1"/>
    <b v="0"/>
    <s v="theater/plays"/>
    <n v="1"/>
    <n v="10"/>
    <x v="1"/>
    <s v="plays"/>
    <x v="3129"/>
    <d v="2017-04-18T19:13:39"/>
    <x v="9"/>
  </r>
  <r>
    <n v="3130"/>
    <s v="MEDEA | A New Vision"/>
    <s v="A shockingly relevant modern take on a 2,000-year-old tragedy that confronts current gender politics."/>
    <x v="3"/>
    <n v="375"/>
    <x v="3"/>
    <s v="US"/>
    <s v="USD"/>
    <x v="3124"/>
    <x v="3130"/>
    <b v="0"/>
    <n v="4"/>
    <b v="0"/>
    <s v="theater/plays"/>
    <n v="4"/>
    <n v="93.75"/>
    <x v="1"/>
    <s v="plays"/>
    <x v="3130"/>
    <d v="2017-04-14T04:59:00"/>
    <x v="9"/>
  </r>
  <r>
    <n v="3131"/>
    <s v="SNAKE EYES"/>
    <s v="A Staged Reading of &quot;Snake Eyes,&quot; a new play by Alex Rafala"/>
    <x v="393"/>
    <n v="645"/>
    <x v="3"/>
    <s v="US"/>
    <s v="USD"/>
    <x v="3125"/>
    <x v="3131"/>
    <b v="0"/>
    <n v="12"/>
    <b v="0"/>
    <s v="theater/plays"/>
    <n v="16"/>
    <n v="53.75"/>
    <x v="1"/>
    <s v="plays"/>
    <x v="3131"/>
    <d v="2017-04-08T12:54:05"/>
    <x v="9"/>
  </r>
  <r>
    <n v="3132"/>
    <s v="A Bite of a Snake Play"/>
    <s v="Smells Like Money, Drips Like Honey, Taste Like Mocha, Better Run AWAY"/>
    <x v="11"/>
    <n v="10"/>
    <x v="3"/>
    <s v="US"/>
    <s v="USD"/>
    <x v="3126"/>
    <x v="3132"/>
    <b v="0"/>
    <n v="1"/>
    <b v="0"/>
    <s v="theater/plays"/>
    <n v="0"/>
    <n v="10"/>
    <x v="1"/>
    <s v="plays"/>
    <x v="3132"/>
    <d v="2017-04-21T07:24:20"/>
    <x v="9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x v="3127"/>
    <x v="3133"/>
    <b v="0"/>
    <n v="16"/>
    <b v="0"/>
    <s v="theater/plays"/>
    <n v="108"/>
    <n v="33.75"/>
    <x v="1"/>
    <s v="plays"/>
    <x v="3133"/>
    <d v="2017-03-24T12:33:54"/>
    <x v="9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x v="3128"/>
    <x v="3134"/>
    <b v="0"/>
    <n v="12"/>
    <b v="0"/>
    <s v="theater/plays"/>
    <n v="23"/>
    <n v="18.75"/>
    <x v="1"/>
    <s v="plays"/>
    <x v="3134"/>
    <d v="2017-03-27T16:16:59"/>
    <x v="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x v="3129"/>
    <x v="3135"/>
    <b v="0"/>
    <n v="7"/>
    <b v="0"/>
    <s v="theater/plays"/>
    <n v="21"/>
    <n v="23.14"/>
    <x v="1"/>
    <s v="plays"/>
    <x v="3135"/>
    <d v="2017-04-04T03:38:41"/>
    <x v="9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x v="3130"/>
    <x v="3136"/>
    <b v="0"/>
    <n v="22"/>
    <b v="0"/>
    <s v="theater/plays"/>
    <n v="128"/>
    <n v="29.05"/>
    <x v="1"/>
    <s v="plays"/>
    <x v="3136"/>
    <d v="2017-03-31T22:59:00"/>
    <x v="9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x v="3131"/>
    <x v="3137"/>
    <b v="0"/>
    <n v="1"/>
    <b v="0"/>
    <s v="theater/plays"/>
    <n v="3"/>
    <n v="50"/>
    <x v="1"/>
    <s v="plays"/>
    <x v="3137"/>
    <d v="2017-05-03T19:12:00"/>
    <x v="9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x v="3132"/>
    <x v="3138"/>
    <b v="0"/>
    <n v="0"/>
    <b v="0"/>
    <s v="theater/plays"/>
    <n v="0"/>
    <n v="0"/>
    <x v="1"/>
    <s v="plays"/>
    <x v="3138"/>
    <d v="2017-04-03T15:30:07"/>
    <x v="9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x v="3133"/>
    <x v="3139"/>
    <b v="0"/>
    <n v="6"/>
    <b v="0"/>
    <s v="theater/plays"/>
    <n v="5"/>
    <n v="450"/>
    <x v="1"/>
    <s v="plays"/>
    <x v="3139"/>
    <d v="2017-03-25T04:33:00"/>
    <x v="9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x v="3134"/>
    <x v="3140"/>
    <b v="0"/>
    <n v="4"/>
    <b v="0"/>
    <s v="theater/plays"/>
    <n v="1"/>
    <n v="24"/>
    <x v="1"/>
    <s v="plays"/>
    <x v="3140"/>
    <d v="2017-04-07T16:15:03"/>
    <x v="9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x v="3135"/>
    <x v="3141"/>
    <b v="0"/>
    <n v="8"/>
    <b v="0"/>
    <s v="theater/plays"/>
    <n v="52"/>
    <n v="32.25"/>
    <x v="1"/>
    <s v="plays"/>
    <x v="3141"/>
    <d v="2017-04-16T20:00:00"/>
    <x v="9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x v="3136"/>
    <x v="3142"/>
    <b v="0"/>
    <n v="3"/>
    <b v="0"/>
    <s v="theater/plays"/>
    <n v="2"/>
    <n v="15"/>
    <x v="1"/>
    <s v="plays"/>
    <x v="3142"/>
    <d v="2017-03-19T11:18:59"/>
    <x v="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x v="3137"/>
    <x v="3143"/>
    <b v="0"/>
    <n v="0"/>
    <b v="0"/>
    <s v="theater/plays"/>
    <n v="0"/>
    <n v="0"/>
    <x v="1"/>
    <s v="plays"/>
    <x v="3143"/>
    <d v="2017-04-09T08:35:56"/>
    <x v="9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x v="3138"/>
    <x v="3144"/>
    <b v="0"/>
    <n v="30"/>
    <b v="0"/>
    <s v="theater/plays"/>
    <n v="75"/>
    <n v="251.33"/>
    <x v="1"/>
    <s v="plays"/>
    <x v="3144"/>
    <d v="2017-03-19T06:00:00"/>
    <x v="9"/>
  </r>
  <r>
    <n v="3145"/>
    <s v="Arlington's 1st Dinner Theatre"/>
    <s v="Dominion Theatre Company is the first community dinner theatre  to be established in Arlington TX."/>
    <x v="31"/>
    <n v="0"/>
    <x v="3"/>
    <s v="US"/>
    <s v="USD"/>
    <x v="3139"/>
    <x v="3145"/>
    <b v="0"/>
    <n v="0"/>
    <b v="0"/>
    <s v="theater/plays"/>
    <n v="0"/>
    <n v="0"/>
    <x v="1"/>
    <s v="plays"/>
    <x v="3145"/>
    <d v="2017-03-27T23:58:54"/>
    <x v="9"/>
  </r>
  <r>
    <n v="3146"/>
    <s v="SoÃ±Ã© una ciudad amurallada"/>
    <s v="Somos... Podemos... Amamos... Nuestra muralla, nuestra utopÃ­a. Que el amor sea el lÃ­mite"/>
    <x v="63"/>
    <n v="5250"/>
    <x v="3"/>
    <s v="MX"/>
    <s v="MXN"/>
    <x v="3140"/>
    <x v="3146"/>
    <b v="0"/>
    <n v="12"/>
    <b v="0"/>
    <s v="theater/plays"/>
    <n v="11"/>
    <n v="437.5"/>
    <x v="1"/>
    <s v="plays"/>
    <x v="3146"/>
    <d v="2017-04-16T15:22:46"/>
    <x v="9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x v="3141"/>
    <x v="3147"/>
    <b v="1"/>
    <n v="213"/>
    <b v="1"/>
    <s v="theater/plays"/>
    <n v="118"/>
    <n v="110.35"/>
    <x v="1"/>
    <s v="plays"/>
    <x v="3147"/>
    <d v="2014-11-07T00:15:55"/>
    <x v="9"/>
  </r>
  <r>
    <n v="3148"/>
    <s v="The Aurora Project: A Sci-Fi Epic by Bella Poynton"/>
    <s v="Help fund The Aurora Project, an immersive science fiction epic."/>
    <x v="40"/>
    <n v="2361"/>
    <x v="0"/>
    <s v="US"/>
    <s v="USD"/>
    <x v="3142"/>
    <x v="3148"/>
    <b v="1"/>
    <n v="57"/>
    <b v="1"/>
    <s v="theater/plays"/>
    <n v="131"/>
    <n v="41.42"/>
    <x v="1"/>
    <s v="plays"/>
    <x v="3148"/>
    <d v="2014-10-01T04:00:00"/>
    <x v="9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x v="3143"/>
    <x v="3149"/>
    <b v="1"/>
    <n v="25"/>
    <b v="1"/>
    <s v="theater/plays"/>
    <n v="104"/>
    <n v="52"/>
    <x v="1"/>
    <s v="plays"/>
    <x v="3149"/>
    <d v="2012-12-07T02:00:00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x v="3144"/>
    <x v="3150"/>
    <b v="1"/>
    <n v="104"/>
    <b v="1"/>
    <s v="theater/plays"/>
    <n v="101"/>
    <n v="33.99"/>
    <x v="1"/>
    <s v="plays"/>
    <x v="3150"/>
    <d v="2011-01-25T04:00:00"/>
    <x v="9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x v="3145"/>
    <x v="3151"/>
    <b v="1"/>
    <n v="34"/>
    <b v="1"/>
    <s v="theater/plays"/>
    <n v="100"/>
    <n v="103.35"/>
    <x v="1"/>
    <s v="plays"/>
    <x v="3151"/>
    <d v="2014-09-10T20:09:34"/>
    <x v="9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x v="3146"/>
    <x v="3152"/>
    <b v="1"/>
    <n v="67"/>
    <b v="1"/>
    <s v="theater/plays"/>
    <n v="106"/>
    <n v="34.79"/>
    <x v="1"/>
    <s v="plays"/>
    <x v="3152"/>
    <d v="2013-11-02T20:49:27"/>
    <x v="9"/>
  </r>
  <r>
    <n v="3153"/>
    <s v="Terminator the Second"/>
    <s v="A stage production of Terminator 2: Judgment Day, composed entirely of the words of William Shakespeare"/>
    <x v="9"/>
    <n v="10067.5"/>
    <x v="0"/>
    <s v="US"/>
    <s v="USD"/>
    <x v="3147"/>
    <x v="3153"/>
    <b v="1"/>
    <n v="241"/>
    <b v="1"/>
    <s v="theater/plays"/>
    <n v="336"/>
    <n v="41.77"/>
    <x v="1"/>
    <s v="plays"/>
    <x v="3153"/>
    <d v="2011-05-01T04:59:00"/>
    <x v="9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x v="3148"/>
    <x v="3154"/>
    <b v="1"/>
    <n v="123"/>
    <b v="1"/>
    <s v="theater/plays"/>
    <n v="113"/>
    <n v="64.27"/>
    <x v="1"/>
    <s v="plays"/>
    <x v="3154"/>
    <d v="2012-04-01T20:00:58"/>
    <x v="9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x v="3149"/>
    <x v="3155"/>
    <b v="1"/>
    <n v="302"/>
    <b v="1"/>
    <s v="theater/plays"/>
    <n v="189"/>
    <n v="31.21"/>
    <x v="1"/>
    <s v="plays"/>
    <x v="3155"/>
    <d v="2012-12-20T11:58:45"/>
    <x v="9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x v="3150"/>
    <x v="3156"/>
    <b v="1"/>
    <n v="89"/>
    <b v="1"/>
    <s v="theater/plays"/>
    <n v="102"/>
    <n v="62.92"/>
    <x v="1"/>
    <s v="plays"/>
    <x v="3156"/>
    <d v="2012-06-01T22:52:24"/>
    <x v="9"/>
  </r>
  <r>
    <n v="3157"/>
    <s v="Summer FourPlay"/>
    <s v="Four Directors.  Four One Acts.  Four Genres.  For You."/>
    <x v="23"/>
    <n v="4040"/>
    <x v="0"/>
    <s v="US"/>
    <s v="USD"/>
    <x v="3151"/>
    <x v="3157"/>
    <b v="1"/>
    <n v="41"/>
    <b v="1"/>
    <s v="theater/plays"/>
    <n v="101"/>
    <n v="98.54"/>
    <x v="1"/>
    <s v="plays"/>
    <x v="3157"/>
    <d v="2014-07-19T05:00:00"/>
    <x v="9"/>
  </r>
  <r>
    <n v="3158"/>
    <s v="Nursery Crimes"/>
    <s v="A 40s crime-noir play using nursery rhyme characters."/>
    <x v="10"/>
    <n v="5700"/>
    <x v="0"/>
    <s v="US"/>
    <s v="USD"/>
    <x v="3152"/>
    <x v="3158"/>
    <b v="1"/>
    <n v="69"/>
    <b v="1"/>
    <s v="theater/plays"/>
    <n v="114"/>
    <n v="82.61"/>
    <x v="1"/>
    <s v="plays"/>
    <x v="3158"/>
    <d v="2013-07-22T20:09:12"/>
    <x v="9"/>
  </r>
  <r>
    <n v="3159"/>
    <s v="Waxwing: A New Play"/>
    <s v="WAXWING is an exciting new world premiere of mythic (perhaps even apocalyptic!) proportions."/>
    <x v="15"/>
    <n v="2002.22"/>
    <x v="0"/>
    <s v="US"/>
    <s v="USD"/>
    <x v="3153"/>
    <x v="3159"/>
    <b v="1"/>
    <n v="52"/>
    <b v="1"/>
    <s v="theater/plays"/>
    <n v="133"/>
    <n v="38.5"/>
    <x v="1"/>
    <s v="plays"/>
    <x v="3159"/>
    <d v="2012-01-18T23:00:00"/>
    <x v="9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x v="3154"/>
    <x v="3160"/>
    <b v="1"/>
    <n v="57"/>
    <b v="1"/>
    <s v="theater/plays"/>
    <n v="102"/>
    <n v="80.16"/>
    <x v="1"/>
    <s v="plays"/>
    <x v="3160"/>
    <d v="2014-08-13T04:59:00"/>
    <x v="9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x v="3155"/>
    <x v="3161"/>
    <b v="1"/>
    <n v="74"/>
    <b v="1"/>
    <s v="theater/plays"/>
    <n v="105"/>
    <n v="28.41"/>
    <x v="1"/>
    <s v="plays"/>
    <x v="3161"/>
    <d v="2014-10-15T12:52:02"/>
    <x v="9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x v="3156"/>
    <x v="3162"/>
    <b v="1"/>
    <n v="63"/>
    <b v="1"/>
    <s v="theater/plays"/>
    <n v="127"/>
    <n v="80.73"/>
    <x v="1"/>
    <s v="plays"/>
    <x v="3162"/>
    <d v="2014-07-07T02:00:00"/>
    <x v="9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x v="3157"/>
    <x v="3163"/>
    <b v="1"/>
    <n v="72"/>
    <b v="1"/>
    <s v="theater/plays"/>
    <n v="111"/>
    <n v="200.69"/>
    <x v="1"/>
    <s v="plays"/>
    <x v="3163"/>
    <d v="2014-06-15T18:05:25"/>
    <x v="9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x v="3158"/>
    <x v="3164"/>
    <b v="1"/>
    <n v="71"/>
    <b v="1"/>
    <s v="theater/plays"/>
    <n v="107"/>
    <n v="37.590000000000003"/>
    <x v="1"/>
    <s v="plays"/>
    <x v="3164"/>
    <d v="2014-06-09T19:20:15"/>
    <x v="9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x v="73"/>
    <x v="3165"/>
    <b v="1"/>
    <n v="21"/>
    <b v="1"/>
    <s v="theater/plays"/>
    <n v="163"/>
    <n v="58.1"/>
    <x v="1"/>
    <s v="plays"/>
    <x v="3165"/>
    <d v="2011-05-03T03:59:00"/>
    <x v="9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x v="3159"/>
    <x v="3166"/>
    <b v="1"/>
    <n v="930"/>
    <b v="1"/>
    <s v="theater/plays"/>
    <n v="160"/>
    <n v="60.3"/>
    <x v="1"/>
    <s v="plays"/>
    <x v="3166"/>
    <d v="2014-11-26T07:59:00"/>
    <x v="9"/>
  </r>
  <r>
    <n v="3167"/>
    <s v="Destiny is Judd Nelson: a new play at FringeNYC"/>
    <s v="What is destiny? Explore it with us this August at FringeNYC."/>
    <x v="9"/>
    <n v="3485"/>
    <x v="0"/>
    <s v="US"/>
    <s v="USD"/>
    <x v="3160"/>
    <x v="3167"/>
    <b v="1"/>
    <n v="55"/>
    <b v="1"/>
    <s v="theater/plays"/>
    <n v="116"/>
    <n v="63.36"/>
    <x v="1"/>
    <s v="plays"/>
    <x v="3167"/>
    <d v="2014-08-02T04:13:01"/>
    <x v="9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x v="3161"/>
    <x v="3168"/>
    <b v="1"/>
    <n v="61"/>
    <b v="1"/>
    <s v="theater/plays"/>
    <n v="124"/>
    <n v="50.9"/>
    <x v="1"/>
    <s v="plays"/>
    <x v="3168"/>
    <d v="2014-06-13T22:00:00"/>
    <x v="9"/>
  </r>
  <r>
    <n v="3169"/>
    <s v="The Window"/>
    <s v="We're bringing The Window to the Cherry Lane Theater in January 2014."/>
    <x v="6"/>
    <n v="8241"/>
    <x v="0"/>
    <s v="US"/>
    <s v="USD"/>
    <x v="3162"/>
    <x v="3169"/>
    <b v="1"/>
    <n v="82"/>
    <b v="1"/>
    <s v="theater/plays"/>
    <n v="103"/>
    <n v="100.5"/>
    <x v="1"/>
    <s v="plays"/>
    <x v="3169"/>
    <d v="2013-12-13T04:59:00"/>
    <x v="9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x v="3163"/>
    <x v="3170"/>
    <b v="1"/>
    <n v="71"/>
    <b v="1"/>
    <s v="theater/plays"/>
    <n v="112"/>
    <n v="31.62"/>
    <x v="1"/>
    <s v="plays"/>
    <x v="3170"/>
    <d v="2014-07-02T04:00:00"/>
    <x v="9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x v="3164"/>
    <x v="3171"/>
    <b v="1"/>
    <n v="117"/>
    <b v="1"/>
    <s v="theater/plays"/>
    <n v="109"/>
    <n v="65.099999999999994"/>
    <x v="1"/>
    <s v="plays"/>
    <x v="3171"/>
    <d v="2016-05-06T14:35:58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x v="3165"/>
    <x v="3172"/>
    <b v="1"/>
    <n v="29"/>
    <b v="1"/>
    <s v="theater/plays"/>
    <n v="115"/>
    <n v="79.31"/>
    <x v="1"/>
    <s v="plays"/>
    <x v="3172"/>
    <d v="2012-02-14T17:31:08"/>
    <x v="9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x v="3166"/>
    <x v="3173"/>
    <b v="1"/>
    <n v="74"/>
    <b v="1"/>
    <s v="theater/plays"/>
    <n v="103"/>
    <n v="139.19"/>
    <x v="1"/>
    <s v="plays"/>
    <x v="3173"/>
    <d v="2014-09-26T21:04:52"/>
    <x v="9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x v="3167"/>
    <x v="3174"/>
    <b v="1"/>
    <n v="23"/>
    <b v="1"/>
    <s v="theater/plays"/>
    <n v="101"/>
    <n v="131.91"/>
    <x v="1"/>
    <s v="plays"/>
    <x v="3174"/>
    <d v="2014-08-25T20:45:08"/>
    <x v="9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x v="3168"/>
    <x v="3175"/>
    <b v="1"/>
    <n v="60"/>
    <b v="1"/>
    <s v="theater/plays"/>
    <n v="110"/>
    <n v="91.3"/>
    <x v="1"/>
    <s v="plays"/>
    <x v="3175"/>
    <d v="2011-02-17T21:17:07"/>
    <x v="9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x v="3169"/>
    <x v="3176"/>
    <b v="1"/>
    <n v="55"/>
    <b v="1"/>
    <s v="theater/plays"/>
    <n v="115"/>
    <n v="39.67"/>
    <x v="1"/>
    <s v="plays"/>
    <x v="3176"/>
    <d v="2013-08-18T15:00:00"/>
    <x v="9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x v="3170"/>
    <x v="3177"/>
    <b v="1"/>
    <n v="51"/>
    <b v="1"/>
    <s v="theater/plays"/>
    <n v="117"/>
    <n v="57.55"/>
    <x v="1"/>
    <s v="plays"/>
    <x v="3177"/>
    <d v="2014-06-21T16:00:09"/>
    <x v="9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x v="3171"/>
    <x v="3178"/>
    <b v="1"/>
    <n v="78"/>
    <b v="1"/>
    <s v="theater/plays"/>
    <n v="172"/>
    <n v="33.03"/>
    <x v="1"/>
    <s v="plays"/>
    <x v="3178"/>
    <d v="2014-07-16T14:31:15"/>
    <x v="9"/>
  </r>
  <r>
    <n v="3179"/>
    <s v="I Do Wonder"/>
    <s v="A Sci-fi play in several vignettes that will narrate an alternate history in the mid-20th century."/>
    <x v="285"/>
    <n v="4794.82"/>
    <x v="0"/>
    <s v="US"/>
    <s v="USD"/>
    <x v="3172"/>
    <x v="3179"/>
    <b v="1"/>
    <n v="62"/>
    <b v="1"/>
    <s v="theater/plays"/>
    <n v="114"/>
    <n v="77.34"/>
    <x v="1"/>
    <s v="plays"/>
    <x v="3179"/>
    <d v="2013-05-06T16:51:11"/>
    <x v="9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x v="3173"/>
    <x v="3180"/>
    <b v="1"/>
    <n v="45"/>
    <b v="1"/>
    <s v="theater/plays"/>
    <n v="120"/>
    <n v="31.93"/>
    <x v="1"/>
    <s v="plays"/>
    <x v="3180"/>
    <d v="2014-06-20T09:54:09"/>
    <x v="9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x v="3174"/>
    <x v="3181"/>
    <b v="1"/>
    <n v="15"/>
    <b v="1"/>
    <s v="theater/plays"/>
    <n v="109"/>
    <n v="36.33"/>
    <x v="1"/>
    <s v="plays"/>
    <x v="3181"/>
    <d v="2014-06-15T16:00:00"/>
    <x v="9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x v="3175"/>
    <x v="3182"/>
    <b v="1"/>
    <n v="151"/>
    <b v="1"/>
    <s v="theater/plays"/>
    <n v="101"/>
    <n v="46.77"/>
    <x v="1"/>
    <s v="plays"/>
    <x v="3182"/>
    <d v="2012-01-31T17:00:00"/>
    <x v="9"/>
  </r>
  <r>
    <n v="3183"/>
    <s v="The Seagull on The River"/>
    <s v="Anton Chekhov's The Seagull. An outdoor Amphitheater in Manhattan. Trees. A River. Daybreak."/>
    <x v="30"/>
    <n v="2725"/>
    <x v="0"/>
    <s v="US"/>
    <s v="USD"/>
    <x v="3176"/>
    <x v="3183"/>
    <b v="1"/>
    <n v="68"/>
    <b v="1"/>
    <s v="theater/plays"/>
    <n v="109"/>
    <n v="40.07"/>
    <x v="1"/>
    <s v="plays"/>
    <x v="3183"/>
    <d v="2013-08-23T19:04:29"/>
    <x v="9"/>
  </r>
  <r>
    <n v="3184"/>
    <s v="Equus at Frenetic Theatre"/>
    <s v="Equus is the story of a psychiatrist treating a teenaged boy who blinds six horses with a metal spike."/>
    <x v="270"/>
    <n v="4610"/>
    <x v="0"/>
    <s v="US"/>
    <s v="USD"/>
    <x v="3177"/>
    <x v="3184"/>
    <b v="1"/>
    <n v="46"/>
    <b v="1"/>
    <s v="theater/plays"/>
    <n v="107"/>
    <n v="100.22"/>
    <x v="1"/>
    <s v="plays"/>
    <x v="3184"/>
    <d v="2014-07-01T23:50:31"/>
    <x v="9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x v="3178"/>
    <x v="3185"/>
    <b v="1"/>
    <n v="24"/>
    <b v="1"/>
    <s v="theater/plays"/>
    <n v="100"/>
    <n v="41.67"/>
    <x v="1"/>
    <s v="plays"/>
    <x v="3185"/>
    <d v="2014-07-16T23:27:21"/>
    <x v="9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x v="3179"/>
    <x v="3186"/>
    <b v="1"/>
    <n v="70"/>
    <b v="1"/>
    <s v="theater/plays"/>
    <n v="102"/>
    <n v="46.71"/>
    <x v="1"/>
    <s v="plays"/>
    <x v="3186"/>
    <d v="2014-09-16T21:00:00"/>
    <x v="9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x v="3180"/>
    <x v="3187"/>
    <b v="1"/>
    <n v="244"/>
    <b v="1"/>
    <s v="theater/plays"/>
    <n v="116"/>
    <n v="71.489999999999995"/>
    <x v="1"/>
    <s v="plays"/>
    <x v="3187"/>
    <d v="2014-08-04T15:59:33"/>
    <x v="9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x v="3181"/>
    <x v="3188"/>
    <b v="0"/>
    <n v="9"/>
    <b v="0"/>
    <s v="theater/musical"/>
    <n v="65"/>
    <n v="14.44"/>
    <x v="1"/>
    <s v="musical"/>
    <x v="3188"/>
    <d v="2015-06-10T09:58:22"/>
    <x v="7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x v="3182"/>
    <x v="3189"/>
    <b v="0"/>
    <n v="19"/>
    <b v="0"/>
    <s v="theater/musical"/>
    <n v="12"/>
    <n v="356.84"/>
    <x v="1"/>
    <s v="musical"/>
    <x v="3189"/>
    <d v="2015-05-24T08:18:52"/>
    <x v="9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x v="3183"/>
    <x v="3190"/>
    <b v="0"/>
    <n v="0"/>
    <b v="0"/>
    <s v="theater/musical"/>
    <n v="0"/>
    <n v="0"/>
    <x v="1"/>
    <s v="musical"/>
    <x v="3190"/>
    <d v="2016-12-09T04:37:55"/>
    <x v="9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x v="3184"/>
    <x v="3191"/>
    <b v="0"/>
    <n v="4"/>
    <b v="0"/>
    <s v="theater/musical"/>
    <n v="4"/>
    <n v="37.75"/>
    <x v="1"/>
    <s v="musical"/>
    <x v="3191"/>
    <d v="2016-08-16T18:07:49"/>
    <x v="9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x v="3185"/>
    <x v="3192"/>
    <b v="0"/>
    <n v="8"/>
    <b v="0"/>
    <s v="theater/musical"/>
    <n v="1"/>
    <n v="12.75"/>
    <x v="1"/>
    <s v="musical"/>
    <x v="3192"/>
    <d v="2015-02-28T22:00:00"/>
    <x v="6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x v="3186"/>
    <x v="3193"/>
    <b v="0"/>
    <n v="24"/>
    <b v="0"/>
    <s v="theater/musical"/>
    <n v="12"/>
    <n v="24.46"/>
    <x v="1"/>
    <s v="musical"/>
    <x v="3193"/>
    <d v="2015-02-20T23:14:16"/>
    <x v="4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x v="3187"/>
    <x v="3194"/>
    <b v="0"/>
    <n v="0"/>
    <b v="0"/>
    <s v="theater/musical"/>
    <n v="0"/>
    <n v="0"/>
    <x v="1"/>
    <s v="musical"/>
    <x v="3194"/>
    <d v="2015-07-27T01:29:58"/>
    <x v="9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x v="3188"/>
    <x v="3195"/>
    <b v="0"/>
    <n v="39"/>
    <b v="0"/>
    <s v="theater/musical"/>
    <n v="59"/>
    <n v="53.08"/>
    <x v="1"/>
    <s v="musical"/>
    <x v="3195"/>
    <d v="2015-02-12T14:15:42"/>
    <x v="9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x v="3189"/>
    <x v="3196"/>
    <b v="0"/>
    <n v="6"/>
    <b v="0"/>
    <s v="theater/musical"/>
    <n v="0"/>
    <n v="300"/>
    <x v="1"/>
    <s v="musical"/>
    <x v="3196"/>
    <d v="2015-08-01T14:00:00"/>
    <x v="9"/>
  </r>
  <r>
    <n v="3197"/>
    <s v="Mirror, mirror on the wall"/>
    <s v="This years most important stage project for young artists in our region. www.ungespor.no"/>
    <x v="3"/>
    <n v="1145"/>
    <x v="2"/>
    <s v="NO"/>
    <s v="NOK"/>
    <x v="3190"/>
    <x v="3197"/>
    <b v="0"/>
    <n v="4"/>
    <b v="0"/>
    <s v="theater/musical"/>
    <n v="11"/>
    <n v="286.25"/>
    <x v="1"/>
    <s v="musical"/>
    <x v="3197"/>
    <d v="2015-02-04T11:50:18"/>
    <x v="9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x v="3191"/>
    <x v="3198"/>
    <b v="0"/>
    <n v="3"/>
    <b v="0"/>
    <s v="theater/musical"/>
    <n v="0"/>
    <n v="36.67"/>
    <x v="1"/>
    <s v="musical"/>
    <x v="3198"/>
    <d v="2015-02-16T10:11:17"/>
    <x v="9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x v="3192"/>
    <x v="3199"/>
    <b v="0"/>
    <n v="53"/>
    <b v="0"/>
    <s v="theater/musical"/>
    <n v="52"/>
    <n v="49.21"/>
    <x v="1"/>
    <s v="musical"/>
    <x v="3199"/>
    <d v="2014-09-06T21:00:00"/>
    <x v="9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x v="3193"/>
    <x v="3200"/>
    <b v="0"/>
    <n v="1"/>
    <b v="0"/>
    <s v="theater/musical"/>
    <n v="0"/>
    <n v="1"/>
    <x v="1"/>
    <s v="musical"/>
    <x v="3200"/>
    <d v="2016-04-30T05:34:00"/>
    <x v="9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x v="3194"/>
    <x v="3201"/>
    <b v="0"/>
    <n v="2"/>
    <b v="0"/>
    <s v="theater/musical"/>
    <n v="1"/>
    <n v="12.5"/>
    <x v="1"/>
    <s v="musical"/>
    <x v="3201"/>
    <d v="2014-08-31T18:24:37"/>
    <x v="1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x v="3195"/>
    <x v="3202"/>
    <b v="0"/>
    <n v="25"/>
    <b v="0"/>
    <s v="theater/musical"/>
    <n v="55"/>
    <n v="109.04"/>
    <x v="1"/>
    <s v="musical"/>
    <x v="3202"/>
    <d v="2015-12-14T05:59:00"/>
    <x v="9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x v="3196"/>
    <x v="3203"/>
    <b v="0"/>
    <n v="6"/>
    <b v="0"/>
    <s v="theater/musical"/>
    <n v="25"/>
    <n v="41.67"/>
    <x v="1"/>
    <s v="musical"/>
    <x v="3203"/>
    <d v="2015-09-25T23:43:42"/>
    <x v="9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x v="3197"/>
    <x v="3204"/>
    <b v="0"/>
    <n v="0"/>
    <b v="0"/>
    <s v="theater/musical"/>
    <n v="0"/>
    <n v="0"/>
    <x v="1"/>
    <s v="musical"/>
    <x v="3204"/>
    <d v="2015-07-17T16:14:00"/>
    <x v="9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x v="3198"/>
    <x v="3205"/>
    <b v="0"/>
    <n v="12"/>
    <b v="0"/>
    <s v="theater/musical"/>
    <n v="3"/>
    <n v="22.75"/>
    <x v="1"/>
    <s v="musical"/>
    <x v="3205"/>
    <d v="2015-05-01T08:59:32"/>
    <x v="6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x v="3199"/>
    <x v="3206"/>
    <b v="0"/>
    <n v="0"/>
    <b v="0"/>
    <s v="theater/musical"/>
    <n v="0"/>
    <n v="0"/>
    <x v="1"/>
    <s v="musical"/>
    <x v="3206"/>
    <d v="2015-09-19T06:37:31"/>
    <x v="9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x v="3200"/>
    <x v="3207"/>
    <b v="0"/>
    <n v="36"/>
    <b v="0"/>
    <s v="theater/musical"/>
    <n v="46"/>
    <n v="70.83"/>
    <x v="1"/>
    <s v="musical"/>
    <x v="3207"/>
    <d v="2015-04-23T05:40:07"/>
    <x v="9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x v="3201"/>
    <x v="3208"/>
    <b v="1"/>
    <n v="82"/>
    <b v="1"/>
    <s v="theater/plays"/>
    <n v="104"/>
    <n v="63.11"/>
    <x v="1"/>
    <s v="plays"/>
    <x v="3208"/>
    <d v="2014-07-28T14:31:17"/>
    <x v="9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x v="3202"/>
    <x v="3209"/>
    <b v="1"/>
    <n v="226"/>
    <b v="1"/>
    <s v="theater/plays"/>
    <n v="119"/>
    <n v="50.16"/>
    <x v="1"/>
    <s v="plays"/>
    <x v="3209"/>
    <d v="2014-06-20T23:00:00"/>
    <x v="9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x v="3203"/>
    <x v="3210"/>
    <b v="1"/>
    <n v="60"/>
    <b v="1"/>
    <s v="theater/plays"/>
    <n v="126"/>
    <n v="62.88"/>
    <x v="1"/>
    <s v="plays"/>
    <x v="3210"/>
    <d v="2012-06-01T03:59:00"/>
    <x v="9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x v="3204"/>
    <x v="3211"/>
    <b v="1"/>
    <n v="322"/>
    <b v="1"/>
    <s v="theater/plays"/>
    <n v="120"/>
    <n v="85.53"/>
    <x v="1"/>
    <s v="plays"/>
    <x v="3211"/>
    <d v="2014-08-15T02:00:00"/>
    <x v="9"/>
  </r>
  <r>
    <n v="3212"/>
    <s v="Campo Maldito"/>
    <s v="Help us bring our production of Campo Maldito to New York AND San Francisco!"/>
    <x v="23"/>
    <n v="5050"/>
    <x v="0"/>
    <s v="US"/>
    <s v="USD"/>
    <x v="3205"/>
    <x v="3212"/>
    <b v="1"/>
    <n v="94"/>
    <b v="1"/>
    <s v="theater/plays"/>
    <n v="126"/>
    <n v="53.72"/>
    <x v="1"/>
    <s v="plays"/>
    <x v="3212"/>
    <d v="2014-08-08T19:05:51"/>
    <x v="9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x v="3206"/>
    <x v="3213"/>
    <b v="1"/>
    <n v="47"/>
    <b v="1"/>
    <s v="theater/plays"/>
    <n v="100"/>
    <n v="127.81"/>
    <x v="1"/>
    <s v="plays"/>
    <x v="3213"/>
    <d v="2015-07-26T18:19:19"/>
    <x v="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x v="3207"/>
    <x v="3214"/>
    <b v="1"/>
    <n v="115"/>
    <b v="1"/>
    <s v="theater/plays"/>
    <n v="102"/>
    <n v="106.57"/>
    <x v="1"/>
    <s v="plays"/>
    <x v="3214"/>
    <d v="2016-01-05T23:55:00"/>
    <x v="9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x v="3208"/>
    <x v="3215"/>
    <b v="1"/>
    <n v="134"/>
    <b v="1"/>
    <s v="theater/plays"/>
    <n v="100"/>
    <n v="262.11"/>
    <x v="1"/>
    <s v="plays"/>
    <x v="3215"/>
    <d v="2015-09-10T03:59:00"/>
    <x v="9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x v="3209"/>
    <x v="3216"/>
    <b v="1"/>
    <n v="35"/>
    <b v="1"/>
    <s v="theater/plays"/>
    <n v="100"/>
    <n v="57.17"/>
    <x v="1"/>
    <s v="plays"/>
    <x v="3216"/>
    <d v="2015-07-11T14:30:00"/>
    <x v="9"/>
  </r>
  <r>
    <n v="3217"/>
    <s v="Wake Up Call @ IRT Theater"/>
    <s v="Wake Up Call is a comedic play about a group of hotel employees working on Christmas Eve."/>
    <x v="37"/>
    <n v="5221"/>
    <x v="0"/>
    <s v="US"/>
    <s v="USD"/>
    <x v="3210"/>
    <x v="3217"/>
    <b v="1"/>
    <n v="104"/>
    <b v="1"/>
    <s v="theater/plays"/>
    <n v="116"/>
    <n v="50.2"/>
    <x v="1"/>
    <s v="plays"/>
    <x v="3217"/>
    <d v="2016-11-04T13:06:24"/>
    <x v="9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x v="3211"/>
    <x v="3218"/>
    <b v="1"/>
    <n v="184"/>
    <b v="1"/>
    <s v="theater/plays"/>
    <n v="102"/>
    <n v="66.59"/>
    <x v="1"/>
    <s v="plays"/>
    <x v="3218"/>
    <d v="2014-12-31T00:00:00"/>
    <x v="9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x v="3212"/>
    <x v="3219"/>
    <b v="1"/>
    <n v="119"/>
    <b v="1"/>
    <s v="theater/plays"/>
    <n v="100"/>
    <n v="168.25"/>
    <x v="1"/>
    <s v="plays"/>
    <x v="3219"/>
    <d v="2015-03-22T22:35:47"/>
    <x v="9"/>
  </r>
  <r>
    <n v="3220"/>
    <s v="Burners"/>
    <s v="A sci-fi thriller for the stage opening March 10 in Los Angeles."/>
    <x v="36"/>
    <n v="15126"/>
    <x v="0"/>
    <s v="US"/>
    <s v="USD"/>
    <x v="3213"/>
    <x v="3220"/>
    <b v="1"/>
    <n v="59"/>
    <b v="1"/>
    <s v="theater/plays"/>
    <n v="101"/>
    <n v="256.37"/>
    <x v="1"/>
    <s v="plays"/>
    <x v="3220"/>
    <d v="2017-03-12T21:00:00"/>
    <x v="9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x v="3214"/>
    <x v="3221"/>
    <b v="1"/>
    <n v="113"/>
    <b v="1"/>
    <s v="theater/plays"/>
    <n v="103"/>
    <n v="36.61"/>
    <x v="1"/>
    <s v="plays"/>
    <x v="3221"/>
    <d v="2015-07-05T16:43:23"/>
    <x v="9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x v="3215"/>
    <x v="3222"/>
    <b v="1"/>
    <n v="84"/>
    <b v="1"/>
    <s v="theater/plays"/>
    <n v="125"/>
    <n v="37.14"/>
    <x v="1"/>
    <s v="plays"/>
    <x v="3222"/>
    <d v="2015-10-24T21:29:00"/>
    <x v="9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x v="3216"/>
    <x v="3223"/>
    <b v="1"/>
    <n v="74"/>
    <b v="1"/>
    <s v="theater/plays"/>
    <n v="110"/>
    <n v="45.88"/>
    <x v="1"/>
    <s v="plays"/>
    <x v="3223"/>
    <d v="2015-08-20T20:02:56"/>
    <x v="9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x v="3217"/>
    <x v="3224"/>
    <b v="1"/>
    <n v="216"/>
    <b v="1"/>
    <s v="theater/plays"/>
    <n v="102"/>
    <n v="141.71"/>
    <x v="1"/>
    <s v="plays"/>
    <x v="3224"/>
    <d v="2017-01-10T05:00:00"/>
    <x v="9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x v="3218"/>
    <x v="3225"/>
    <b v="1"/>
    <n v="39"/>
    <b v="1"/>
    <s v="theater/plays"/>
    <n v="102"/>
    <n v="52.49"/>
    <x v="1"/>
    <s v="plays"/>
    <x v="3225"/>
    <d v="2016-06-03T21:00:00"/>
    <x v="9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x v="3219"/>
    <x v="3226"/>
    <b v="1"/>
    <n v="21"/>
    <b v="1"/>
    <s v="theater/plays"/>
    <n v="104"/>
    <n v="59.52"/>
    <x v="1"/>
    <s v="plays"/>
    <x v="3226"/>
    <d v="2015-10-30T14:00:12"/>
    <x v="9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x v="3220"/>
    <x v="3227"/>
    <b v="0"/>
    <n v="30"/>
    <b v="1"/>
    <s v="theater/plays"/>
    <n v="125"/>
    <n v="50"/>
    <x v="1"/>
    <s v="plays"/>
    <x v="3227"/>
    <d v="2017-01-17T21:10:36"/>
    <x v="9"/>
  </r>
  <r>
    <n v="3228"/>
    <s v="Hear Me Roar: A Season of Powerful Women"/>
    <s v="A Season of Powerful Women. A Season of Defiance."/>
    <x v="39"/>
    <n v="7164"/>
    <x v="0"/>
    <s v="US"/>
    <s v="USD"/>
    <x v="3221"/>
    <x v="3228"/>
    <b v="1"/>
    <n v="37"/>
    <b v="1"/>
    <s v="theater/plays"/>
    <n v="102"/>
    <n v="193.62"/>
    <x v="1"/>
    <s v="plays"/>
    <x v="3228"/>
    <d v="2015-12-17T04:59:00"/>
    <x v="9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x v="3222"/>
    <x v="3229"/>
    <b v="1"/>
    <n v="202"/>
    <b v="1"/>
    <s v="theater/plays"/>
    <n v="108"/>
    <n v="106.8"/>
    <x v="1"/>
    <s v="plays"/>
    <x v="3229"/>
    <d v="2014-11-20T07:59:58"/>
    <x v="9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x v="341"/>
    <x v="3230"/>
    <b v="1"/>
    <n v="37"/>
    <b v="1"/>
    <s v="theater/plays"/>
    <n v="110"/>
    <n v="77.22"/>
    <x v="1"/>
    <s v="plays"/>
    <x v="3230"/>
    <d v="2014-10-01T03:59:00"/>
    <x v="9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x v="3223"/>
    <x v="3231"/>
    <b v="0"/>
    <n v="28"/>
    <b v="1"/>
    <s v="theater/plays"/>
    <n v="161"/>
    <n v="57.5"/>
    <x v="1"/>
    <s v="plays"/>
    <x v="3231"/>
    <d v="2016-04-16T22:39:07"/>
    <x v="9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x v="3224"/>
    <x v="3232"/>
    <b v="1"/>
    <n v="26"/>
    <b v="1"/>
    <s v="theater/plays"/>
    <n v="131"/>
    <n v="50.46"/>
    <x v="1"/>
    <s v="plays"/>
    <x v="3232"/>
    <d v="2016-05-04T03:59:00"/>
    <x v="9"/>
  </r>
  <r>
    <n v="3233"/>
    <s v="64 Squares"/>
    <s v="64 Squares is an autobiographical one-man exploration of the internal chess game played to reconcile relationships."/>
    <x v="10"/>
    <n v="5940"/>
    <x v="0"/>
    <s v="US"/>
    <s v="USD"/>
    <x v="3225"/>
    <x v="3233"/>
    <b v="0"/>
    <n v="61"/>
    <b v="1"/>
    <s v="theater/plays"/>
    <n v="119"/>
    <n v="97.38"/>
    <x v="1"/>
    <s v="plays"/>
    <x v="3233"/>
    <d v="2017-03-02T19:19:15"/>
    <x v="9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x v="3226"/>
    <x v="3234"/>
    <b v="0"/>
    <n v="115"/>
    <b v="1"/>
    <s v="theater/plays"/>
    <n v="100"/>
    <n v="34.92"/>
    <x v="1"/>
    <s v="plays"/>
    <x v="3234"/>
    <d v="2017-02-01T23:31:00"/>
    <x v="9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x v="3227"/>
    <x v="3235"/>
    <b v="1"/>
    <n v="181"/>
    <b v="1"/>
    <s v="theater/plays"/>
    <n v="103"/>
    <n v="85.53"/>
    <x v="1"/>
    <s v="plays"/>
    <x v="3235"/>
    <d v="2016-07-01T08:20:51"/>
    <x v="9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x v="3228"/>
    <x v="3236"/>
    <b v="0"/>
    <n v="110"/>
    <b v="1"/>
    <s v="theater/plays"/>
    <n v="101"/>
    <n v="182.91"/>
    <x v="1"/>
    <s v="plays"/>
    <x v="3236"/>
    <d v="2016-12-28T22:00:33"/>
    <x v="9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x v="3229"/>
    <x v="3237"/>
    <b v="1"/>
    <n v="269"/>
    <b v="1"/>
    <s v="theater/plays"/>
    <n v="101"/>
    <n v="131.13999999999999"/>
    <x v="1"/>
    <s v="plays"/>
    <x v="3237"/>
    <d v="2015-09-29T03:59:00"/>
    <x v="9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x v="3230"/>
    <x v="3238"/>
    <b v="1"/>
    <n v="79"/>
    <b v="1"/>
    <s v="theater/plays"/>
    <n v="112"/>
    <n v="39.81"/>
    <x v="1"/>
    <s v="plays"/>
    <x v="3238"/>
    <d v="2015-07-01T12:14:58"/>
    <x v="9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x v="3231"/>
    <x v="3239"/>
    <b v="1"/>
    <n v="104"/>
    <b v="1"/>
    <s v="theater/plays"/>
    <n v="106"/>
    <n v="59.7"/>
    <x v="1"/>
    <s v="plays"/>
    <x v="3239"/>
    <d v="2015-10-25T23:59:00"/>
    <x v="9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x v="3232"/>
    <x v="3240"/>
    <b v="0"/>
    <n v="34"/>
    <b v="1"/>
    <s v="theater/plays"/>
    <n v="101"/>
    <n v="88.74"/>
    <x v="1"/>
    <s v="plays"/>
    <x v="3240"/>
    <d v="2017-02-16T23:00:00"/>
    <x v="9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x v="3233"/>
    <x v="3241"/>
    <b v="1"/>
    <n v="167"/>
    <b v="1"/>
    <s v="theater/plays"/>
    <n v="115"/>
    <n v="58.69"/>
    <x v="1"/>
    <s v="plays"/>
    <x v="3241"/>
    <d v="2014-10-14T06:59:00"/>
    <x v="9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x v="3234"/>
    <x v="3242"/>
    <b v="1"/>
    <n v="183"/>
    <b v="1"/>
    <s v="theater/plays"/>
    <n v="127"/>
    <n v="69.569999999999993"/>
    <x v="1"/>
    <s v="plays"/>
    <x v="3242"/>
    <d v="2014-09-19T18:08:12"/>
    <x v="9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x v="3235"/>
    <x v="3243"/>
    <b v="1"/>
    <n v="71"/>
    <b v="1"/>
    <s v="theater/plays"/>
    <n v="103"/>
    <n v="115.87"/>
    <x v="1"/>
    <s v="plays"/>
    <x v="3243"/>
    <d v="2015-10-09T00:00:00"/>
    <x v="9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x v="3236"/>
    <x v="3244"/>
    <b v="0"/>
    <n v="69"/>
    <b v="1"/>
    <s v="theater/plays"/>
    <n v="103"/>
    <n v="23.87"/>
    <x v="1"/>
    <s v="plays"/>
    <x v="3244"/>
    <d v="2016-12-01T17:39:42"/>
    <x v="9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x v="3237"/>
    <x v="3245"/>
    <b v="0"/>
    <n v="270"/>
    <b v="1"/>
    <s v="theater/plays"/>
    <n v="104"/>
    <n v="81.13"/>
    <x v="1"/>
    <s v="plays"/>
    <x v="3245"/>
    <d v="2015-06-12T02:00:00"/>
    <x v="9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x v="3238"/>
    <x v="3246"/>
    <b v="1"/>
    <n v="193"/>
    <b v="1"/>
    <s v="theater/plays"/>
    <n v="111"/>
    <n v="57.63"/>
    <x v="1"/>
    <s v="plays"/>
    <x v="3246"/>
    <d v="2015-09-12T03:59:00"/>
    <x v="9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x v="3239"/>
    <x v="3247"/>
    <b v="1"/>
    <n v="57"/>
    <b v="1"/>
    <s v="theater/plays"/>
    <n v="106"/>
    <n v="46.43"/>
    <x v="1"/>
    <s v="plays"/>
    <x v="3247"/>
    <d v="2015-07-12T10:25:12"/>
    <x v="9"/>
  </r>
  <r>
    <n v="3248"/>
    <s v="Honest Accomplice Theatre 2015-16 Season"/>
    <s v="Honest Accomplice Theatre produces theatre for social change."/>
    <x v="14"/>
    <n v="12095"/>
    <x v="0"/>
    <s v="US"/>
    <s v="USD"/>
    <x v="3240"/>
    <x v="3248"/>
    <b v="1"/>
    <n v="200"/>
    <b v="1"/>
    <s v="theater/plays"/>
    <n v="101"/>
    <n v="60.48"/>
    <x v="1"/>
    <s v="plays"/>
    <x v="3248"/>
    <d v="2015-04-04T20:19:17"/>
    <x v="9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x v="3241"/>
    <x v="3249"/>
    <b v="1"/>
    <n v="88"/>
    <b v="1"/>
    <s v="theater/plays"/>
    <n v="105"/>
    <n v="65.58"/>
    <x v="1"/>
    <s v="plays"/>
    <x v="3249"/>
    <d v="2015-06-20T17:55:14"/>
    <x v="9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x v="3242"/>
    <x v="3250"/>
    <b v="1"/>
    <n v="213"/>
    <b v="1"/>
    <s v="theater/plays"/>
    <n v="102"/>
    <n v="119.19"/>
    <x v="1"/>
    <s v="plays"/>
    <x v="3250"/>
    <d v="2014-11-05T18:48:44"/>
    <x v="9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x v="3243"/>
    <x v="3251"/>
    <b v="1"/>
    <n v="20"/>
    <b v="1"/>
    <s v="theater/plays"/>
    <n v="111"/>
    <n v="83.05"/>
    <x v="1"/>
    <s v="plays"/>
    <x v="3251"/>
    <d v="2015-06-21T17:32:46"/>
    <x v="9"/>
  </r>
  <r>
    <n v="3252"/>
    <s v="Modern Love"/>
    <s v="How do we navigate the boundaries between friendship, sexual intimacy and obsessive desire?"/>
    <x v="268"/>
    <n v="2876"/>
    <x v="0"/>
    <s v="GB"/>
    <s v="GBP"/>
    <x v="3244"/>
    <x v="3252"/>
    <b v="1"/>
    <n v="50"/>
    <b v="1"/>
    <s v="theater/plays"/>
    <n v="128"/>
    <n v="57.52"/>
    <x v="1"/>
    <s v="plays"/>
    <x v="3252"/>
    <d v="2016-09-07T11:20:40"/>
    <x v="9"/>
  </r>
  <r>
    <n v="3253"/>
    <s v="EMPATHITRAX, a new play by Ana Nogueira"/>
    <s v="Can you ever truly feel what someone else is feeling?_x000a_Do you want to?"/>
    <x v="22"/>
    <n v="20365"/>
    <x v="0"/>
    <s v="US"/>
    <s v="USD"/>
    <x v="3245"/>
    <x v="3253"/>
    <b v="1"/>
    <n v="115"/>
    <b v="1"/>
    <s v="theater/plays"/>
    <n v="102"/>
    <n v="177.09"/>
    <x v="1"/>
    <s v="plays"/>
    <x v="3253"/>
    <d v="2016-09-08T03:45:00"/>
    <x v="9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x v="3246"/>
    <x v="3254"/>
    <b v="1"/>
    <n v="186"/>
    <b v="1"/>
    <s v="theater/plays"/>
    <n v="101"/>
    <n v="70.77"/>
    <x v="1"/>
    <s v="plays"/>
    <x v="3254"/>
    <d v="2015-03-26T01:03:29"/>
    <x v="9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x v="3247"/>
    <x v="3255"/>
    <b v="1"/>
    <n v="18"/>
    <b v="1"/>
    <s v="theater/plays"/>
    <n v="175"/>
    <n v="29.17"/>
    <x v="1"/>
    <s v="plays"/>
    <x v="3255"/>
    <d v="2014-10-07T18:26:15"/>
    <x v="9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x v="3248"/>
    <x v="3256"/>
    <b v="1"/>
    <n v="176"/>
    <b v="1"/>
    <s v="theater/plays"/>
    <n v="128"/>
    <n v="72.760000000000005"/>
    <x v="1"/>
    <s v="plays"/>
    <x v="3256"/>
    <d v="2015-06-11T03:59:00"/>
    <x v="9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x v="3249"/>
    <x v="3257"/>
    <b v="0"/>
    <n v="41"/>
    <b v="1"/>
    <s v="theater/plays"/>
    <n v="106"/>
    <n v="51.85"/>
    <x v="1"/>
    <s v="plays"/>
    <x v="3257"/>
    <d v="2017-02-22T13:25:52"/>
    <x v="9"/>
  </r>
  <r>
    <n v="3258"/>
    <s v="Bluebirds by Joe Brondo"/>
    <s v="A guy named Walt steals a book and plans to sell it to get his life on track... until his wife finds out."/>
    <x v="39"/>
    <n v="7365"/>
    <x v="0"/>
    <s v="US"/>
    <s v="USD"/>
    <x v="3250"/>
    <x v="3258"/>
    <b v="1"/>
    <n v="75"/>
    <b v="1"/>
    <s v="theater/plays"/>
    <n v="105"/>
    <n v="98.2"/>
    <x v="1"/>
    <s v="plays"/>
    <x v="3258"/>
    <d v="2015-01-08T21:17:41"/>
    <x v="9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x v="3251"/>
    <x v="3259"/>
    <b v="1"/>
    <n v="97"/>
    <b v="1"/>
    <s v="theater/plays"/>
    <n v="106"/>
    <n v="251.74"/>
    <x v="1"/>
    <s v="plays"/>
    <x v="3259"/>
    <d v="2016-10-01T03:59:00"/>
    <x v="9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x v="3252"/>
    <x v="3260"/>
    <b v="1"/>
    <n v="73"/>
    <b v="1"/>
    <s v="theater/plays"/>
    <n v="109"/>
    <n v="74.819999999999993"/>
    <x v="1"/>
    <s v="plays"/>
    <x v="3260"/>
    <d v="2015-11-30T17:08:38"/>
    <x v="9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x v="3253"/>
    <x v="3261"/>
    <b v="1"/>
    <n v="49"/>
    <b v="1"/>
    <s v="theater/plays"/>
    <n v="100"/>
    <n v="67.650000000000006"/>
    <x v="1"/>
    <s v="plays"/>
    <x v="3261"/>
    <d v="2015-07-16T17:24:36"/>
    <x v="9"/>
  </r>
  <r>
    <n v="3262"/>
    <s v="Prison Boxing: A New Play by Leah Joki"/>
    <s v="A one-woman theatrical exploration of the prison system and its inhabitants."/>
    <x v="401"/>
    <n v="12571"/>
    <x v="0"/>
    <s v="US"/>
    <s v="USD"/>
    <x v="3254"/>
    <x v="3262"/>
    <b v="1"/>
    <n v="134"/>
    <b v="1"/>
    <s v="theater/plays"/>
    <n v="103"/>
    <n v="93.81"/>
    <x v="1"/>
    <s v="plays"/>
    <x v="3262"/>
    <d v="2014-12-22T04:00:00"/>
    <x v="9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x v="3255"/>
    <x v="3263"/>
    <b v="1"/>
    <n v="68"/>
    <b v="1"/>
    <s v="theater/plays"/>
    <n v="112"/>
    <n v="41.24"/>
    <x v="1"/>
    <s v="plays"/>
    <x v="3263"/>
    <d v="2015-10-30T21:00:00"/>
    <x v="9"/>
  </r>
  <r>
    <n v="3264"/>
    <s v="Kapow-i GoGo at The PIT"/>
    <s v="The three part comedic saga of Kapow-i GoGo, who saves the world.  Again.  And again."/>
    <x v="30"/>
    <n v="2575"/>
    <x v="0"/>
    <s v="US"/>
    <s v="USD"/>
    <x v="3256"/>
    <x v="3264"/>
    <b v="1"/>
    <n v="49"/>
    <b v="1"/>
    <s v="theater/plays"/>
    <n v="103"/>
    <n v="52.55"/>
    <x v="1"/>
    <s v="plays"/>
    <x v="3264"/>
    <d v="2015-01-28T22:00:00"/>
    <x v="9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x v="3257"/>
    <x v="3265"/>
    <b v="1"/>
    <n v="63"/>
    <b v="1"/>
    <s v="theater/plays"/>
    <n v="164"/>
    <n v="70.290000000000006"/>
    <x v="1"/>
    <s v="plays"/>
    <x v="3265"/>
    <d v="2015-12-03T17:00:00"/>
    <x v="9"/>
  </r>
  <r>
    <n v="3266"/>
    <s v="Macbeth"/>
    <s v="An original version of Shakespeare's masterpiece that emphasizes family and explores the destruction of blood ties"/>
    <x v="12"/>
    <n v="7877"/>
    <x v="0"/>
    <s v="US"/>
    <s v="USD"/>
    <x v="3258"/>
    <x v="3266"/>
    <b v="1"/>
    <n v="163"/>
    <b v="1"/>
    <s v="theater/plays"/>
    <n v="131"/>
    <n v="48.33"/>
    <x v="1"/>
    <s v="plays"/>
    <x v="3266"/>
    <d v="2015-06-12T21:00:00"/>
    <x v="9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x v="3259"/>
    <x v="3267"/>
    <b v="1"/>
    <n v="288"/>
    <b v="1"/>
    <s v="theater/plays"/>
    <n v="102"/>
    <n v="53.18"/>
    <x v="1"/>
    <s v="plays"/>
    <x v="3267"/>
    <d v="2015-07-17T18:11:00"/>
    <x v="9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x v="3260"/>
    <x v="3268"/>
    <b v="1"/>
    <n v="42"/>
    <b v="1"/>
    <s v="theater/plays"/>
    <n v="128"/>
    <n v="60.95"/>
    <x v="1"/>
    <s v="plays"/>
    <x v="3268"/>
    <d v="2016-08-24T21:42:08"/>
    <x v="9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x v="3261"/>
    <x v="3269"/>
    <b v="1"/>
    <n v="70"/>
    <b v="1"/>
    <s v="theater/plays"/>
    <n v="102"/>
    <n v="116"/>
    <x v="1"/>
    <s v="plays"/>
    <x v="3269"/>
    <d v="2015-06-16T11:00:00"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x v="3262"/>
    <x v="3270"/>
    <b v="1"/>
    <n v="30"/>
    <b v="1"/>
    <s v="theater/plays"/>
    <n v="102"/>
    <n v="61"/>
    <x v="1"/>
    <s v="plays"/>
    <x v="3270"/>
    <d v="2015-07-12T12:47:45"/>
    <x v="9"/>
  </r>
  <r>
    <n v="3271"/>
    <s v="Saxon Court at Southwark Playhouse"/>
    <s v="A razor sharp satire to darken your Christmas."/>
    <x v="15"/>
    <n v="1950"/>
    <x v="0"/>
    <s v="GB"/>
    <s v="GBP"/>
    <x v="3263"/>
    <x v="3271"/>
    <b v="1"/>
    <n v="51"/>
    <b v="1"/>
    <s v="theater/plays"/>
    <n v="130"/>
    <n v="38.24"/>
    <x v="1"/>
    <s v="plays"/>
    <x v="3271"/>
    <d v="2014-11-02T11:29:35"/>
    <x v="9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x v="3264"/>
    <x v="3272"/>
    <b v="1"/>
    <n v="145"/>
    <b v="1"/>
    <s v="theater/plays"/>
    <n v="154"/>
    <n v="106.5"/>
    <x v="1"/>
    <s v="plays"/>
    <x v="3272"/>
    <d v="2015-11-06T13:00:09"/>
    <x v="9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x v="3265"/>
    <x v="3273"/>
    <b v="1"/>
    <n v="21"/>
    <b v="1"/>
    <s v="theater/plays"/>
    <n v="107"/>
    <n v="204.57"/>
    <x v="1"/>
    <s v="plays"/>
    <x v="3273"/>
    <d v="2016-09-14T19:00:00"/>
    <x v="9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x v="3266"/>
    <x v="3274"/>
    <b v="1"/>
    <n v="286"/>
    <b v="1"/>
    <s v="theater/plays"/>
    <n v="101"/>
    <n v="54.91"/>
    <x v="1"/>
    <s v="plays"/>
    <x v="3274"/>
    <d v="2016-03-15T21:00:00"/>
    <x v="9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x v="3267"/>
    <x v="3275"/>
    <b v="1"/>
    <n v="12"/>
    <b v="1"/>
    <s v="theater/plays"/>
    <n v="100"/>
    <n v="150.41999999999999"/>
    <x v="1"/>
    <s v="plays"/>
    <x v="3275"/>
    <d v="2015-02-09T04:30:00"/>
    <x v="9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x v="3268"/>
    <x v="3276"/>
    <b v="1"/>
    <n v="100"/>
    <b v="1"/>
    <s v="theater/plays"/>
    <n v="117"/>
    <n v="52.58"/>
    <x v="1"/>
    <s v="plays"/>
    <x v="3276"/>
    <d v="2016-04-01T03:59:00"/>
    <x v="9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x v="3269"/>
    <x v="3277"/>
    <b v="1"/>
    <n v="100"/>
    <b v="1"/>
    <s v="theater/plays"/>
    <n v="109"/>
    <n v="54.3"/>
    <x v="1"/>
    <s v="plays"/>
    <x v="3277"/>
    <d v="2014-11-18T17:23:26"/>
    <x v="9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x v="3270"/>
    <x v="3278"/>
    <b v="1"/>
    <n v="34"/>
    <b v="1"/>
    <s v="theater/plays"/>
    <n v="103"/>
    <n v="76.03"/>
    <x v="1"/>
    <s v="plays"/>
    <x v="3278"/>
    <d v="2015-05-30T20:21:43"/>
    <x v="9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x v="3271"/>
    <x v="3279"/>
    <b v="0"/>
    <n v="63"/>
    <b v="1"/>
    <s v="theater/plays"/>
    <n v="114"/>
    <n v="105.21"/>
    <x v="1"/>
    <s v="plays"/>
    <x v="3279"/>
    <d v="2016-04-01T01:27:39"/>
    <x v="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x v="3272"/>
    <x v="3280"/>
    <b v="0"/>
    <n v="30"/>
    <b v="1"/>
    <s v="theater/plays"/>
    <n v="103"/>
    <n v="68.67"/>
    <x v="1"/>
    <s v="plays"/>
    <x v="3280"/>
    <d v="2015-06-01T05:00:00"/>
    <x v="9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x v="3273"/>
    <x v="3281"/>
    <b v="0"/>
    <n v="47"/>
    <b v="1"/>
    <s v="theater/plays"/>
    <n v="122"/>
    <n v="129.36000000000001"/>
    <x v="1"/>
    <s v="plays"/>
    <x v="3281"/>
    <d v="2015-09-02T00:28:25"/>
    <x v="9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x v="3274"/>
    <x v="3282"/>
    <b v="0"/>
    <n v="237"/>
    <b v="1"/>
    <s v="theater/plays"/>
    <n v="103"/>
    <n v="134.26"/>
    <x v="1"/>
    <s v="plays"/>
    <x v="3282"/>
    <d v="2016-04-29T04:39:48"/>
    <x v="9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x v="3275"/>
    <x v="3283"/>
    <b v="0"/>
    <n v="47"/>
    <b v="1"/>
    <s v="theater/plays"/>
    <n v="105"/>
    <n v="17.829999999999998"/>
    <x v="1"/>
    <s v="plays"/>
    <x v="3283"/>
    <d v="2016-02-10T21:00:00"/>
    <x v="9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x v="3276"/>
    <x v="3284"/>
    <b v="0"/>
    <n v="15"/>
    <b v="1"/>
    <s v="theater/plays"/>
    <n v="102"/>
    <n v="203.2"/>
    <x v="1"/>
    <s v="plays"/>
    <x v="3284"/>
    <d v="2016-01-29T05:59:00"/>
    <x v="9"/>
  </r>
  <r>
    <n v="3285"/>
    <s v="By Morning"/>
    <s v="A new play by Matthew Gasda"/>
    <x v="402"/>
    <n v="5604"/>
    <x v="0"/>
    <s v="US"/>
    <s v="USD"/>
    <x v="3277"/>
    <x v="3285"/>
    <b v="0"/>
    <n v="81"/>
    <b v="1"/>
    <s v="theater/plays"/>
    <n v="112"/>
    <n v="69.19"/>
    <x v="1"/>
    <s v="plays"/>
    <x v="3285"/>
    <d v="2017-02-28T05:00:00"/>
    <x v="9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x v="3278"/>
    <x v="3286"/>
    <b v="0"/>
    <n v="122"/>
    <b v="1"/>
    <s v="theater/plays"/>
    <n v="102"/>
    <n v="125.12"/>
    <x v="1"/>
    <s v="plays"/>
    <x v="3286"/>
    <d v="2016-08-15T20:09:42"/>
    <x v="9"/>
  </r>
  <r>
    <n v="3287"/>
    <s v="Three Things: Stories About Life"/>
    <s v="An inspirational one-man play about crisis, community, and the search for wholeness."/>
    <x v="30"/>
    <n v="2500"/>
    <x v="0"/>
    <s v="CA"/>
    <s v="CAD"/>
    <x v="3279"/>
    <x v="3287"/>
    <b v="0"/>
    <n v="34"/>
    <b v="1"/>
    <s v="theater/plays"/>
    <n v="100"/>
    <n v="73.53"/>
    <x v="1"/>
    <s v="plays"/>
    <x v="3287"/>
    <d v="2015-11-28T18:00:28"/>
    <x v="9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x v="3280"/>
    <x v="3288"/>
    <b v="0"/>
    <n v="207"/>
    <b v="1"/>
    <s v="theater/plays"/>
    <n v="100"/>
    <n v="48.44"/>
    <x v="1"/>
    <s v="plays"/>
    <x v="3288"/>
    <d v="2016-06-20T23:00:00"/>
    <x v="9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x v="3281"/>
    <x v="3289"/>
    <b v="0"/>
    <n v="25"/>
    <b v="1"/>
    <s v="theater/plays"/>
    <n v="133"/>
    <n v="26.61"/>
    <x v="1"/>
    <s v="plays"/>
    <x v="3289"/>
    <d v="2017-02-20T08:50:02"/>
    <x v="9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x v="3282"/>
    <x v="3290"/>
    <b v="0"/>
    <n v="72"/>
    <b v="1"/>
    <s v="theater/plays"/>
    <n v="121"/>
    <n v="33.67"/>
    <x v="1"/>
    <s v="plays"/>
    <x v="3290"/>
    <d v="2017-03-11T12:21:31"/>
    <x v="9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x v="3283"/>
    <x v="3291"/>
    <b v="0"/>
    <n v="14"/>
    <b v="1"/>
    <s v="theater/plays"/>
    <n v="114"/>
    <n v="40.71"/>
    <x v="1"/>
    <s v="plays"/>
    <x v="3291"/>
    <d v="2015-09-17T03:59:00"/>
    <x v="9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x v="3284"/>
    <x v="3292"/>
    <b v="0"/>
    <n v="15"/>
    <b v="1"/>
    <s v="theater/plays"/>
    <n v="286"/>
    <n v="19.27"/>
    <x v="1"/>
    <s v="plays"/>
    <x v="3292"/>
    <d v="2015-12-04T19:29:08"/>
    <x v="9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x v="3285"/>
    <x v="3293"/>
    <b v="0"/>
    <n v="91"/>
    <b v="1"/>
    <s v="theater/plays"/>
    <n v="170"/>
    <n v="84.29"/>
    <x v="1"/>
    <s v="plays"/>
    <x v="3293"/>
    <d v="2017-03-04T10:12:32"/>
    <x v="9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x v="3286"/>
    <x v="3294"/>
    <b v="0"/>
    <n v="24"/>
    <b v="1"/>
    <s v="theater/plays"/>
    <n v="118"/>
    <n v="29.58"/>
    <x v="1"/>
    <s v="plays"/>
    <x v="3294"/>
    <d v="2015-06-16T12:59:14"/>
    <x v="9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x v="3287"/>
    <x v="3295"/>
    <b v="0"/>
    <n v="27"/>
    <b v="1"/>
    <s v="theater/plays"/>
    <n v="103"/>
    <n v="26.67"/>
    <x v="1"/>
    <s v="plays"/>
    <x v="3295"/>
    <d v="2016-09-26T10:37:09"/>
    <x v="9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x v="3288"/>
    <x v="3296"/>
    <b v="0"/>
    <n v="47"/>
    <b v="1"/>
    <s v="theater/plays"/>
    <n v="144"/>
    <n v="45.98"/>
    <x v="1"/>
    <s v="plays"/>
    <x v="3296"/>
    <d v="2015-11-22T22:00:00"/>
    <x v="9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x v="3289"/>
    <x v="3297"/>
    <b v="0"/>
    <n v="44"/>
    <b v="1"/>
    <s v="theater/plays"/>
    <n v="100"/>
    <n v="125.09"/>
    <x v="1"/>
    <s v="plays"/>
    <x v="3297"/>
    <d v="2015-07-27T22:59:00"/>
    <x v="9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x v="3290"/>
    <x v="3298"/>
    <b v="0"/>
    <n v="72"/>
    <b v="1"/>
    <s v="theater/plays"/>
    <n v="102"/>
    <n v="141.29"/>
    <x v="1"/>
    <s v="plays"/>
    <x v="3298"/>
    <d v="2015-09-13T00:00:00"/>
    <x v="9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x v="3291"/>
    <x v="3299"/>
    <b v="0"/>
    <n v="63"/>
    <b v="1"/>
    <s v="theater/plays"/>
    <n v="116"/>
    <n v="55.33"/>
    <x v="1"/>
    <s v="plays"/>
    <x v="3299"/>
    <d v="2015-10-14T22:01:03"/>
    <x v="9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x v="3292"/>
    <x v="3300"/>
    <b v="0"/>
    <n v="88"/>
    <b v="1"/>
    <s v="theater/plays"/>
    <n v="136"/>
    <n v="46.42"/>
    <x v="1"/>
    <s v="plays"/>
    <x v="3300"/>
    <d v="2015-04-29T17:51:02"/>
    <x v="9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x v="3293"/>
    <x v="3301"/>
    <b v="0"/>
    <n v="70"/>
    <b v="1"/>
    <s v="theater/plays"/>
    <n v="133"/>
    <n v="57.2"/>
    <x v="1"/>
    <s v="plays"/>
    <x v="3301"/>
    <d v="2016-08-01T06:59:00"/>
    <x v="9"/>
  </r>
  <r>
    <n v="3302"/>
    <s v="El muro de BorÃ­s KiÃ©n"/>
    <s v="FilosofÃ­a de los anÃ³nimos"/>
    <x v="33"/>
    <n v="8685"/>
    <x v="0"/>
    <s v="ES"/>
    <s v="EUR"/>
    <x v="3294"/>
    <x v="3302"/>
    <b v="0"/>
    <n v="50"/>
    <b v="1"/>
    <s v="theater/plays"/>
    <n v="103"/>
    <n v="173.7"/>
    <x v="1"/>
    <s v="plays"/>
    <x v="3302"/>
    <d v="2016-12-07T08:26:16"/>
    <x v="9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x v="3295"/>
    <x v="3303"/>
    <b v="0"/>
    <n v="35"/>
    <b v="1"/>
    <s v="theater/plays"/>
    <n v="116"/>
    <n v="59.6"/>
    <x v="1"/>
    <s v="plays"/>
    <x v="3303"/>
    <d v="2015-03-28T14:38:04"/>
    <x v="9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x v="3296"/>
    <x v="3304"/>
    <b v="0"/>
    <n v="175"/>
    <b v="1"/>
    <s v="theater/plays"/>
    <n v="105"/>
    <n v="89.59"/>
    <x v="1"/>
    <s v="plays"/>
    <x v="3304"/>
    <d v="2016-12-22T14:59:12"/>
    <x v="9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x v="3297"/>
    <x v="3305"/>
    <b v="0"/>
    <n v="20"/>
    <b v="1"/>
    <s v="theater/plays"/>
    <n v="102"/>
    <n v="204.05"/>
    <x v="1"/>
    <s v="plays"/>
    <x v="3305"/>
    <d v="2015-07-31T20:32:28"/>
    <x v="9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x v="3298"/>
    <x v="3306"/>
    <b v="0"/>
    <n v="54"/>
    <b v="1"/>
    <s v="theater/plays"/>
    <n v="175"/>
    <n v="48.7"/>
    <x v="1"/>
    <s v="plays"/>
    <x v="3306"/>
    <d v="2016-06-10T03:00:00"/>
    <x v="9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x v="3299"/>
    <x v="3307"/>
    <b v="0"/>
    <n v="20"/>
    <b v="1"/>
    <s v="theater/plays"/>
    <n v="107"/>
    <n v="53.34"/>
    <x v="1"/>
    <s v="plays"/>
    <x v="3307"/>
    <d v="2016-05-15T01:22:19"/>
    <x v="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x v="3300"/>
    <x v="3308"/>
    <b v="0"/>
    <n v="57"/>
    <b v="1"/>
    <s v="theater/plays"/>
    <n v="122"/>
    <n v="75.09"/>
    <x v="1"/>
    <s v="plays"/>
    <x v="3308"/>
    <d v="2016-04-13T21:02:45"/>
    <x v="9"/>
  </r>
  <r>
    <n v="3309"/>
    <s v="Collision Course"/>
    <s v="Two unlikely friends, a garage, tinned beans &amp; the end of the world."/>
    <x v="18"/>
    <n v="558"/>
    <x v="0"/>
    <s v="GB"/>
    <s v="GBP"/>
    <x v="3301"/>
    <x v="3309"/>
    <b v="0"/>
    <n v="31"/>
    <b v="1"/>
    <s v="theater/plays"/>
    <n v="159"/>
    <n v="18"/>
    <x v="1"/>
    <s v="plays"/>
    <x v="3309"/>
    <d v="2016-10-16T15:36:18"/>
    <x v="9"/>
  </r>
  <r>
    <n v="3310"/>
    <s v="The Island Boys: A New Play"/>
    <s v="A new play about coming coming home, recovery, and trying to find God in the process."/>
    <x v="115"/>
    <n v="6505"/>
    <x v="0"/>
    <s v="US"/>
    <s v="USD"/>
    <x v="3302"/>
    <x v="3310"/>
    <b v="0"/>
    <n v="31"/>
    <b v="1"/>
    <s v="theater/plays"/>
    <n v="100"/>
    <n v="209.84"/>
    <x v="1"/>
    <s v="plays"/>
    <x v="3310"/>
    <d v="2015-10-06T22:17:05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x v="3303"/>
    <x v="3311"/>
    <b v="0"/>
    <n v="45"/>
    <b v="1"/>
    <s v="theater/plays"/>
    <n v="110"/>
    <n v="61.02"/>
    <x v="1"/>
    <s v="plays"/>
    <x v="3311"/>
    <d v="2015-10-17T07:00:10"/>
    <x v="9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x v="3304"/>
    <x v="3312"/>
    <b v="0"/>
    <n v="41"/>
    <b v="1"/>
    <s v="theater/plays"/>
    <n v="100"/>
    <n v="61"/>
    <x v="1"/>
    <s v="plays"/>
    <x v="3312"/>
    <d v="2016-11-11T22:00:00"/>
    <x v="9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x v="3305"/>
    <x v="3313"/>
    <b v="0"/>
    <n v="29"/>
    <b v="1"/>
    <s v="theater/plays"/>
    <n v="116"/>
    <n v="80.03"/>
    <x v="1"/>
    <s v="plays"/>
    <x v="3313"/>
    <d v="2016-01-27T01:00:00"/>
    <x v="9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x v="3306"/>
    <x v="3314"/>
    <b v="0"/>
    <n v="58"/>
    <b v="1"/>
    <s v="theater/plays"/>
    <n v="211"/>
    <n v="29.07"/>
    <x v="1"/>
    <s v="plays"/>
    <x v="3314"/>
    <d v="2015-05-08T20:05:00"/>
    <x v="9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x v="3307"/>
    <x v="3315"/>
    <b v="0"/>
    <n v="89"/>
    <b v="1"/>
    <s v="theater/plays"/>
    <n v="110"/>
    <n v="49.44"/>
    <x v="1"/>
    <s v="plays"/>
    <x v="3315"/>
    <d v="2016-05-06T07:17:21"/>
    <x v="9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x v="3308"/>
    <x v="3316"/>
    <b v="0"/>
    <n v="125"/>
    <b v="1"/>
    <s v="theater/plays"/>
    <n v="100"/>
    <n v="93.98"/>
    <x v="1"/>
    <s v="plays"/>
    <x v="3316"/>
    <d v="2014-08-08T13:54:00"/>
    <x v="9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x v="3309"/>
    <x v="3317"/>
    <b v="0"/>
    <n v="18"/>
    <b v="1"/>
    <s v="theater/plays"/>
    <n v="106"/>
    <n v="61.94"/>
    <x v="1"/>
    <s v="plays"/>
    <x v="3317"/>
    <d v="2016-06-08T00:57:04"/>
    <x v="9"/>
  </r>
  <r>
    <n v="3318"/>
    <s v="ROOMIES - Atlantic Canada Tour 2016-17"/>
    <s v="Help us strengthen and inspire disability arts in Atlantic Canada"/>
    <x v="13"/>
    <n v="2512"/>
    <x v="0"/>
    <s v="CA"/>
    <s v="CAD"/>
    <x v="3310"/>
    <x v="3318"/>
    <b v="0"/>
    <n v="32"/>
    <b v="1"/>
    <s v="theater/plays"/>
    <n v="126"/>
    <n v="78.5"/>
    <x v="1"/>
    <s v="plays"/>
    <x v="3318"/>
    <d v="2016-04-11T02:30:00"/>
    <x v="9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x v="3311"/>
    <x v="3319"/>
    <b v="0"/>
    <n v="16"/>
    <b v="1"/>
    <s v="theater/plays"/>
    <n v="108"/>
    <n v="33.75"/>
    <x v="1"/>
    <s v="plays"/>
    <x v="3319"/>
    <d v="2015-01-31T14:03:06"/>
    <x v="9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x v="3312"/>
    <x v="3320"/>
    <b v="0"/>
    <n v="38"/>
    <b v="1"/>
    <s v="theater/plays"/>
    <n v="101"/>
    <n v="66.45"/>
    <x v="1"/>
    <s v="plays"/>
    <x v="3320"/>
    <d v="2016-06-22T01:05:57"/>
    <x v="9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x v="3313"/>
    <x v="3321"/>
    <b v="0"/>
    <n v="15"/>
    <b v="1"/>
    <s v="theater/plays"/>
    <n v="107"/>
    <n v="35.799999999999997"/>
    <x v="1"/>
    <s v="plays"/>
    <x v="3321"/>
    <d v="2014-10-16T03:59:00"/>
    <x v="9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x v="3314"/>
    <x v="3322"/>
    <b v="0"/>
    <n v="23"/>
    <b v="1"/>
    <s v="theater/plays"/>
    <n v="102"/>
    <n v="145.65"/>
    <x v="1"/>
    <s v="plays"/>
    <x v="3322"/>
    <d v="2016-06-22T03:55:00"/>
    <x v="9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x v="3315"/>
    <x v="3323"/>
    <b v="0"/>
    <n v="49"/>
    <b v="1"/>
    <s v="theater/plays"/>
    <n v="126"/>
    <n v="25.69"/>
    <x v="1"/>
    <s v="plays"/>
    <x v="3323"/>
    <d v="2016-09-25T08:46:48"/>
    <x v="9"/>
  </r>
  <r>
    <n v="3324"/>
    <s v="At Swim, Two Boys"/>
    <s v="The play tells the story of Jim and Doyler and their friendship on the brink of Irish independence."/>
    <x v="15"/>
    <n v="1525"/>
    <x v="0"/>
    <s v="IE"/>
    <s v="EUR"/>
    <x v="3316"/>
    <x v="3324"/>
    <b v="0"/>
    <n v="10"/>
    <b v="1"/>
    <s v="theater/plays"/>
    <n v="102"/>
    <n v="152.5"/>
    <x v="1"/>
    <s v="plays"/>
    <x v="3324"/>
    <d v="2016-06-05T13:59:50"/>
    <x v="9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x v="3317"/>
    <x v="3325"/>
    <b v="0"/>
    <n v="15"/>
    <b v="1"/>
    <s v="theater/plays"/>
    <n v="113"/>
    <n v="30"/>
    <x v="1"/>
    <s v="plays"/>
    <x v="3325"/>
    <d v="2015-04-05T17:51:17"/>
    <x v="9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x v="3318"/>
    <x v="3326"/>
    <b v="0"/>
    <n v="57"/>
    <b v="1"/>
    <s v="theater/plays"/>
    <n v="101"/>
    <n v="142.28"/>
    <x v="1"/>
    <s v="plays"/>
    <x v="3326"/>
    <d v="2015-03-08T16:08:25"/>
    <x v="9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x v="3319"/>
    <x v="3327"/>
    <b v="0"/>
    <n v="33"/>
    <b v="1"/>
    <s v="theater/plays"/>
    <n v="101"/>
    <n v="24.55"/>
    <x v="1"/>
    <s v="plays"/>
    <x v="3327"/>
    <d v="2016-05-08T08:59:26"/>
    <x v="9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x v="3320"/>
    <x v="3328"/>
    <b v="0"/>
    <n v="9"/>
    <b v="1"/>
    <s v="theater/plays"/>
    <n v="146"/>
    <n v="292.77999999999997"/>
    <x v="1"/>
    <s v="plays"/>
    <x v="3328"/>
    <d v="2014-07-05T01:00:00"/>
    <x v="9"/>
  </r>
  <r>
    <n v="3329"/>
    <s v="Jestia and Raedon"/>
    <s v="Jestia and Raedon is a brand new romantic comedy play going to the Edinburgh Fringe Festival this summer."/>
    <x v="28"/>
    <n v="1168"/>
    <x v="0"/>
    <s v="GB"/>
    <s v="GBP"/>
    <x v="3321"/>
    <x v="3329"/>
    <b v="0"/>
    <n v="26"/>
    <b v="1"/>
    <s v="theater/plays"/>
    <n v="117"/>
    <n v="44.92"/>
    <x v="1"/>
    <s v="plays"/>
    <x v="3329"/>
    <d v="2014-07-27T23:00:00"/>
    <x v="9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x v="3322"/>
    <x v="3330"/>
    <b v="0"/>
    <n v="69"/>
    <b v="1"/>
    <s v="theater/plays"/>
    <n v="106"/>
    <n v="23.1"/>
    <x v="1"/>
    <s v="plays"/>
    <x v="3330"/>
    <d v="2015-04-01T20:17:48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x v="3323"/>
    <x v="3331"/>
    <b v="0"/>
    <n v="65"/>
    <b v="1"/>
    <s v="theater/plays"/>
    <n v="105"/>
    <n v="80.400000000000006"/>
    <x v="1"/>
    <s v="plays"/>
    <x v="3331"/>
    <d v="2015-10-06T16:44:46"/>
    <x v="9"/>
  </r>
  <r>
    <n v="3332"/>
    <s v="Cortez"/>
    <s v="Two marine biologists are at odds during an important expedition. When a stranded shark refuses to die, things get weird."/>
    <x v="12"/>
    <n v="6000"/>
    <x v="0"/>
    <s v="US"/>
    <s v="USD"/>
    <x v="3324"/>
    <x v="3332"/>
    <b v="0"/>
    <n v="83"/>
    <b v="1"/>
    <s v="theater/plays"/>
    <n v="100"/>
    <n v="72.290000000000006"/>
    <x v="1"/>
    <s v="plays"/>
    <x v="3332"/>
    <d v="2014-07-19T20:38:50"/>
    <x v="9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x v="3325"/>
    <x v="3333"/>
    <b v="0"/>
    <n v="111"/>
    <b v="1"/>
    <s v="theater/plays"/>
    <n v="105"/>
    <n v="32.97"/>
    <x v="1"/>
    <s v="plays"/>
    <x v="3333"/>
    <d v="2015-06-15T16:14:40"/>
    <x v="9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x v="3326"/>
    <x v="3334"/>
    <b v="0"/>
    <n v="46"/>
    <b v="1"/>
    <s v="theater/plays"/>
    <n v="139"/>
    <n v="116.65"/>
    <x v="1"/>
    <s v="plays"/>
    <x v="3334"/>
    <d v="2015-07-30T12:30:22"/>
    <x v="9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x v="3327"/>
    <x v="3335"/>
    <b v="0"/>
    <n v="63"/>
    <b v="1"/>
    <s v="theater/plays"/>
    <n v="100"/>
    <n v="79.62"/>
    <x v="1"/>
    <s v="plays"/>
    <x v="3335"/>
    <d v="2014-08-03T23:00:00"/>
    <x v="9"/>
  </r>
  <r>
    <n v="3336"/>
    <s v="WILDE TALES"/>
    <s v="A theatrical adaptation of Oscar Wilde's short stories, presented by Suitcase Civilians at The Space, April 5-10 2016."/>
    <x v="49"/>
    <n v="250"/>
    <x v="0"/>
    <s v="GB"/>
    <s v="GBP"/>
    <x v="3328"/>
    <x v="3336"/>
    <b v="0"/>
    <n v="9"/>
    <b v="1"/>
    <s v="theater/plays"/>
    <n v="100"/>
    <n v="27.78"/>
    <x v="1"/>
    <s v="plays"/>
    <x v="3336"/>
    <d v="2016-04-05T08:34:06"/>
    <x v="9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x v="3329"/>
    <x v="3337"/>
    <b v="0"/>
    <n v="34"/>
    <b v="1"/>
    <s v="theater/plays"/>
    <n v="110"/>
    <n v="81.03"/>
    <x v="1"/>
    <s v="plays"/>
    <x v="3337"/>
    <d v="2014-10-10T21:00:00"/>
    <x v="9"/>
  </r>
  <r>
    <n v="3338"/>
    <s v="The Last Days of Judas Iscariot"/>
    <s v="Join Estelle Parsons in support of Theater That Looks and Sounds Like America"/>
    <x v="36"/>
    <n v="15327"/>
    <x v="0"/>
    <s v="US"/>
    <s v="USD"/>
    <x v="3330"/>
    <x v="3338"/>
    <b v="0"/>
    <n v="112"/>
    <b v="1"/>
    <s v="theater/plays"/>
    <n v="102"/>
    <n v="136.85"/>
    <x v="1"/>
    <s v="plays"/>
    <x v="3338"/>
    <d v="2017-02-24T13:48:00"/>
    <x v="9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x v="3331"/>
    <x v="3339"/>
    <b v="0"/>
    <n v="47"/>
    <b v="1"/>
    <s v="theater/plays"/>
    <n v="104"/>
    <n v="177.62"/>
    <x v="1"/>
    <s v="plays"/>
    <x v="3339"/>
    <d v="2016-07-28T15:58:38"/>
    <x v="9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x v="3332"/>
    <x v="3340"/>
    <b v="0"/>
    <n v="38"/>
    <b v="1"/>
    <s v="theater/plays"/>
    <n v="138"/>
    <n v="109.08"/>
    <x v="1"/>
    <s v="plays"/>
    <x v="3340"/>
    <d v="2016-12-06T23:22:34"/>
    <x v="9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x v="3333"/>
    <x v="3341"/>
    <b v="0"/>
    <n v="28"/>
    <b v="1"/>
    <s v="theater/plays"/>
    <n v="100"/>
    <n v="119.64"/>
    <x v="1"/>
    <s v="plays"/>
    <x v="3341"/>
    <d v="2016-06-12T17:00:00"/>
    <x v="9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x v="3334"/>
    <x v="3342"/>
    <b v="0"/>
    <n v="78"/>
    <b v="1"/>
    <s v="theater/plays"/>
    <n v="102"/>
    <n v="78.209999999999994"/>
    <x v="1"/>
    <s v="plays"/>
    <x v="3342"/>
    <d v="2015-04-01T04:59:00"/>
    <x v="9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x v="3335"/>
    <x v="3343"/>
    <b v="0"/>
    <n v="23"/>
    <b v="1"/>
    <s v="theater/plays"/>
    <n v="171"/>
    <n v="52.17"/>
    <x v="1"/>
    <s v="plays"/>
    <x v="3343"/>
    <d v="2016-04-13T13:18:00"/>
    <x v="9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x v="3336"/>
    <x v="3344"/>
    <b v="0"/>
    <n v="40"/>
    <b v="1"/>
    <s v="theater/plays"/>
    <n v="101"/>
    <n v="114.13"/>
    <x v="1"/>
    <s v="plays"/>
    <x v="3344"/>
    <d v="2014-08-30T04:48:13"/>
    <x v="9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x v="3337"/>
    <x v="3345"/>
    <b v="0"/>
    <n v="13"/>
    <b v="1"/>
    <s v="theater/plays"/>
    <n v="130"/>
    <n v="50"/>
    <x v="1"/>
    <s v="plays"/>
    <x v="3345"/>
    <d v="2015-04-18T00:37:00"/>
    <x v="9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x v="3338"/>
    <x v="3346"/>
    <b v="0"/>
    <n v="18"/>
    <b v="1"/>
    <s v="theater/plays"/>
    <n v="110"/>
    <n v="91.67"/>
    <x v="1"/>
    <s v="plays"/>
    <x v="3346"/>
    <d v="2015-02-26T00:35:10"/>
    <x v="9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x v="3339"/>
    <x v="3347"/>
    <b v="0"/>
    <n v="22"/>
    <b v="1"/>
    <s v="theater/plays"/>
    <n v="119"/>
    <n v="108.59"/>
    <x v="1"/>
    <s v="plays"/>
    <x v="3347"/>
    <d v="2016-05-08T21:00:00"/>
    <x v="9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x v="3340"/>
    <x v="3348"/>
    <b v="0"/>
    <n v="79"/>
    <b v="1"/>
    <s v="theater/plays"/>
    <n v="100"/>
    <n v="69.819999999999993"/>
    <x v="1"/>
    <s v="plays"/>
    <x v="3348"/>
    <d v="2016-04-30T03:59:00"/>
    <x v="9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x v="3341"/>
    <x v="3349"/>
    <b v="0"/>
    <n v="14"/>
    <b v="1"/>
    <s v="theater/plays"/>
    <n v="153"/>
    <n v="109.57"/>
    <x v="1"/>
    <s v="plays"/>
    <x v="3349"/>
    <d v="2016-06-13T17:00:00"/>
    <x v="9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x v="3342"/>
    <x v="3350"/>
    <b v="0"/>
    <n v="51"/>
    <b v="1"/>
    <s v="theater/plays"/>
    <n v="104"/>
    <n v="71.67"/>
    <x v="1"/>
    <s v="plays"/>
    <x v="3350"/>
    <d v="2015-11-29T23:00:00"/>
    <x v="9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x v="3343"/>
    <x v="3351"/>
    <b v="0"/>
    <n v="54"/>
    <b v="1"/>
    <s v="theater/plays"/>
    <n v="101"/>
    <n v="93.61"/>
    <x v="1"/>
    <s v="plays"/>
    <x v="3351"/>
    <d v="2014-07-23T11:00:00"/>
    <x v="9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x v="3344"/>
    <x v="3352"/>
    <b v="0"/>
    <n v="70"/>
    <b v="1"/>
    <s v="theater/plays"/>
    <n v="108"/>
    <n v="76.8"/>
    <x v="1"/>
    <s v="plays"/>
    <x v="3352"/>
    <d v="2016-07-01T23:00:00"/>
    <x v="9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x v="3345"/>
    <x v="3353"/>
    <b v="0"/>
    <n v="44"/>
    <b v="1"/>
    <s v="theater/plays"/>
    <n v="315"/>
    <n v="35.799999999999997"/>
    <x v="1"/>
    <s v="plays"/>
    <x v="3353"/>
    <d v="2016-05-02T23:00:00"/>
    <x v="9"/>
  </r>
  <r>
    <n v="3354"/>
    <s v="Strangeloop Theatre - A Focus on New Works"/>
    <s v="Help Strangeloop Theatre create and support new work by sponsoring our 2015-2016 season."/>
    <x v="9"/>
    <n v="3058"/>
    <x v="0"/>
    <s v="US"/>
    <s v="USD"/>
    <x v="3346"/>
    <x v="3354"/>
    <b v="0"/>
    <n v="55"/>
    <b v="1"/>
    <s v="theater/plays"/>
    <n v="102"/>
    <n v="55.6"/>
    <x v="1"/>
    <s v="plays"/>
    <x v="3354"/>
    <d v="2015-10-29T04:01:00"/>
    <x v="9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x v="3347"/>
    <x v="3355"/>
    <b v="0"/>
    <n v="15"/>
    <b v="1"/>
    <s v="theater/plays"/>
    <n v="126"/>
    <n v="147.33000000000001"/>
    <x v="1"/>
    <s v="plays"/>
    <x v="3355"/>
    <d v="2016-05-10T11:17:00"/>
    <x v="9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x v="3348"/>
    <x v="3356"/>
    <b v="0"/>
    <n v="27"/>
    <b v="1"/>
    <s v="theater/plays"/>
    <n v="101"/>
    <n v="56.33"/>
    <x v="1"/>
    <s v="plays"/>
    <x v="3356"/>
    <d v="2016-07-15T19:34:32"/>
    <x v="9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x v="3349"/>
    <x v="3357"/>
    <b v="0"/>
    <n v="21"/>
    <b v="1"/>
    <s v="theater/plays"/>
    <n v="101"/>
    <n v="96.19"/>
    <x v="1"/>
    <s v="plays"/>
    <x v="3357"/>
    <d v="2014-08-01T10:01:50"/>
    <x v="9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x v="3350"/>
    <x v="3358"/>
    <b v="0"/>
    <n v="162"/>
    <b v="1"/>
    <s v="theater/plays"/>
    <n v="103"/>
    <n v="63.57"/>
    <x v="1"/>
    <s v="plays"/>
    <x v="3358"/>
    <d v="2014-11-19T08:27:59"/>
    <x v="9"/>
  </r>
  <r>
    <n v="3359"/>
    <s v="BEIRUT, LADY OF LEBANON"/>
    <s v="A Theatrical Production Celebrating the Lebanese Culture and the Human Spirit in Time of War."/>
    <x v="23"/>
    <n v="4250"/>
    <x v="0"/>
    <s v="US"/>
    <s v="USD"/>
    <x v="3351"/>
    <x v="3359"/>
    <b v="0"/>
    <n v="23"/>
    <b v="1"/>
    <s v="theater/plays"/>
    <n v="106"/>
    <n v="184.78"/>
    <x v="1"/>
    <s v="plays"/>
    <x v="3359"/>
    <d v="2017-02-25T01:22:14"/>
    <x v="9"/>
  </r>
  <r>
    <n v="3360"/>
    <s v="Pretty Butch"/>
    <s v="World Premiere, an M1 Singapore Fringe Festival 2017 commission."/>
    <x v="7"/>
    <n v="9124"/>
    <x v="0"/>
    <s v="SG"/>
    <s v="SGD"/>
    <x v="3352"/>
    <x v="3360"/>
    <b v="0"/>
    <n v="72"/>
    <b v="1"/>
    <s v="theater/plays"/>
    <n v="101"/>
    <n v="126.72"/>
    <x v="1"/>
    <s v="plays"/>
    <x v="3360"/>
    <d v="2016-12-14T15:59:00"/>
    <x v="9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x v="3353"/>
    <x v="3361"/>
    <b v="0"/>
    <n v="68"/>
    <b v="1"/>
    <s v="theater/plays"/>
    <n v="113"/>
    <n v="83.43"/>
    <x v="1"/>
    <s v="plays"/>
    <x v="3361"/>
    <d v="2014-09-01T15:59:00"/>
    <x v="9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x v="3354"/>
    <x v="3362"/>
    <b v="0"/>
    <n v="20"/>
    <b v="1"/>
    <s v="theater/plays"/>
    <n v="218"/>
    <n v="54.5"/>
    <x v="1"/>
    <s v="plays"/>
    <x v="3362"/>
    <d v="2015-03-07T04:55:00"/>
    <x v="9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x v="3355"/>
    <x v="3363"/>
    <b v="0"/>
    <n v="26"/>
    <b v="1"/>
    <s v="theater/plays"/>
    <n v="101"/>
    <n v="302.31"/>
    <x v="1"/>
    <s v="plays"/>
    <x v="3363"/>
    <d v="2014-08-19T16:00:00"/>
    <x v="9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x v="3266"/>
    <x v="3364"/>
    <b v="0"/>
    <n v="72"/>
    <b v="1"/>
    <s v="theater/plays"/>
    <n v="106"/>
    <n v="44.14"/>
    <x v="1"/>
    <s v="plays"/>
    <x v="3364"/>
    <d v="2016-03-15T21:00:00"/>
    <x v="9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x v="3356"/>
    <x v="3365"/>
    <b v="0"/>
    <n v="3"/>
    <b v="1"/>
    <s v="theater/plays"/>
    <n v="104"/>
    <n v="866.67"/>
    <x v="1"/>
    <s v="plays"/>
    <x v="3365"/>
    <d v="2015-12-13T02:26:32"/>
    <x v="9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x v="3357"/>
    <x v="3366"/>
    <b v="0"/>
    <n v="18"/>
    <b v="1"/>
    <s v="theater/plays"/>
    <n v="221"/>
    <n v="61.39"/>
    <x v="1"/>
    <s v="plays"/>
    <x v="3366"/>
    <d v="2015-05-13T01:37:17"/>
    <x v="9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x v="3358"/>
    <x v="3367"/>
    <b v="0"/>
    <n v="30"/>
    <b v="1"/>
    <s v="theater/plays"/>
    <n v="119"/>
    <n v="29.67"/>
    <x v="1"/>
    <s v="plays"/>
    <x v="3367"/>
    <d v="2015-08-01T22:24:54"/>
    <x v="9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x v="3359"/>
    <x v="3368"/>
    <b v="0"/>
    <n v="23"/>
    <b v="1"/>
    <s v="theater/plays"/>
    <n v="105"/>
    <n v="45.48"/>
    <x v="1"/>
    <s v="plays"/>
    <x v="3368"/>
    <d v="2015-01-01T05:00:00"/>
    <x v="9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x v="3360"/>
    <x v="3369"/>
    <b v="0"/>
    <n v="54"/>
    <b v="1"/>
    <s v="theater/plays"/>
    <n v="104"/>
    <n v="96.2"/>
    <x v="1"/>
    <s v="plays"/>
    <x v="3369"/>
    <d v="2017-01-15T00:59:40"/>
    <x v="9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x v="3361"/>
    <x v="3370"/>
    <b v="0"/>
    <n v="26"/>
    <b v="1"/>
    <s v="theater/plays"/>
    <n v="118"/>
    <n v="67.92"/>
    <x v="1"/>
    <s v="plays"/>
    <x v="3370"/>
    <d v="2016-12-17T08:00:00"/>
    <x v="9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x v="3362"/>
    <x v="3371"/>
    <b v="0"/>
    <n v="9"/>
    <b v="1"/>
    <s v="theater/plays"/>
    <n v="139"/>
    <n v="30.78"/>
    <x v="1"/>
    <s v="plays"/>
    <x v="3371"/>
    <d v="2015-12-02T20:59:25"/>
    <x v="9"/>
  </r>
  <r>
    <n v="3372"/>
    <s v="All the Best, Jack"/>
    <s v="This play tells the story of the toxicity of sensationalism shown through one man's struggle with notoriety."/>
    <x v="28"/>
    <n v="1035"/>
    <x v="0"/>
    <s v="US"/>
    <s v="USD"/>
    <x v="2835"/>
    <x v="3372"/>
    <b v="0"/>
    <n v="27"/>
    <b v="1"/>
    <s v="theater/plays"/>
    <n v="104"/>
    <n v="38.33"/>
    <x v="1"/>
    <s v="plays"/>
    <x v="3372"/>
    <d v="2014-08-25T04:59:00"/>
    <x v="9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x v="3363"/>
    <x v="3373"/>
    <b v="0"/>
    <n v="30"/>
    <b v="1"/>
    <s v="theater/plays"/>
    <n v="100"/>
    <n v="66.83"/>
    <x v="1"/>
    <s v="plays"/>
    <x v="3373"/>
    <d v="2015-07-18T16:00:00"/>
    <x v="9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x v="3364"/>
    <x v="3374"/>
    <b v="0"/>
    <n v="52"/>
    <b v="1"/>
    <s v="theater/plays"/>
    <n v="107"/>
    <n v="71.73"/>
    <x v="1"/>
    <s v="plays"/>
    <x v="3374"/>
    <d v="2015-10-28T17:33:36"/>
    <x v="9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x v="3365"/>
    <x v="3375"/>
    <b v="0"/>
    <n v="17"/>
    <b v="1"/>
    <s v="theater/plays"/>
    <n v="100"/>
    <n v="176.47"/>
    <x v="1"/>
    <s v="plays"/>
    <x v="3375"/>
    <d v="2014-05-18T14:39:33"/>
    <x v="9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x v="3366"/>
    <x v="3376"/>
    <b v="0"/>
    <n v="19"/>
    <b v="1"/>
    <s v="theater/plays"/>
    <n v="100"/>
    <n v="421.11"/>
    <x v="1"/>
    <s v="plays"/>
    <x v="3376"/>
    <d v="2015-04-25T15:49:54"/>
    <x v="9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x v="3367"/>
    <x v="3377"/>
    <b v="0"/>
    <n v="77"/>
    <b v="1"/>
    <s v="theater/plays"/>
    <n v="101"/>
    <n v="104.99"/>
    <x v="1"/>
    <s v="plays"/>
    <x v="3377"/>
    <d v="2015-03-20T16:56:00"/>
    <x v="9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x v="3368"/>
    <x v="3378"/>
    <b v="0"/>
    <n v="21"/>
    <b v="1"/>
    <s v="theater/plays"/>
    <n v="108"/>
    <n v="28.19"/>
    <x v="1"/>
    <s v="plays"/>
    <x v="3378"/>
    <d v="2014-08-31T13:08:00"/>
    <x v="9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x v="3369"/>
    <x v="3379"/>
    <b v="0"/>
    <n v="38"/>
    <b v="1"/>
    <s v="theater/plays"/>
    <n v="104"/>
    <n v="54.55"/>
    <x v="1"/>
    <s v="plays"/>
    <x v="3379"/>
    <d v="2015-08-26T23:00:00"/>
    <x v="9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x v="3370"/>
    <x v="3380"/>
    <b v="0"/>
    <n v="28"/>
    <b v="1"/>
    <s v="theater/plays"/>
    <n v="104"/>
    <n v="111.89"/>
    <x v="1"/>
    <s v="plays"/>
    <x v="3380"/>
    <d v="2014-11-29T23:52:58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x v="3371"/>
    <x v="3381"/>
    <b v="0"/>
    <n v="48"/>
    <b v="1"/>
    <s v="theater/plays"/>
    <n v="102"/>
    <n v="85.21"/>
    <x v="1"/>
    <s v="plays"/>
    <x v="3381"/>
    <d v="2015-03-11T03:26:23"/>
    <x v="9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x v="3372"/>
    <x v="3382"/>
    <b v="0"/>
    <n v="46"/>
    <b v="1"/>
    <s v="theater/plays"/>
    <n v="101"/>
    <n v="76.650000000000006"/>
    <x v="1"/>
    <s v="plays"/>
    <x v="3382"/>
    <d v="2016-08-01T22:59:00"/>
    <x v="9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x v="3373"/>
    <x v="3383"/>
    <b v="0"/>
    <n v="30"/>
    <b v="1"/>
    <s v="theater/plays"/>
    <n v="112"/>
    <n v="65.17"/>
    <x v="1"/>
    <s v="plays"/>
    <x v="3383"/>
    <d v="2016-06-23T18:47:00"/>
    <x v="9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x v="3374"/>
    <x v="3384"/>
    <b v="0"/>
    <n v="64"/>
    <b v="1"/>
    <s v="theater/plays"/>
    <n v="100"/>
    <n v="93.76"/>
    <x v="1"/>
    <s v="plays"/>
    <x v="3384"/>
    <d v="2015-11-21T03:00:00"/>
    <x v="9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x v="3375"/>
    <x v="3385"/>
    <b v="0"/>
    <n v="15"/>
    <b v="1"/>
    <s v="theater/plays"/>
    <n v="100"/>
    <n v="133.33000000000001"/>
    <x v="1"/>
    <s v="plays"/>
    <x v="3385"/>
    <d v="2014-12-10T20:49:12"/>
    <x v="9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x v="3376"/>
    <x v="3386"/>
    <b v="0"/>
    <n v="41"/>
    <b v="1"/>
    <s v="theater/plays"/>
    <n v="105"/>
    <n v="51.22"/>
    <x v="1"/>
    <s v="plays"/>
    <x v="3386"/>
    <d v="2014-12-03T15:28:26"/>
    <x v="9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x v="3377"/>
    <x v="3387"/>
    <b v="0"/>
    <n v="35"/>
    <b v="1"/>
    <s v="theater/plays"/>
    <n v="117"/>
    <n v="100.17"/>
    <x v="1"/>
    <s v="plays"/>
    <x v="3387"/>
    <d v="2014-12-14T18:18:08"/>
    <x v="9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x v="3378"/>
    <x v="3388"/>
    <b v="0"/>
    <n v="45"/>
    <b v="1"/>
    <s v="theater/plays"/>
    <n v="104"/>
    <n v="34.6"/>
    <x v="1"/>
    <s v="plays"/>
    <x v="3388"/>
    <d v="2015-06-18T11:04:01"/>
    <x v="9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x v="3379"/>
    <x v="3389"/>
    <b v="0"/>
    <n v="62"/>
    <b v="1"/>
    <s v="theater/plays"/>
    <n v="115"/>
    <n v="184.68"/>
    <x v="1"/>
    <s v="plays"/>
    <x v="3389"/>
    <d v="2016-06-03T13:31:22"/>
    <x v="9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x v="3380"/>
    <x v="3390"/>
    <b v="0"/>
    <n v="22"/>
    <b v="1"/>
    <s v="theater/plays"/>
    <n v="102"/>
    <n v="69.819999999999993"/>
    <x v="1"/>
    <s v="plays"/>
    <x v="3390"/>
    <d v="2014-07-10T18:35:45"/>
    <x v="9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x v="3381"/>
    <x v="3391"/>
    <b v="0"/>
    <n v="18"/>
    <b v="1"/>
    <s v="theater/plays"/>
    <n v="223"/>
    <n v="61.94"/>
    <x v="1"/>
    <s v="plays"/>
    <x v="3391"/>
    <d v="2014-08-08T22:28:00"/>
    <x v="9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x v="3382"/>
    <x v="3392"/>
    <b v="0"/>
    <n v="12"/>
    <b v="1"/>
    <s v="theater/plays"/>
    <n v="100"/>
    <n v="41.67"/>
    <x v="1"/>
    <s v="plays"/>
    <x v="3392"/>
    <d v="2016-05-06T20:17:35"/>
    <x v="9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x v="3383"/>
    <x v="3393"/>
    <b v="0"/>
    <n v="44"/>
    <b v="1"/>
    <s v="theater/plays"/>
    <n v="106"/>
    <n v="36.07"/>
    <x v="1"/>
    <s v="plays"/>
    <x v="3393"/>
    <d v="2014-11-06T00:46:00"/>
    <x v="9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x v="3384"/>
    <x v="3394"/>
    <b v="0"/>
    <n v="27"/>
    <b v="1"/>
    <s v="theater/plays"/>
    <n v="142"/>
    <n v="29"/>
    <x v="1"/>
    <s v="plays"/>
    <x v="3394"/>
    <d v="2014-07-27T14:17:25"/>
    <x v="9"/>
  </r>
  <r>
    <n v="3395"/>
    <s v="MIRAMAR"/>
    <s v="Miramar is a a darkly funny play exploring what it is we call â€˜homeâ€™."/>
    <x v="2"/>
    <n v="920"/>
    <x v="0"/>
    <s v="GB"/>
    <s v="GBP"/>
    <x v="3385"/>
    <x v="3395"/>
    <b v="0"/>
    <n v="38"/>
    <b v="1"/>
    <s v="theater/plays"/>
    <n v="184"/>
    <n v="24.21"/>
    <x v="1"/>
    <s v="plays"/>
    <x v="3395"/>
    <d v="2015-05-30T18:10:00"/>
    <x v="9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x v="2806"/>
    <x v="3396"/>
    <b v="0"/>
    <n v="28"/>
    <b v="1"/>
    <s v="theater/plays"/>
    <n v="104"/>
    <n v="55.89"/>
    <x v="1"/>
    <s v="plays"/>
    <x v="3396"/>
    <d v="2014-06-01T03:59:00"/>
    <x v="9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x v="3386"/>
    <x v="3397"/>
    <b v="0"/>
    <n v="24"/>
    <b v="1"/>
    <s v="theater/plays"/>
    <n v="112"/>
    <n v="11.67"/>
    <x v="1"/>
    <s v="plays"/>
    <x v="3397"/>
    <d v="2016-02-18T22:00:00"/>
    <x v="9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x v="3387"/>
    <x v="3398"/>
    <b v="0"/>
    <n v="65"/>
    <b v="1"/>
    <s v="theater/plays"/>
    <n v="111"/>
    <n v="68.349999999999994"/>
    <x v="1"/>
    <s v="plays"/>
    <x v="3398"/>
    <d v="2014-11-21T17:00:00"/>
    <x v="9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x v="3388"/>
    <x v="3399"/>
    <b v="0"/>
    <n v="46"/>
    <b v="1"/>
    <s v="theater/plays"/>
    <n v="104"/>
    <n v="27.07"/>
    <x v="1"/>
    <s v="plays"/>
    <x v="3399"/>
    <d v="2015-02-21T22:05:25"/>
    <x v="9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x v="3389"/>
    <x v="3400"/>
    <b v="0"/>
    <n v="85"/>
    <b v="1"/>
    <s v="theater/plays"/>
    <n v="100"/>
    <n v="118.13"/>
    <x v="1"/>
    <s v="plays"/>
    <x v="3400"/>
    <d v="2014-08-28T22:53:34"/>
    <x v="9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x v="3390"/>
    <x v="3401"/>
    <b v="0"/>
    <n v="66"/>
    <b v="1"/>
    <s v="theater/plays"/>
    <n v="102"/>
    <n v="44.76"/>
    <x v="1"/>
    <s v="plays"/>
    <x v="3401"/>
    <d v="2015-08-07T17:22:26"/>
    <x v="9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x v="3391"/>
    <x v="3402"/>
    <b v="0"/>
    <n v="165"/>
    <b v="1"/>
    <s v="theater/plays"/>
    <n v="110"/>
    <n v="99.79"/>
    <x v="1"/>
    <s v="plays"/>
    <x v="3402"/>
    <d v="2015-11-12T02:31:00"/>
    <x v="9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x v="3392"/>
    <x v="3403"/>
    <b v="0"/>
    <n v="17"/>
    <b v="1"/>
    <s v="theater/plays"/>
    <n v="100"/>
    <n v="117.65"/>
    <x v="1"/>
    <s v="plays"/>
    <x v="3403"/>
    <d v="2015-06-25T11:05:24"/>
    <x v="9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x v="3393"/>
    <x v="3404"/>
    <b v="0"/>
    <n v="3"/>
    <b v="1"/>
    <s v="theater/plays"/>
    <n v="122"/>
    <n v="203.33"/>
    <x v="1"/>
    <s v="plays"/>
    <x v="3404"/>
    <d v="2015-06-17T12:05:02"/>
    <x v="9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x v="3394"/>
    <x v="3405"/>
    <b v="0"/>
    <n v="17"/>
    <b v="1"/>
    <s v="theater/plays"/>
    <n v="138"/>
    <n v="28.32"/>
    <x v="1"/>
    <s v="plays"/>
    <x v="3405"/>
    <d v="2016-03-01T23:59:00"/>
    <x v="9"/>
  </r>
  <r>
    <n v="3406"/>
    <s v="Voices of Swords"/>
    <s v="A funny and moving new play about two families dealing with aging parents in very different ways!"/>
    <x v="3"/>
    <n v="10031"/>
    <x v="0"/>
    <s v="US"/>
    <s v="USD"/>
    <x v="3395"/>
    <x v="3406"/>
    <b v="0"/>
    <n v="91"/>
    <b v="1"/>
    <s v="theater/plays"/>
    <n v="100"/>
    <n v="110.23"/>
    <x v="1"/>
    <s v="plays"/>
    <x v="3406"/>
    <d v="2014-07-16T11:49:36"/>
    <x v="9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x v="3396"/>
    <x v="3407"/>
    <b v="0"/>
    <n v="67"/>
    <b v="1"/>
    <s v="theater/plays"/>
    <n v="107"/>
    <n v="31.97"/>
    <x v="1"/>
    <s v="plays"/>
    <x v="3407"/>
    <d v="2014-07-06T10:08:09"/>
    <x v="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x v="3397"/>
    <x v="3408"/>
    <b v="0"/>
    <n v="18"/>
    <b v="1"/>
    <s v="theater/plays"/>
    <n v="211"/>
    <n v="58.61"/>
    <x v="1"/>
    <s v="plays"/>
    <x v="3408"/>
    <d v="2014-07-18T23:48:24"/>
    <x v="9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x v="3398"/>
    <x v="3409"/>
    <b v="0"/>
    <n v="21"/>
    <b v="1"/>
    <s v="theater/plays"/>
    <n v="124"/>
    <n v="29.43"/>
    <x v="1"/>
    <s v="plays"/>
    <x v="3409"/>
    <d v="2016-07-31T20:58:00"/>
    <x v="9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x v="3399"/>
    <x v="3410"/>
    <b v="0"/>
    <n v="40"/>
    <b v="1"/>
    <s v="theater/plays"/>
    <n v="109"/>
    <n v="81.38"/>
    <x v="1"/>
    <s v="plays"/>
    <x v="3410"/>
    <d v="2016-06-06T07:00:00"/>
    <x v="9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x v="3400"/>
    <x v="3411"/>
    <b v="0"/>
    <n v="78"/>
    <b v="1"/>
    <s v="theater/plays"/>
    <n v="104"/>
    <n v="199.17"/>
    <x v="1"/>
    <s v="plays"/>
    <x v="3411"/>
    <d v="2015-10-08T00:32:52"/>
    <x v="9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x v="3401"/>
    <x v="3412"/>
    <b v="0"/>
    <n v="26"/>
    <b v="1"/>
    <s v="theater/plays"/>
    <n v="100"/>
    <n v="115.38"/>
    <x v="1"/>
    <s v="plays"/>
    <x v="3412"/>
    <d v="2014-09-27T23:01:02"/>
    <x v="9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x v="3402"/>
    <x v="3413"/>
    <b v="0"/>
    <n v="14"/>
    <b v="1"/>
    <s v="theater/plays"/>
    <n v="130"/>
    <n v="46.43"/>
    <x v="1"/>
    <s v="plays"/>
    <x v="3413"/>
    <d v="2015-02-28T04:59:00"/>
    <x v="9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x v="3403"/>
    <x v="3414"/>
    <b v="0"/>
    <n v="44"/>
    <b v="1"/>
    <s v="theater/plays"/>
    <n v="104"/>
    <n v="70.569999999999993"/>
    <x v="1"/>
    <s v="plays"/>
    <x v="3414"/>
    <d v="2016-12-01T07:59:00"/>
    <x v="9"/>
  </r>
  <r>
    <n v="3415"/>
    <s v="Balm in Gilead at Columbia"/>
    <s v="We are raising funds to allow for enhanced scenic, costume, and lighting design. Every dollar helps!"/>
    <x v="48"/>
    <n v="200"/>
    <x v="0"/>
    <s v="US"/>
    <s v="USD"/>
    <x v="3404"/>
    <x v="3415"/>
    <b v="0"/>
    <n v="9"/>
    <b v="1"/>
    <s v="theater/plays"/>
    <n v="100"/>
    <n v="22.22"/>
    <x v="1"/>
    <s v="plays"/>
    <x v="3415"/>
    <d v="2016-04-17T23:30:00"/>
    <x v="9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x v="3405"/>
    <x v="3416"/>
    <b v="0"/>
    <n v="30"/>
    <b v="1"/>
    <s v="theater/plays"/>
    <n v="120"/>
    <n v="159.47"/>
    <x v="1"/>
    <s v="plays"/>
    <x v="3416"/>
    <d v="2015-04-23T18:30:00"/>
    <x v="9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x v="3406"/>
    <x v="3417"/>
    <b v="0"/>
    <n v="45"/>
    <b v="1"/>
    <s v="theater/plays"/>
    <n v="100"/>
    <n v="37.78"/>
    <x v="1"/>
    <s v="plays"/>
    <x v="3417"/>
    <d v="2014-10-26T00:43:00"/>
    <x v="9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x v="3407"/>
    <x v="3418"/>
    <b v="0"/>
    <n v="56"/>
    <b v="1"/>
    <s v="theater/plays"/>
    <n v="101"/>
    <n v="72.05"/>
    <x v="1"/>
    <s v="plays"/>
    <x v="3418"/>
    <d v="2014-05-23T20:01:47"/>
    <x v="9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x v="3408"/>
    <x v="3419"/>
    <b v="0"/>
    <n v="46"/>
    <b v="1"/>
    <s v="theater/plays"/>
    <n v="107"/>
    <n v="63.7"/>
    <x v="1"/>
    <s v="plays"/>
    <x v="3419"/>
    <d v="2016-04-06T21:30:00"/>
    <x v="9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x v="3409"/>
    <x v="3420"/>
    <b v="0"/>
    <n v="34"/>
    <b v="1"/>
    <s v="theater/plays"/>
    <n v="138"/>
    <n v="28.41"/>
    <x v="1"/>
    <s v="plays"/>
    <x v="3420"/>
    <d v="2016-02-14T00:00:00"/>
    <x v="9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x v="3410"/>
    <x v="3421"/>
    <b v="0"/>
    <n v="98"/>
    <b v="1"/>
    <s v="theater/plays"/>
    <n v="101"/>
    <n v="103.21"/>
    <x v="1"/>
    <s v="plays"/>
    <x v="3421"/>
    <d v="2015-03-04T18:59:23"/>
    <x v="9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x v="2232"/>
    <x v="3422"/>
    <b v="0"/>
    <n v="46"/>
    <b v="1"/>
    <s v="theater/plays"/>
    <n v="109"/>
    <n v="71.150000000000006"/>
    <x v="1"/>
    <s v="plays"/>
    <x v="3422"/>
    <d v="2015-12-14T00:00:00"/>
    <x v="9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x v="3411"/>
    <x v="3423"/>
    <b v="0"/>
    <n v="10"/>
    <b v="1"/>
    <s v="theater/plays"/>
    <n v="140"/>
    <n v="35"/>
    <x v="1"/>
    <s v="plays"/>
    <x v="3423"/>
    <d v="2015-04-24T21:52:21"/>
    <x v="9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x v="3412"/>
    <x v="3424"/>
    <b v="0"/>
    <n v="76"/>
    <b v="1"/>
    <s v="theater/plays"/>
    <n v="104"/>
    <n v="81.78"/>
    <x v="1"/>
    <s v="plays"/>
    <x v="3424"/>
    <d v="2015-02-05T06:59:00"/>
    <x v="9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x v="3413"/>
    <x v="3425"/>
    <b v="0"/>
    <n v="104"/>
    <b v="1"/>
    <s v="theater/plays"/>
    <n v="103"/>
    <n v="297.02999999999997"/>
    <x v="1"/>
    <s v="plays"/>
    <x v="3425"/>
    <d v="2014-10-04T14:48:56"/>
    <x v="9"/>
  </r>
  <r>
    <n v="3426"/>
    <s v="Holocene"/>
    <s v="Part ghost story, part cautionary tale, Holocene is a play about the end of our world, and the beginning of another."/>
    <x v="192"/>
    <n v="4055"/>
    <x v="0"/>
    <s v="US"/>
    <s v="USD"/>
    <x v="3414"/>
    <x v="3426"/>
    <b v="0"/>
    <n v="87"/>
    <b v="1"/>
    <s v="theater/plays"/>
    <n v="108"/>
    <n v="46.61"/>
    <x v="1"/>
    <s v="plays"/>
    <x v="3426"/>
    <d v="2014-09-21T02:00:00"/>
    <x v="9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x v="3415"/>
    <x v="3427"/>
    <b v="0"/>
    <n v="29"/>
    <b v="1"/>
    <s v="theater/plays"/>
    <n v="100"/>
    <n v="51.72"/>
    <x v="1"/>
    <s v="plays"/>
    <x v="3427"/>
    <d v="2014-07-02T15:29:12"/>
    <x v="9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x v="3416"/>
    <x v="3428"/>
    <b v="0"/>
    <n v="51"/>
    <b v="1"/>
    <s v="theater/plays"/>
    <n v="103"/>
    <n v="40.29"/>
    <x v="1"/>
    <s v="plays"/>
    <x v="3428"/>
    <d v="2015-02-28T17:00:00"/>
    <x v="9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x v="3417"/>
    <x v="3429"/>
    <b v="0"/>
    <n v="12"/>
    <b v="1"/>
    <s v="theater/plays"/>
    <n v="130"/>
    <n v="16.25"/>
    <x v="1"/>
    <s v="plays"/>
    <x v="3429"/>
    <d v="2016-11-02T00:31:01"/>
    <x v="9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x v="3418"/>
    <x v="3430"/>
    <b v="0"/>
    <n v="72"/>
    <b v="1"/>
    <s v="theater/plays"/>
    <n v="109"/>
    <n v="30.15"/>
    <x v="1"/>
    <s v="plays"/>
    <x v="3430"/>
    <d v="2014-07-30T22:41:41"/>
    <x v="9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x v="3419"/>
    <x v="3431"/>
    <b v="0"/>
    <n v="21"/>
    <b v="1"/>
    <s v="theater/plays"/>
    <n v="100"/>
    <n v="95.24"/>
    <x v="1"/>
    <s v="plays"/>
    <x v="3431"/>
    <d v="2014-08-18T17:32:33"/>
    <x v="9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x v="3420"/>
    <x v="3432"/>
    <b v="0"/>
    <n v="42"/>
    <b v="1"/>
    <s v="theater/plays"/>
    <n v="110"/>
    <n v="52.21"/>
    <x v="1"/>
    <s v="plays"/>
    <x v="3432"/>
    <d v="2016-02-05T22:00:00"/>
    <x v="9"/>
  </r>
  <r>
    <n v="3433"/>
    <s v="The Dybbuk"/>
    <s v="death&amp;pretzels presents their first Chicago based project:_x000a_The Dybbuk by S. Ansky"/>
    <x v="196"/>
    <n v="9525"/>
    <x v="0"/>
    <s v="US"/>
    <s v="USD"/>
    <x v="3421"/>
    <x v="3433"/>
    <b v="0"/>
    <n v="71"/>
    <b v="1"/>
    <s v="theater/plays"/>
    <n v="100"/>
    <n v="134.15"/>
    <x v="1"/>
    <s v="plays"/>
    <x v="3433"/>
    <d v="2014-06-17T03:00:00"/>
    <x v="9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x v="3422"/>
    <x v="3434"/>
    <b v="0"/>
    <n v="168"/>
    <b v="1"/>
    <s v="theater/plays"/>
    <n v="106"/>
    <n v="62.83"/>
    <x v="1"/>
    <s v="plays"/>
    <x v="3434"/>
    <d v="2014-07-10T09:07:49"/>
    <x v="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x v="3423"/>
    <x v="3435"/>
    <b v="0"/>
    <n v="19"/>
    <b v="1"/>
    <s v="theater/plays"/>
    <n v="112"/>
    <n v="58.95"/>
    <x v="1"/>
    <s v="plays"/>
    <x v="3435"/>
    <d v="2016-08-07T03:00:00"/>
    <x v="9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x v="3424"/>
    <x v="3436"/>
    <b v="0"/>
    <n v="37"/>
    <b v="1"/>
    <s v="theater/plays"/>
    <n v="106"/>
    <n v="143.11000000000001"/>
    <x v="1"/>
    <s v="plays"/>
    <x v="3436"/>
    <d v="2014-08-21T16:28:00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x v="3425"/>
    <x v="3437"/>
    <b v="0"/>
    <n v="36"/>
    <b v="1"/>
    <s v="theater/plays"/>
    <n v="101"/>
    <n v="84.17"/>
    <x v="1"/>
    <s v="plays"/>
    <x v="3437"/>
    <d v="2015-08-19T17:03:40"/>
    <x v="9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x v="3426"/>
    <x v="3438"/>
    <b v="0"/>
    <n v="14"/>
    <b v="1"/>
    <s v="theater/plays"/>
    <n v="104"/>
    <n v="186.07"/>
    <x v="1"/>
    <s v="plays"/>
    <x v="3438"/>
    <d v="2015-05-02T21:00:00"/>
    <x v="9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x v="3427"/>
    <x v="3439"/>
    <b v="0"/>
    <n v="18"/>
    <b v="1"/>
    <s v="theater/plays"/>
    <n v="135"/>
    <n v="89.79"/>
    <x v="1"/>
    <s v="plays"/>
    <x v="3439"/>
    <d v="2016-01-19T04:59:00"/>
    <x v="9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x v="3428"/>
    <x v="3440"/>
    <b v="0"/>
    <n v="82"/>
    <b v="1"/>
    <s v="theater/plays"/>
    <n v="105"/>
    <n v="64.16"/>
    <x v="1"/>
    <s v="plays"/>
    <x v="3440"/>
    <d v="2014-07-11T16:15:00"/>
    <x v="9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x v="3429"/>
    <x v="3441"/>
    <b v="0"/>
    <n v="43"/>
    <b v="1"/>
    <s v="theater/plays"/>
    <n v="103"/>
    <n v="59.65"/>
    <x v="1"/>
    <s v="plays"/>
    <x v="3441"/>
    <d v="2015-11-13T20:17:00"/>
    <x v="9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x v="3430"/>
    <x v="3442"/>
    <b v="0"/>
    <n v="8"/>
    <b v="1"/>
    <s v="theater/plays"/>
    <n v="100"/>
    <n v="31.25"/>
    <x v="1"/>
    <s v="plays"/>
    <x v="3442"/>
    <d v="2015-05-30T20:11:12"/>
    <x v="9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x v="3431"/>
    <x v="3443"/>
    <b v="0"/>
    <n v="45"/>
    <b v="1"/>
    <s v="theater/plays"/>
    <n v="186"/>
    <n v="41.22"/>
    <x v="1"/>
    <s v="plays"/>
    <x v="3443"/>
    <d v="2014-09-09T12:35:46"/>
    <x v="9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x v="3432"/>
    <x v="3444"/>
    <b v="0"/>
    <n v="20"/>
    <b v="1"/>
    <s v="theater/plays"/>
    <n v="289"/>
    <n v="43.35"/>
    <x v="1"/>
    <s v="plays"/>
    <x v="3444"/>
    <d v="2016-06-08T13:59:00"/>
    <x v="9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x v="3433"/>
    <x v="3445"/>
    <b v="0"/>
    <n v="31"/>
    <b v="1"/>
    <s v="theater/plays"/>
    <n v="100"/>
    <n v="64.52"/>
    <x v="1"/>
    <s v="plays"/>
    <x v="3445"/>
    <d v="2015-10-23T12:43:56"/>
    <x v="9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x v="3434"/>
    <x v="3446"/>
    <b v="0"/>
    <n v="25"/>
    <b v="1"/>
    <s v="theater/plays"/>
    <n v="108"/>
    <n v="43.28"/>
    <x v="1"/>
    <s v="plays"/>
    <x v="3446"/>
    <d v="2015-02-05T12:20:00"/>
    <x v="9"/>
  </r>
  <r>
    <n v="3447"/>
    <s v="The Vagabond Halfback"/>
    <s v="&quot;He was a poet, a vagrant, a philosopher, a lady's man and a hard drinker&quot;"/>
    <x v="28"/>
    <n v="1078"/>
    <x v="0"/>
    <s v="US"/>
    <s v="USD"/>
    <x v="3435"/>
    <x v="3447"/>
    <b v="0"/>
    <n v="14"/>
    <b v="1"/>
    <s v="theater/plays"/>
    <n v="108"/>
    <n v="77"/>
    <x v="1"/>
    <s v="plays"/>
    <x v="3447"/>
    <d v="2016-03-18T20:20:12"/>
    <x v="9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x v="3436"/>
    <x v="3448"/>
    <b v="0"/>
    <n v="45"/>
    <b v="1"/>
    <s v="theater/plays"/>
    <n v="110"/>
    <n v="51.22"/>
    <x v="1"/>
    <s v="plays"/>
    <x v="3448"/>
    <d v="2014-12-17T02:51:29"/>
    <x v="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x v="3437"/>
    <x v="3449"/>
    <b v="0"/>
    <n v="20"/>
    <b v="1"/>
    <s v="theater/plays"/>
    <n v="171"/>
    <n v="68.25"/>
    <x v="1"/>
    <s v="plays"/>
    <x v="3449"/>
    <d v="2016-07-09T04:00:00"/>
    <x v="9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x v="3438"/>
    <x v="3450"/>
    <b v="0"/>
    <n v="39"/>
    <b v="1"/>
    <s v="theater/plays"/>
    <n v="152"/>
    <n v="19.489999999999998"/>
    <x v="1"/>
    <s v="plays"/>
    <x v="3450"/>
    <d v="2015-04-02T15:54:31"/>
    <x v="9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x v="3439"/>
    <x v="3451"/>
    <b v="0"/>
    <n v="16"/>
    <b v="1"/>
    <s v="theater/plays"/>
    <n v="101"/>
    <n v="41.13"/>
    <x v="1"/>
    <s v="plays"/>
    <x v="3451"/>
    <d v="2015-04-21T17:22:07"/>
    <x v="9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x v="3440"/>
    <x v="3452"/>
    <b v="0"/>
    <n v="37"/>
    <b v="1"/>
    <s v="theater/plays"/>
    <n v="153"/>
    <n v="41.41"/>
    <x v="1"/>
    <s v="plays"/>
    <x v="3452"/>
    <d v="2014-07-23T03:59:00"/>
    <x v="9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x v="3441"/>
    <x v="3453"/>
    <b v="0"/>
    <n v="14"/>
    <b v="1"/>
    <s v="theater/plays"/>
    <n v="128"/>
    <n v="27.5"/>
    <x v="1"/>
    <s v="plays"/>
    <x v="3453"/>
    <d v="2016-08-13T23:29:16"/>
    <x v="9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x v="3442"/>
    <x v="3454"/>
    <b v="0"/>
    <n v="21"/>
    <b v="1"/>
    <s v="theater/plays"/>
    <n v="101"/>
    <n v="33.57"/>
    <x v="1"/>
    <s v="plays"/>
    <x v="3454"/>
    <d v="2014-07-31T16:45:59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x v="3443"/>
    <x v="3455"/>
    <b v="0"/>
    <n v="69"/>
    <b v="1"/>
    <s v="theater/plays"/>
    <n v="101"/>
    <n v="145.87"/>
    <x v="1"/>
    <s v="plays"/>
    <x v="3455"/>
    <d v="2016-10-13T18:00:27"/>
    <x v="9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x v="3444"/>
    <x v="3456"/>
    <b v="0"/>
    <n v="16"/>
    <b v="1"/>
    <s v="theater/plays"/>
    <n v="191"/>
    <n v="358.69"/>
    <x v="1"/>
    <s v="plays"/>
    <x v="3456"/>
    <d v="2014-08-01T06:59:00"/>
    <x v="9"/>
  </r>
  <r>
    <n v="3457"/>
    <s v="The Impossible Adventures Of Supernova Jones"/>
    <s v="Robots, Space Battles, Mystery, and Intrigue. Nothing is Impossible..."/>
    <x v="13"/>
    <n v="2804"/>
    <x v="0"/>
    <s v="US"/>
    <s v="USD"/>
    <x v="3445"/>
    <x v="3457"/>
    <b v="0"/>
    <n v="55"/>
    <b v="1"/>
    <s v="theater/plays"/>
    <n v="140"/>
    <n v="50.98"/>
    <x v="1"/>
    <s v="plays"/>
    <x v="3457"/>
    <d v="2015-02-12T05:59:00"/>
    <x v="9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x v="3446"/>
    <x v="3458"/>
    <b v="0"/>
    <n v="27"/>
    <b v="1"/>
    <s v="theater/plays"/>
    <n v="124"/>
    <n v="45.04"/>
    <x v="1"/>
    <s v="plays"/>
    <x v="3458"/>
    <d v="2015-02-03T04:27:00"/>
    <x v="9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x v="3447"/>
    <x v="3459"/>
    <b v="0"/>
    <n v="36"/>
    <b v="1"/>
    <s v="theater/plays"/>
    <n v="126"/>
    <n v="17.53"/>
    <x v="1"/>
    <s v="plays"/>
    <x v="3459"/>
    <d v="2016-05-20T11:31:00"/>
    <x v="9"/>
  </r>
  <r>
    <n v="3460"/>
    <s v="Pushers"/>
    <s v="'Pushers' is an exciting new play and the first project for brand new theatre company, Ain't Got No Home Productions."/>
    <x v="2"/>
    <n v="950"/>
    <x v="0"/>
    <s v="GB"/>
    <s v="GBP"/>
    <x v="3448"/>
    <x v="3460"/>
    <b v="0"/>
    <n v="19"/>
    <b v="1"/>
    <s v="theater/plays"/>
    <n v="190"/>
    <n v="50"/>
    <x v="1"/>
    <s v="plays"/>
    <x v="3460"/>
    <d v="2014-08-15T12:39:12"/>
    <x v="9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x v="3449"/>
    <x v="3461"/>
    <b v="0"/>
    <n v="12"/>
    <b v="1"/>
    <s v="theater/plays"/>
    <n v="139"/>
    <n v="57.92"/>
    <x v="1"/>
    <s v="plays"/>
    <x v="3461"/>
    <d v="2016-10-29T03:00:00"/>
    <x v="9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x v="3450"/>
    <x v="3462"/>
    <b v="0"/>
    <n v="17"/>
    <b v="1"/>
    <s v="theater/plays"/>
    <n v="202"/>
    <n v="29.71"/>
    <x v="1"/>
    <s v="plays"/>
    <x v="3462"/>
    <d v="2015-07-10T18:00:00"/>
    <x v="9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x v="3451"/>
    <x v="3463"/>
    <b v="0"/>
    <n v="114"/>
    <b v="1"/>
    <s v="theater/plays"/>
    <n v="103"/>
    <n v="90.68"/>
    <x v="1"/>
    <s v="plays"/>
    <x v="3463"/>
    <d v="2016-10-11T03:59:00"/>
    <x v="9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x v="3452"/>
    <x v="3464"/>
    <b v="0"/>
    <n v="93"/>
    <b v="1"/>
    <s v="theater/plays"/>
    <n v="102"/>
    <n v="55.01"/>
    <x v="1"/>
    <s v="plays"/>
    <x v="3464"/>
    <d v="2016-08-23T03:07:17"/>
    <x v="9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x v="3453"/>
    <x v="3465"/>
    <b v="0"/>
    <n v="36"/>
    <b v="1"/>
    <s v="theater/plays"/>
    <n v="103"/>
    <n v="57.22"/>
    <x v="1"/>
    <s v="plays"/>
    <x v="3465"/>
    <d v="2015-08-09T16:00:00"/>
    <x v="9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x v="3454"/>
    <x v="3466"/>
    <b v="0"/>
    <n v="61"/>
    <b v="1"/>
    <s v="theater/plays"/>
    <n v="127"/>
    <n v="72.95"/>
    <x v="1"/>
    <s v="plays"/>
    <x v="3466"/>
    <d v="2016-04-19T23:27:30"/>
    <x v="9"/>
  </r>
  <r>
    <n v="3467"/>
    <s v="Venus in Fur, Los Angeles."/>
    <s v="Venus in Fur, By David Ives."/>
    <x v="9"/>
    <n v="3030"/>
    <x v="0"/>
    <s v="US"/>
    <s v="USD"/>
    <x v="3455"/>
    <x v="3467"/>
    <b v="0"/>
    <n v="47"/>
    <b v="1"/>
    <s v="theater/plays"/>
    <n v="101"/>
    <n v="64.47"/>
    <x v="1"/>
    <s v="plays"/>
    <x v="3467"/>
    <d v="2015-03-20T15:07:12"/>
    <x v="9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x v="3456"/>
    <x v="3468"/>
    <b v="0"/>
    <n v="17"/>
    <b v="1"/>
    <s v="theater/plays"/>
    <n v="122"/>
    <n v="716.35"/>
    <x v="1"/>
    <s v="plays"/>
    <x v="3468"/>
    <d v="2016-09-21T03:00:00"/>
    <x v="9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x v="3457"/>
    <x v="3469"/>
    <b v="0"/>
    <n v="63"/>
    <b v="1"/>
    <s v="theater/plays"/>
    <n v="113"/>
    <n v="50.4"/>
    <x v="1"/>
    <s v="plays"/>
    <x v="3469"/>
    <d v="2016-04-28T15:24:05"/>
    <x v="9"/>
  </r>
  <r>
    <n v="3470"/>
    <s v="She Kills Monsters"/>
    <s v="The New Artist's Circle is a theatre company dedicated to bringing the arts to young people."/>
    <x v="49"/>
    <n v="375"/>
    <x v="0"/>
    <s v="US"/>
    <s v="USD"/>
    <x v="3458"/>
    <x v="3470"/>
    <b v="0"/>
    <n v="9"/>
    <b v="1"/>
    <s v="theater/plays"/>
    <n v="150"/>
    <n v="41.67"/>
    <x v="1"/>
    <s v="plays"/>
    <x v="3470"/>
    <d v="2016-07-15T21:38:00"/>
    <x v="9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x v="3459"/>
    <x v="3471"/>
    <b v="0"/>
    <n v="30"/>
    <b v="1"/>
    <s v="theater/plays"/>
    <n v="215"/>
    <n v="35.770000000000003"/>
    <x v="1"/>
    <s v="plays"/>
    <x v="3471"/>
    <d v="2014-08-31T20:00:00"/>
    <x v="9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x v="3460"/>
    <x v="3472"/>
    <b v="0"/>
    <n v="23"/>
    <b v="1"/>
    <s v="theater/plays"/>
    <n v="102"/>
    <n v="88.74"/>
    <x v="1"/>
    <s v="plays"/>
    <x v="3472"/>
    <d v="2014-11-06T05:59:00"/>
    <x v="9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x v="3461"/>
    <x v="3473"/>
    <b v="0"/>
    <n v="33"/>
    <b v="1"/>
    <s v="theater/plays"/>
    <n v="100"/>
    <n v="148.47999999999999"/>
    <x v="1"/>
    <s v="plays"/>
    <x v="3473"/>
    <d v="2015-03-20T20:27:00"/>
    <x v="9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x v="3462"/>
    <x v="3474"/>
    <b v="0"/>
    <n v="39"/>
    <b v="1"/>
    <s v="theater/plays"/>
    <n v="101"/>
    <n v="51.79"/>
    <x v="1"/>
    <s v="plays"/>
    <x v="3474"/>
    <d v="2016-07-20T12:02:11"/>
    <x v="9"/>
  </r>
  <r>
    <n v="3475"/>
    <s v="Score"/>
    <s v="Score is a musical play inspired by true stories of parents who have recovered from addiction and regained their children."/>
    <x v="43"/>
    <n v="340"/>
    <x v="0"/>
    <s v="GB"/>
    <s v="GBP"/>
    <x v="3463"/>
    <x v="3475"/>
    <b v="0"/>
    <n v="17"/>
    <b v="1"/>
    <s v="theater/plays"/>
    <n v="113"/>
    <n v="20"/>
    <x v="1"/>
    <s v="plays"/>
    <x v="3475"/>
    <d v="2014-11-03T00:00:00"/>
    <x v="9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x v="3464"/>
    <x v="3476"/>
    <b v="0"/>
    <n v="6"/>
    <b v="1"/>
    <s v="theater/plays"/>
    <n v="104"/>
    <n v="52"/>
    <x v="1"/>
    <s v="plays"/>
    <x v="3476"/>
    <d v="2014-10-27T03:00:00"/>
    <x v="9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x v="3465"/>
    <x v="3477"/>
    <b v="0"/>
    <n v="39"/>
    <b v="1"/>
    <s v="theater/plays"/>
    <n v="115"/>
    <n v="53.23"/>
    <x v="1"/>
    <s v="plays"/>
    <x v="3477"/>
    <d v="2015-05-17T03:00:00"/>
    <x v="9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x v="3466"/>
    <x v="3478"/>
    <b v="0"/>
    <n v="57"/>
    <b v="1"/>
    <s v="theater/plays"/>
    <n v="113"/>
    <n v="39.6"/>
    <x v="1"/>
    <s v="plays"/>
    <x v="3478"/>
    <d v="2015-03-16T21:00:00"/>
    <x v="9"/>
  </r>
  <r>
    <n v="3479"/>
    <s v="Civil Rogues"/>
    <s v="A new comedy about what happened to a band of foolhardy actors when the Puritans closed the theatres in the 1640s."/>
    <x v="15"/>
    <n v="1918"/>
    <x v="0"/>
    <s v="GB"/>
    <s v="GBP"/>
    <x v="3467"/>
    <x v="3479"/>
    <b v="0"/>
    <n v="56"/>
    <b v="1"/>
    <s v="theater/plays"/>
    <n v="128"/>
    <n v="34.25"/>
    <x v="1"/>
    <s v="plays"/>
    <x v="3479"/>
    <d v="2014-06-21T20:31:20"/>
    <x v="9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x v="3468"/>
    <x v="3480"/>
    <b v="0"/>
    <n v="13"/>
    <b v="1"/>
    <s v="theater/plays"/>
    <n v="143"/>
    <n v="164.62"/>
    <x v="1"/>
    <s v="plays"/>
    <x v="3480"/>
    <d v="2015-07-10T21:00:00"/>
    <x v="9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x v="3469"/>
    <x v="3481"/>
    <b v="0"/>
    <n v="95"/>
    <b v="1"/>
    <s v="theater/plays"/>
    <n v="119"/>
    <n v="125.05"/>
    <x v="1"/>
    <s v="plays"/>
    <x v="3481"/>
    <d v="2015-01-02T05:56:28"/>
    <x v="9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x v="3470"/>
    <x v="3482"/>
    <b v="0"/>
    <n v="80"/>
    <b v="1"/>
    <s v="theater/plays"/>
    <n v="138"/>
    <n v="51.88"/>
    <x v="1"/>
    <s v="plays"/>
    <x v="3482"/>
    <d v="2014-07-06T18:31:06"/>
    <x v="9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x v="3471"/>
    <x v="3483"/>
    <b v="0"/>
    <n v="133"/>
    <b v="1"/>
    <s v="theater/plays"/>
    <n v="160"/>
    <n v="40.29"/>
    <x v="1"/>
    <s v="plays"/>
    <x v="3483"/>
    <d v="2014-07-03T16:03:01"/>
    <x v="9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x v="3472"/>
    <x v="3484"/>
    <b v="0"/>
    <n v="44"/>
    <b v="1"/>
    <s v="theater/plays"/>
    <n v="114"/>
    <n v="64.91"/>
    <x v="1"/>
    <s v="plays"/>
    <x v="3484"/>
    <d v="2016-06-15T18:14:59"/>
    <x v="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x v="3473"/>
    <x v="3485"/>
    <b v="0"/>
    <n v="30"/>
    <b v="1"/>
    <s v="theater/plays"/>
    <n v="101"/>
    <n v="55.33"/>
    <x v="1"/>
    <s v="plays"/>
    <x v="3485"/>
    <d v="2016-02-02T16:38:00"/>
    <x v="9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x v="3474"/>
    <x v="3486"/>
    <b v="0"/>
    <n v="56"/>
    <b v="1"/>
    <s v="theater/plays"/>
    <n v="155"/>
    <n v="83.14"/>
    <x v="1"/>
    <s v="plays"/>
    <x v="3486"/>
    <d v="2015-06-03T06:59:00"/>
    <x v="9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x v="3475"/>
    <x v="3487"/>
    <b v="0"/>
    <n v="66"/>
    <b v="1"/>
    <s v="theater/plays"/>
    <n v="128"/>
    <n v="38.71"/>
    <x v="1"/>
    <s v="plays"/>
    <x v="3487"/>
    <d v="2015-06-24T22:34:12"/>
    <x v="9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x v="3476"/>
    <x v="3488"/>
    <b v="0"/>
    <n v="29"/>
    <b v="1"/>
    <s v="theater/plays"/>
    <n v="121"/>
    <n v="125.38"/>
    <x v="1"/>
    <s v="plays"/>
    <x v="3488"/>
    <d v="2015-04-17T16:00:00"/>
    <x v="9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x v="3477"/>
    <x v="3489"/>
    <b v="0"/>
    <n v="72"/>
    <b v="1"/>
    <s v="theater/plays"/>
    <n v="113"/>
    <n v="78.260000000000005"/>
    <x v="1"/>
    <s v="plays"/>
    <x v="3489"/>
    <d v="2014-05-24T21:00:00"/>
    <x v="9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x v="3478"/>
    <x v="3490"/>
    <b v="0"/>
    <n v="27"/>
    <b v="1"/>
    <s v="theater/plays"/>
    <n v="128"/>
    <n v="47.22"/>
    <x v="1"/>
    <s v="plays"/>
    <x v="3490"/>
    <d v="2016-04-13T19:15:24"/>
    <x v="9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x v="3479"/>
    <x v="3491"/>
    <b v="0"/>
    <n v="10"/>
    <b v="1"/>
    <s v="theater/plays"/>
    <n v="158"/>
    <n v="79.099999999999994"/>
    <x v="1"/>
    <s v="plays"/>
    <x v="3491"/>
    <d v="2015-05-18T05:59:44"/>
    <x v="9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x v="3480"/>
    <x v="3492"/>
    <b v="0"/>
    <n v="35"/>
    <b v="1"/>
    <s v="theater/plays"/>
    <n v="105"/>
    <n v="114.29"/>
    <x v="1"/>
    <s v="plays"/>
    <x v="3492"/>
    <d v="2015-10-26T00:13:17"/>
    <x v="9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x v="3481"/>
    <x v="3493"/>
    <b v="0"/>
    <n v="29"/>
    <b v="1"/>
    <s v="theater/plays"/>
    <n v="100"/>
    <n v="51.72"/>
    <x v="1"/>
    <s v="plays"/>
    <x v="3493"/>
    <d v="2014-08-17T05:11:00"/>
    <x v="9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x v="3482"/>
    <x v="3494"/>
    <b v="0"/>
    <n v="13"/>
    <b v="1"/>
    <s v="theater/plays"/>
    <n v="100"/>
    <n v="30.77"/>
    <x v="1"/>
    <s v="plays"/>
    <x v="3494"/>
    <d v="2016-11-26T06:00:00"/>
    <x v="9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x v="3483"/>
    <x v="3495"/>
    <b v="0"/>
    <n v="72"/>
    <b v="1"/>
    <s v="theater/plays"/>
    <n v="107"/>
    <n v="74.209999999999994"/>
    <x v="1"/>
    <s v="plays"/>
    <x v="3495"/>
    <d v="2014-11-01T17:18:00"/>
    <x v="9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x v="3484"/>
    <x v="3496"/>
    <b v="0"/>
    <n v="78"/>
    <b v="1"/>
    <s v="theater/plays"/>
    <n v="124"/>
    <n v="47.85"/>
    <x v="1"/>
    <s v="plays"/>
    <x v="3496"/>
    <d v="2016-09-11T20:19:26"/>
    <x v="9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x v="3485"/>
    <x v="3497"/>
    <b v="0"/>
    <n v="49"/>
    <b v="1"/>
    <s v="theater/plays"/>
    <n v="109"/>
    <n v="34.409999999999997"/>
    <x v="1"/>
    <s v="plays"/>
    <x v="3497"/>
    <d v="2016-06-02T22:00:00"/>
    <x v="9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x v="3486"/>
    <x v="3498"/>
    <b v="0"/>
    <n v="42"/>
    <b v="1"/>
    <s v="theater/plays"/>
    <n v="102"/>
    <n v="40.24"/>
    <x v="1"/>
    <s v="plays"/>
    <x v="3498"/>
    <d v="2016-05-28T21:44:00"/>
    <x v="9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x v="3487"/>
    <x v="3499"/>
    <b v="0"/>
    <n v="35"/>
    <b v="1"/>
    <s v="theater/plays"/>
    <n v="106"/>
    <n v="60.29"/>
    <x v="1"/>
    <s v="plays"/>
    <x v="3499"/>
    <d v="2015-07-01T06:59:00"/>
    <x v="9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x v="3488"/>
    <x v="3500"/>
    <b v="0"/>
    <n v="42"/>
    <b v="1"/>
    <s v="theater/plays"/>
    <n v="106"/>
    <n v="25.31"/>
    <x v="1"/>
    <s v="plays"/>
    <x v="3500"/>
    <d v="2016-03-07T04:59:00"/>
    <x v="9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x v="3489"/>
    <x v="3501"/>
    <b v="0"/>
    <n v="42"/>
    <b v="1"/>
    <s v="theater/plays"/>
    <n v="101"/>
    <n v="35.950000000000003"/>
    <x v="1"/>
    <s v="plays"/>
    <x v="3501"/>
    <d v="2015-09-11T18:19:55"/>
    <x v="9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x v="3490"/>
    <x v="3502"/>
    <b v="0"/>
    <n v="31"/>
    <b v="1"/>
    <s v="theater/plays"/>
    <n v="105"/>
    <n v="136"/>
    <x v="1"/>
    <s v="plays"/>
    <x v="3502"/>
    <d v="2016-03-16T03:59:00"/>
    <x v="9"/>
  </r>
  <r>
    <n v="3503"/>
    <s v="Tarantella"/>
    <s v="A group of Sicilian immigrants in New York struggle to deal with conflict from both within the family and from without."/>
    <x v="30"/>
    <n v="2689"/>
    <x v="0"/>
    <s v="GB"/>
    <s v="GBP"/>
    <x v="3491"/>
    <x v="3503"/>
    <b v="0"/>
    <n v="38"/>
    <b v="1"/>
    <s v="theater/plays"/>
    <n v="108"/>
    <n v="70.760000000000005"/>
    <x v="1"/>
    <s v="plays"/>
    <x v="3503"/>
    <d v="2016-07-24T11:28:48"/>
    <x v="9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x v="3492"/>
    <x v="3504"/>
    <b v="0"/>
    <n v="8"/>
    <b v="1"/>
    <s v="theater/plays"/>
    <n v="100"/>
    <n v="125"/>
    <x v="1"/>
    <s v="plays"/>
    <x v="3504"/>
    <d v="2015-11-19T18:58:11"/>
    <x v="9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x v="3493"/>
    <x v="3505"/>
    <b v="0"/>
    <n v="39"/>
    <b v="1"/>
    <s v="theater/plays"/>
    <n v="104"/>
    <n v="66.510000000000005"/>
    <x v="1"/>
    <s v="plays"/>
    <x v="3505"/>
    <d v="2014-05-13T04:00:00"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x v="3494"/>
    <x v="3506"/>
    <b v="0"/>
    <n v="29"/>
    <b v="1"/>
    <s v="theater/plays"/>
    <n v="102"/>
    <n v="105"/>
    <x v="1"/>
    <s v="plays"/>
    <x v="3506"/>
    <d v="2014-08-23T17:37:20"/>
    <x v="9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x v="3495"/>
    <x v="3507"/>
    <b v="0"/>
    <n v="72"/>
    <b v="1"/>
    <s v="theater/plays"/>
    <n v="104"/>
    <n v="145"/>
    <x v="1"/>
    <s v="plays"/>
    <x v="3507"/>
    <d v="2016-05-31T22:08:57"/>
    <x v="9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x v="3496"/>
    <x v="3508"/>
    <b v="0"/>
    <n v="15"/>
    <b v="1"/>
    <s v="theater/plays"/>
    <n v="180"/>
    <n v="12"/>
    <x v="1"/>
    <s v="plays"/>
    <x v="3508"/>
    <d v="2016-05-10T21:00:00"/>
    <x v="9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x v="3497"/>
    <x v="3509"/>
    <b v="0"/>
    <n v="33"/>
    <b v="1"/>
    <s v="theater/plays"/>
    <n v="106"/>
    <n v="96.67"/>
    <x v="1"/>
    <s v="plays"/>
    <x v="3509"/>
    <d v="2014-11-21T04:55:00"/>
    <x v="9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x v="3498"/>
    <x v="3510"/>
    <b v="0"/>
    <n v="15"/>
    <b v="1"/>
    <s v="theater/plays"/>
    <n v="101"/>
    <n v="60.33"/>
    <x v="1"/>
    <s v="plays"/>
    <x v="3510"/>
    <d v="2014-07-02T14:54:06"/>
    <x v="9"/>
  </r>
  <r>
    <n v="3511"/>
    <s v="Silent Planet"/>
    <s v="The world premiere of the first full-length play by Eve Leigh, at the intimate Finborough Theatre in London."/>
    <x v="15"/>
    <n v="1518"/>
    <x v="0"/>
    <s v="GB"/>
    <s v="GBP"/>
    <x v="3499"/>
    <x v="3511"/>
    <b v="0"/>
    <n v="19"/>
    <b v="1"/>
    <s v="theater/plays"/>
    <n v="101"/>
    <n v="79.89"/>
    <x v="1"/>
    <s v="plays"/>
    <x v="3511"/>
    <d v="2014-11-07T18:30:00"/>
    <x v="9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x v="3500"/>
    <x v="3512"/>
    <b v="0"/>
    <n v="17"/>
    <b v="1"/>
    <s v="theater/plays"/>
    <n v="100"/>
    <n v="58.82"/>
    <x v="1"/>
    <s v="plays"/>
    <x v="3512"/>
    <d v="2015-04-23T11:53:12"/>
    <x v="9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x v="3501"/>
    <x v="3513"/>
    <b v="0"/>
    <n v="44"/>
    <b v="1"/>
    <s v="theater/plays"/>
    <n v="118"/>
    <n v="75.34"/>
    <x v="1"/>
    <s v="plays"/>
    <x v="3513"/>
    <d v="2014-06-04T04:59:00"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x v="3502"/>
    <x v="3514"/>
    <b v="0"/>
    <n v="10"/>
    <b v="1"/>
    <s v="theater/plays"/>
    <n v="110"/>
    <n v="55"/>
    <x v="1"/>
    <s v="plays"/>
    <x v="3514"/>
    <d v="2015-02-02T04:59:00"/>
    <x v="9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x v="3503"/>
    <x v="3515"/>
    <b v="0"/>
    <n v="46"/>
    <b v="1"/>
    <s v="theater/plays"/>
    <n v="103"/>
    <n v="66.959999999999994"/>
    <x v="1"/>
    <s v="plays"/>
    <x v="3515"/>
    <d v="2015-05-31T18:32:51"/>
    <x v="9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x v="3504"/>
    <x v="3516"/>
    <b v="0"/>
    <n v="11"/>
    <b v="1"/>
    <s v="theater/plays"/>
    <n v="100"/>
    <n v="227.27"/>
    <x v="1"/>
    <s v="plays"/>
    <x v="3516"/>
    <d v="2014-09-08T03:00:00"/>
    <x v="9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x v="3505"/>
    <x v="3517"/>
    <b v="0"/>
    <n v="13"/>
    <b v="1"/>
    <s v="theater/plays"/>
    <n v="100"/>
    <n v="307.69"/>
    <x v="1"/>
    <s v="plays"/>
    <x v="3517"/>
    <d v="2014-07-04T11:00:00"/>
    <x v="9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x v="3506"/>
    <x v="3518"/>
    <b v="0"/>
    <n v="33"/>
    <b v="1"/>
    <s v="theater/plays"/>
    <n v="110"/>
    <n v="50.02"/>
    <x v="1"/>
    <s v="plays"/>
    <x v="3518"/>
    <d v="2014-10-02T14:21:00"/>
    <x v="9"/>
  </r>
  <r>
    <n v="3519"/>
    <s v="Bookstory"/>
    <s v="Bookstory is a tiny puppet musical with some very big ideas that tells the story of the story in the digital age"/>
    <x v="13"/>
    <n v="2027"/>
    <x v="0"/>
    <s v="GB"/>
    <s v="GBP"/>
    <x v="3507"/>
    <x v="3519"/>
    <b v="0"/>
    <n v="28"/>
    <b v="1"/>
    <s v="theater/plays"/>
    <n v="101"/>
    <n v="72.39"/>
    <x v="1"/>
    <s v="plays"/>
    <x v="3519"/>
    <d v="2015-03-04T14:22:30"/>
    <x v="9"/>
  </r>
  <r>
    <n v="3520"/>
    <s v="Protocols"/>
    <s v="Help us to bring &quot;Protocols&quot; at the 2015 Camden Fringe. The most controversial play of the year."/>
    <x v="13"/>
    <n v="2015"/>
    <x v="0"/>
    <s v="GB"/>
    <s v="GBP"/>
    <x v="3508"/>
    <x v="3520"/>
    <b v="0"/>
    <n v="21"/>
    <b v="1"/>
    <s v="theater/plays"/>
    <n v="101"/>
    <n v="95.95"/>
    <x v="1"/>
    <s v="plays"/>
    <x v="3520"/>
    <d v="2015-09-06T13:47:00"/>
    <x v="9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x v="3509"/>
    <x v="3521"/>
    <b v="0"/>
    <n v="13"/>
    <b v="1"/>
    <s v="theater/plays"/>
    <n v="169"/>
    <n v="45.62"/>
    <x v="1"/>
    <s v="plays"/>
    <x v="3521"/>
    <d v="2014-09-29T08:40:20"/>
    <x v="9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x v="3510"/>
    <x v="3522"/>
    <b v="0"/>
    <n v="34"/>
    <b v="1"/>
    <s v="theater/plays"/>
    <n v="100"/>
    <n v="41.03"/>
    <x v="1"/>
    <s v="plays"/>
    <x v="3522"/>
    <d v="2015-09-15T10:06:00"/>
    <x v="9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x v="3511"/>
    <x v="3523"/>
    <b v="0"/>
    <n v="80"/>
    <b v="1"/>
    <s v="theater/plays"/>
    <n v="114"/>
    <n v="56.83"/>
    <x v="1"/>
    <s v="plays"/>
    <x v="3523"/>
    <d v="2016-09-25T23:00:00"/>
    <x v="9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x v="3512"/>
    <x v="3524"/>
    <b v="0"/>
    <n v="74"/>
    <b v="1"/>
    <s v="theater/plays"/>
    <n v="102"/>
    <n v="137.24"/>
    <x v="1"/>
    <s v="plays"/>
    <x v="3524"/>
    <d v="2014-09-13T04:00:00"/>
    <x v="9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x v="3453"/>
    <x v="3525"/>
    <b v="0"/>
    <n v="7"/>
    <b v="1"/>
    <s v="theater/plays"/>
    <n v="106"/>
    <n v="75.709999999999994"/>
    <x v="1"/>
    <s v="plays"/>
    <x v="3525"/>
    <d v="2015-08-09T16:00:00"/>
    <x v="9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x v="3513"/>
    <x v="3526"/>
    <b v="0"/>
    <n v="34"/>
    <b v="1"/>
    <s v="theater/plays"/>
    <n v="102"/>
    <n v="99"/>
    <x v="1"/>
    <s v="plays"/>
    <x v="3526"/>
    <d v="2016-04-28T05:59:00"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x v="3514"/>
    <x v="3527"/>
    <b v="0"/>
    <n v="86"/>
    <b v="1"/>
    <s v="theater/plays"/>
    <n v="117"/>
    <n v="81.569999999999993"/>
    <x v="1"/>
    <s v="plays"/>
    <x v="3527"/>
    <d v="2015-07-11T03:59:00"/>
    <x v="9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x v="3515"/>
    <x v="3528"/>
    <b v="0"/>
    <n v="37"/>
    <b v="1"/>
    <s v="theater/plays"/>
    <n v="101"/>
    <n v="45.11"/>
    <x v="1"/>
    <s v="plays"/>
    <x v="3528"/>
    <d v="2017-01-18T12:01:58"/>
    <x v="9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x v="3516"/>
    <x v="3529"/>
    <b v="0"/>
    <n v="18"/>
    <b v="1"/>
    <s v="theater/plays"/>
    <n v="132"/>
    <n v="36.67"/>
    <x v="1"/>
    <s v="plays"/>
    <x v="3529"/>
    <d v="2015-07-13T01:00:00"/>
    <x v="9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x v="3517"/>
    <x v="3530"/>
    <b v="0"/>
    <n v="22"/>
    <b v="1"/>
    <s v="theater/plays"/>
    <n v="100"/>
    <n v="125"/>
    <x v="1"/>
    <s v="plays"/>
    <x v="3530"/>
    <d v="2016-04-10T20:00:00"/>
    <x v="9"/>
  </r>
  <r>
    <n v="3531"/>
    <s v="The Reinvention of Lily Johnson"/>
    <s v="A political comedy for a crazy election year"/>
    <x v="28"/>
    <n v="1280"/>
    <x v="0"/>
    <s v="US"/>
    <s v="USD"/>
    <x v="3518"/>
    <x v="3531"/>
    <b v="0"/>
    <n v="26"/>
    <b v="1"/>
    <s v="theater/plays"/>
    <n v="128"/>
    <n v="49.23"/>
    <x v="1"/>
    <s v="plays"/>
    <x v="3531"/>
    <d v="2016-06-30T15:42:14"/>
    <x v="9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x v="3519"/>
    <x v="3532"/>
    <b v="0"/>
    <n v="27"/>
    <b v="1"/>
    <s v="theater/plays"/>
    <n v="119"/>
    <n v="42.3"/>
    <x v="1"/>
    <s v="plays"/>
    <x v="3532"/>
    <d v="2014-09-18T03:59:00"/>
    <x v="9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x v="3520"/>
    <x v="3533"/>
    <b v="0"/>
    <n v="8"/>
    <b v="1"/>
    <s v="theater/plays"/>
    <n v="126"/>
    <n v="78.88"/>
    <x v="1"/>
    <s v="plays"/>
    <x v="3533"/>
    <d v="2015-11-11T19:16:07"/>
    <x v="9"/>
  </r>
  <r>
    <n v="3534"/>
    <s v="Night of Ashes"/>
    <s v="A Theatrical Prequel to Hell's Rebels, the current Pathfinder Adventure Path from Paizo Publishing"/>
    <x v="10"/>
    <n v="7810"/>
    <x v="0"/>
    <s v="US"/>
    <s v="USD"/>
    <x v="3521"/>
    <x v="3534"/>
    <b v="0"/>
    <n v="204"/>
    <b v="1"/>
    <s v="theater/plays"/>
    <n v="156"/>
    <n v="38.28"/>
    <x v="1"/>
    <s v="plays"/>
    <x v="3534"/>
    <d v="2015-10-01T15:00:23"/>
    <x v="9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x v="1804"/>
    <x v="3535"/>
    <b v="0"/>
    <n v="46"/>
    <b v="1"/>
    <s v="theater/plays"/>
    <n v="103"/>
    <n v="44.85"/>
    <x v="1"/>
    <s v="plays"/>
    <x v="3535"/>
    <d v="2015-10-02T18:00:00"/>
    <x v="9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x v="3522"/>
    <x v="3536"/>
    <b v="0"/>
    <n v="17"/>
    <b v="1"/>
    <s v="theater/plays"/>
    <n v="153"/>
    <n v="13.53"/>
    <x v="1"/>
    <s v="plays"/>
    <x v="3536"/>
    <d v="2015-12-20T11:59:00"/>
    <x v="9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x v="3523"/>
    <x v="3537"/>
    <b v="0"/>
    <n v="28"/>
    <b v="1"/>
    <s v="theater/plays"/>
    <n v="180"/>
    <n v="43.5"/>
    <x v="1"/>
    <s v="plays"/>
    <x v="3537"/>
    <d v="2014-11-17T07:59:00"/>
    <x v="9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x v="3524"/>
    <x v="3538"/>
    <b v="0"/>
    <n v="83"/>
    <b v="1"/>
    <s v="theater/plays"/>
    <n v="128"/>
    <n v="30.95"/>
    <x v="1"/>
    <s v="plays"/>
    <x v="3538"/>
    <d v="2016-08-17T10:05:40"/>
    <x v="9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x v="3525"/>
    <x v="3539"/>
    <b v="0"/>
    <n v="13"/>
    <b v="1"/>
    <s v="theater/plays"/>
    <n v="120"/>
    <n v="55.23"/>
    <x v="1"/>
    <s v="plays"/>
    <x v="3539"/>
    <d v="2016-09-08T18:08:42"/>
    <x v="9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x v="3526"/>
    <x v="3540"/>
    <b v="0"/>
    <n v="8"/>
    <b v="1"/>
    <s v="theater/plays"/>
    <n v="123"/>
    <n v="46.13"/>
    <x v="1"/>
    <s v="plays"/>
    <x v="3540"/>
    <d v="2016-06-26T00:04:51"/>
    <x v="9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x v="3527"/>
    <x v="3541"/>
    <b v="0"/>
    <n v="32"/>
    <b v="1"/>
    <s v="theater/plays"/>
    <n v="105"/>
    <n v="39.380000000000003"/>
    <x v="1"/>
    <s v="plays"/>
    <x v="3541"/>
    <d v="2015-08-31T17:31:15"/>
    <x v="9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x v="3528"/>
    <x v="3542"/>
    <b v="0"/>
    <n v="85"/>
    <b v="1"/>
    <s v="theater/plays"/>
    <n v="102"/>
    <n v="66.150000000000006"/>
    <x v="1"/>
    <s v="plays"/>
    <x v="3542"/>
    <d v="2014-09-07T14:23:42"/>
    <x v="9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x v="3529"/>
    <x v="3543"/>
    <b v="0"/>
    <n v="29"/>
    <b v="1"/>
    <s v="theater/plays"/>
    <n v="105"/>
    <n v="54.14"/>
    <x v="1"/>
    <s v="plays"/>
    <x v="3543"/>
    <d v="2015-06-25T18:07:39"/>
    <x v="9"/>
  </r>
  <r>
    <n v="3544"/>
    <s v="Gruoch, or Lady Macbeth"/>
    <s v="Death &amp; Pretzels presents the world premiere of Paul Pasulka's Gruoch, or Lady Macbeth"/>
    <x v="30"/>
    <n v="2500"/>
    <x v="0"/>
    <s v="US"/>
    <s v="USD"/>
    <x v="3530"/>
    <x v="3544"/>
    <b v="0"/>
    <n v="24"/>
    <b v="1"/>
    <s v="theater/plays"/>
    <n v="100"/>
    <n v="104.17"/>
    <x v="1"/>
    <s v="plays"/>
    <x v="3544"/>
    <d v="2015-03-07T19:57:37"/>
    <x v="9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x v="3531"/>
    <x v="3545"/>
    <b v="0"/>
    <n v="8"/>
    <b v="1"/>
    <s v="theater/plays"/>
    <n v="100"/>
    <n v="31.38"/>
    <x v="1"/>
    <s v="plays"/>
    <x v="3545"/>
    <d v="2015-04-11T19:22:39"/>
    <x v="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x v="3532"/>
    <x v="3546"/>
    <b v="0"/>
    <n v="19"/>
    <b v="1"/>
    <s v="theater/plays"/>
    <n v="102"/>
    <n v="59.21"/>
    <x v="1"/>
    <s v="plays"/>
    <x v="3546"/>
    <d v="2015-04-01T03:59:00"/>
    <x v="9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x v="3533"/>
    <x v="3547"/>
    <b v="0"/>
    <n v="336"/>
    <b v="1"/>
    <s v="theater/plays"/>
    <n v="114"/>
    <n v="119.18"/>
    <x v="1"/>
    <s v="plays"/>
    <x v="3547"/>
    <d v="2016-05-14T03:59:00"/>
    <x v="9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x v="3534"/>
    <x v="3548"/>
    <b v="0"/>
    <n v="13"/>
    <b v="1"/>
    <s v="theater/plays"/>
    <n v="102"/>
    <n v="164.62"/>
    <x v="1"/>
    <s v="plays"/>
    <x v="3548"/>
    <d v="2016-03-05T01:00:00"/>
    <x v="9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x v="3535"/>
    <x v="3549"/>
    <b v="0"/>
    <n v="42"/>
    <b v="1"/>
    <s v="theater/plays"/>
    <n v="102"/>
    <n v="24.29"/>
    <x v="1"/>
    <s v="plays"/>
    <x v="3549"/>
    <d v="2015-09-04T09:27:53"/>
    <x v="9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x v="3536"/>
    <x v="3550"/>
    <b v="0"/>
    <n v="64"/>
    <b v="1"/>
    <s v="theater/plays"/>
    <n v="105"/>
    <n v="40.94"/>
    <x v="1"/>
    <s v="plays"/>
    <x v="3550"/>
    <d v="2016-05-02T21:26:38"/>
    <x v="9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x v="3537"/>
    <x v="3551"/>
    <b v="0"/>
    <n v="25"/>
    <b v="1"/>
    <s v="theater/plays"/>
    <n v="102"/>
    <n v="61.1"/>
    <x v="1"/>
    <s v="plays"/>
    <x v="3551"/>
    <d v="2014-05-22T22:07:00"/>
    <x v="9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x v="3538"/>
    <x v="3552"/>
    <b v="0"/>
    <n v="20"/>
    <b v="1"/>
    <s v="theater/plays"/>
    <n v="100"/>
    <n v="38.65"/>
    <x v="1"/>
    <s v="plays"/>
    <x v="3552"/>
    <d v="2014-06-28T14:05:24"/>
    <x v="9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x v="3539"/>
    <x v="3553"/>
    <b v="0"/>
    <n v="104"/>
    <b v="1"/>
    <s v="theater/plays"/>
    <n v="106"/>
    <n v="56.2"/>
    <x v="1"/>
    <s v="plays"/>
    <x v="3553"/>
    <d v="2015-08-12T00:00:00"/>
    <x v="9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x v="3540"/>
    <x v="3554"/>
    <b v="0"/>
    <n v="53"/>
    <b v="1"/>
    <s v="theater/plays"/>
    <n v="113"/>
    <n v="107"/>
    <x v="1"/>
    <s v="plays"/>
    <x v="3554"/>
    <d v="2015-02-11T17:00:00"/>
    <x v="9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x v="3541"/>
    <x v="3555"/>
    <b v="0"/>
    <n v="14"/>
    <b v="1"/>
    <s v="theater/plays"/>
    <n v="100"/>
    <n v="171.43"/>
    <x v="1"/>
    <s v="plays"/>
    <x v="3555"/>
    <d v="2016-11-17T11:36:34"/>
    <x v="9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x v="3542"/>
    <x v="3556"/>
    <b v="0"/>
    <n v="20"/>
    <b v="1"/>
    <s v="theater/plays"/>
    <n v="100"/>
    <n v="110.5"/>
    <x v="1"/>
    <s v="plays"/>
    <x v="3556"/>
    <d v="2014-08-17T15:35:24"/>
    <x v="9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x v="3543"/>
    <x v="3557"/>
    <b v="0"/>
    <n v="558"/>
    <b v="1"/>
    <s v="theater/plays"/>
    <n v="100"/>
    <n v="179.28"/>
    <x v="1"/>
    <s v="plays"/>
    <x v="3557"/>
    <d v="2014-05-05T06:38:31"/>
    <x v="9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x v="3544"/>
    <x v="3558"/>
    <b v="0"/>
    <n v="22"/>
    <b v="1"/>
    <s v="theater/plays"/>
    <n v="144"/>
    <n v="22.91"/>
    <x v="1"/>
    <s v="plays"/>
    <x v="3558"/>
    <d v="2015-06-26T21:00:00"/>
    <x v="9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x v="3545"/>
    <x v="3559"/>
    <b v="0"/>
    <n v="24"/>
    <b v="1"/>
    <s v="theater/plays"/>
    <n v="104"/>
    <n v="43.13"/>
    <x v="1"/>
    <s v="plays"/>
    <x v="3559"/>
    <d v="2015-07-31T08:58:00"/>
    <x v="9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x v="3546"/>
    <x v="3560"/>
    <b v="0"/>
    <n v="74"/>
    <b v="1"/>
    <s v="theater/plays"/>
    <n v="108"/>
    <n v="46.89"/>
    <x v="1"/>
    <s v="plays"/>
    <x v="3560"/>
    <d v="2015-05-27T02:45:00"/>
    <x v="9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x v="3547"/>
    <x v="3561"/>
    <b v="0"/>
    <n v="54"/>
    <b v="1"/>
    <s v="theater/plays"/>
    <n v="102"/>
    <n v="47.41"/>
    <x v="1"/>
    <s v="plays"/>
    <x v="3561"/>
    <d v="2015-08-05T18:36:00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x v="3548"/>
    <x v="3562"/>
    <b v="0"/>
    <n v="31"/>
    <b v="1"/>
    <s v="theater/plays"/>
    <n v="149"/>
    <n v="15.13"/>
    <x v="1"/>
    <s v="plays"/>
    <x v="3562"/>
    <d v="2016-03-13T22:00:00"/>
    <x v="9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x v="3549"/>
    <x v="3563"/>
    <b v="0"/>
    <n v="25"/>
    <b v="1"/>
    <s v="theater/plays"/>
    <n v="105"/>
    <n v="21.1"/>
    <x v="1"/>
    <s v="plays"/>
    <x v="3563"/>
    <d v="2016-08-01T19:00:00"/>
    <x v="9"/>
  </r>
  <r>
    <n v="3564"/>
    <s v="The Pillowman Aberdeen"/>
    <s v="Multi Award-Winng play THE PILLOWMAN coming to the Arts Centre Theatre, Aberdeen"/>
    <x v="28"/>
    <n v="1005"/>
    <x v="0"/>
    <s v="GB"/>
    <s v="GBP"/>
    <x v="3550"/>
    <x v="3564"/>
    <b v="0"/>
    <n v="17"/>
    <b v="1"/>
    <s v="theater/plays"/>
    <n v="101"/>
    <n v="59.12"/>
    <x v="1"/>
    <s v="plays"/>
    <x v="3564"/>
    <d v="2015-10-05T16:00:00"/>
    <x v="9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x v="3551"/>
    <x v="3565"/>
    <b v="0"/>
    <n v="12"/>
    <b v="1"/>
    <s v="theater/plays"/>
    <n v="131"/>
    <n v="97.92"/>
    <x v="1"/>
    <s v="plays"/>
    <x v="3565"/>
    <d v="2014-12-31T17:50:08"/>
    <x v="9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x v="3552"/>
    <x v="3566"/>
    <b v="0"/>
    <n v="38"/>
    <b v="1"/>
    <s v="theater/plays"/>
    <n v="105"/>
    <n v="55.13"/>
    <x v="1"/>
    <s v="plays"/>
    <x v="3566"/>
    <d v="2015-01-23T12:11:23"/>
    <x v="9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x v="3553"/>
    <x v="3567"/>
    <b v="0"/>
    <n v="41"/>
    <b v="1"/>
    <s v="theater/plays"/>
    <n v="109"/>
    <n v="26.54"/>
    <x v="1"/>
    <s v="plays"/>
    <x v="3567"/>
    <d v="2015-06-10T19:27:24"/>
    <x v="9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x v="3554"/>
    <x v="3568"/>
    <b v="0"/>
    <n v="19"/>
    <b v="1"/>
    <s v="theater/plays"/>
    <n v="111"/>
    <n v="58.42"/>
    <x v="1"/>
    <s v="plays"/>
    <x v="3568"/>
    <d v="2014-09-17T17:46:34"/>
    <x v="9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x v="3555"/>
    <x v="3569"/>
    <b v="0"/>
    <n v="41"/>
    <b v="1"/>
    <s v="theater/plays"/>
    <n v="100"/>
    <n v="122.54"/>
    <x v="1"/>
    <s v="plays"/>
    <x v="3569"/>
    <d v="2015-01-08T16:31:36"/>
    <x v="9"/>
  </r>
  <r>
    <n v="3570"/>
    <s v="The Lower Depths"/>
    <s v="Theatre Machine presents an all-new adaptation of Maxim Gorky's classic of Russian theatre, The Lower Depths."/>
    <x v="13"/>
    <n v="2287"/>
    <x v="0"/>
    <s v="US"/>
    <s v="USD"/>
    <x v="3556"/>
    <x v="3570"/>
    <b v="0"/>
    <n v="26"/>
    <b v="1"/>
    <s v="theater/plays"/>
    <n v="114"/>
    <n v="87.96"/>
    <x v="1"/>
    <s v="plays"/>
    <x v="3570"/>
    <d v="2014-12-31T07:00:00"/>
    <x v="9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x v="3557"/>
    <x v="3571"/>
    <b v="0"/>
    <n v="25"/>
    <b v="1"/>
    <s v="theater/plays"/>
    <n v="122"/>
    <n v="73.239999999999995"/>
    <x v="1"/>
    <s v="plays"/>
    <x v="3571"/>
    <d v="2014-10-30T20:36:53"/>
    <x v="9"/>
  </r>
  <r>
    <n v="3572"/>
    <s v="Monster"/>
    <s v="A darkly comic one woman show by Abram Rooney as part of The Camden Fringe 2015."/>
    <x v="2"/>
    <n v="500"/>
    <x v="0"/>
    <s v="GB"/>
    <s v="GBP"/>
    <x v="3558"/>
    <x v="3572"/>
    <b v="0"/>
    <n v="9"/>
    <b v="1"/>
    <s v="theater/plays"/>
    <n v="100"/>
    <n v="55.56"/>
    <x v="1"/>
    <s v="plays"/>
    <x v="3572"/>
    <d v="2015-06-21T13:41:22"/>
    <x v="9"/>
  </r>
  <r>
    <n v="3573"/>
    <s v="Licensed To Ill"/>
    <s v="London based theatre makers collaborating to create a new show about the history of HipHop."/>
    <x v="9"/>
    <n v="3084"/>
    <x v="0"/>
    <s v="GB"/>
    <s v="GBP"/>
    <x v="3559"/>
    <x v="3573"/>
    <b v="0"/>
    <n v="78"/>
    <b v="1"/>
    <s v="theater/plays"/>
    <n v="103"/>
    <n v="39.54"/>
    <x v="1"/>
    <s v="plays"/>
    <x v="3573"/>
    <d v="2014-11-08T10:00:46"/>
    <x v="9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x v="3560"/>
    <x v="3574"/>
    <b v="0"/>
    <n v="45"/>
    <b v="1"/>
    <s v="theater/plays"/>
    <n v="106"/>
    <n v="136.78"/>
    <x v="1"/>
    <s v="plays"/>
    <x v="3574"/>
    <d v="2014-11-13T23:37:28"/>
    <x v="9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x v="3561"/>
    <x v="3575"/>
    <b v="0"/>
    <n v="102"/>
    <b v="1"/>
    <s v="theater/plays"/>
    <n v="101"/>
    <n v="99.34"/>
    <x v="1"/>
    <s v="plays"/>
    <x v="3575"/>
    <d v="2016-08-11T03:59:00"/>
    <x v="9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x v="3562"/>
    <x v="3576"/>
    <b v="0"/>
    <n v="5"/>
    <b v="1"/>
    <s v="theater/plays"/>
    <n v="100"/>
    <n v="20"/>
    <x v="1"/>
    <s v="plays"/>
    <x v="3576"/>
    <d v="2016-12-05T14:10:54"/>
    <x v="9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x v="3563"/>
    <x v="3577"/>
    <b v="0"/>
    <n v="27"/>
    <b v="1"/>
    <s v="theater/plays"/>
    <n v="130"/>
    <n v="28.89"/>
    <x v="1"/>
    <s v="plays"/>
    <x v="3577"/>
    <d v="2015-04-26T06:28:00"/>
    <x v="9"/>
  </r>
  <r>
    <n v="3578"/>
    <s v="Home"/>
    <s v="An unsparing, slightly surreal look at the effects of the private rented sector on two young women. Based on real events."/>
    <x v="15"/>
    <n v="1500.2"/>
    <x v="0"/>
    <s v="GB"/>
    <s v="GBP"/>
    <x v="3564"/>
    <x v="3578"/>
    <b v="0"/>
    <n v="37"/>
    <b v="1"/>
    <s v="theater/plays"/>
    <n v="100"/>
    <n v="40.549999999999997"/>
    <x v="1"/>
    <s v="plays"/>
    <x v="3578"/>
    <d v="2016-04-30T17:36:17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x v="3565"/>
    <x v="3579"/>
    <b v="0"/>
    <n v="14"/>
    <b v="1"/>
    <s v="theater/plays"/>
    <n v="100"/>
    <n v="35.71"/>
    <x v="1"/>
    <s v="plays"/>
    <x v="3579"/>
    <d v="2016-03-31T17:17:36"/>
    <x v="9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x v="3566"/>
    <x v="3580"/>
    <b v="0"/>
    <n v="27"/>
    <b v="1"/>
    <s v="theater/plays"/>
    <n v="114"/>
    <n v="37.96"/>
    <x v="1"/>
    <s v="plays"/>
    <x v="3580"/>
    <d v="2015-03-01T04:59:00"/>
    <x v="9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x v="3567"/>
    <x v="3581"/>
    <b v="0"/>
    <n v="45"/>
    <b v="1"/>
    <s v="theater/plays"/>
    <n v="100"/>
    <n v="33.33"/>
    <x v="1"/>
    <s v="plays"/>
    <x v="3581"/>
    <d v="2014-07-30T11:18:30"/>
    <x v="9"/>
  </r>
  <r>
    <n v="3582"/>
    <s v="REALLY REALLY"/>
    <s v="A contemporary American play touching on the scorching realities of growing up in the Millennial generation."/>
    <x v="28"/>
    <n v="2870"/>
    <x v="0"/>
    <s v="US"/>
    <s v="USD"/>
    <x v="3568"/>
    <x v="3582"/>
    <b v="0"/>
    <n v="49"/>
    <b v="1"/>
    <s v="theater/plays"/>
    <n v="287"/>
    <n v="58.57"/>
    <x v="1"/>
    <s v="plays"/>
    <x v="3582"/>
    <d v="2016-04-05T02:18:02"/>
    <x v="9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x v="3569"/>
    <x v="3583"/>
    <b v="0"/>
    <n v="24"/>
    <b v="1"/>
    <s v="theater/plays"/>
    <n v="109"/>
    <n v="135.63"/>
    <x v="1"/>
    <s v="plays"/>
    <x v="3583"/>
    <d v="2016-04-18T09:13:25"/>
    <x v="9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x v="3570"/>
    <x v="3584"/>
    <b v="0"/>
    <n v="112"/>
    <b v="1"/>
    <s v="theater/plays"/>
    <n v="116"/>
    <n v="30.94"/>
    <x v="1"/>
    <s v="plays"/>
    <x v="3584"/>
    <d v="2015-07-13T07:35:44"/>
    <x v="9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x v="3571"/>
    <x v="3585"/>
    <b v="0"/>
    <n v="23"/>
    <b v="1"/>
    <s v="theater/plays"/>
    <n v="119"/>
    <n v="176.09"/>
    <x v="1"/>
    <s v="plays"/>
    <x v="3585"/>
    <d v="2014-12-21T17:11:30"/>
    <x v="9"/>
  </r>
  <r>
    <n v="3586"/>
    <s v="Actors &amp; Musicians who are Blind or Autistic"/>
    <s v="See Theatre In A New Light"/>
    <x v="51"/>
    <n v="8207"/>
    <x v="0"/>
    <s v="US"/>
    <s v="USD"/>
    <x v="3572"/>
    <x v="3586"/>
    <b v="0"/>
    <n v="54"/>
    <b v="1"/>
    <s v="theater/plays"/>
    <n v="109"/>
    <n v="151.97999999999999"/>
    <x v="1"/>
    <s v="plays"/>
    <x v="3586"/>
    <d v="2016-09-23T16:44:30"/>
    <x v="9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x v="3573"/>
    <x v="3587"/>
    <b v="0"/>
    <n v="28"/>
    <b v="1"/>
    <s v="theater/plays"/>
    <n v="127"/>
    <n v="22.61"/>
    <x v="1"/>
    <s v="plays"/>
    <x v="3587"/>
    <d v="2016-06-27T19:00:00"/>
    <x v="9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x v="3574"/>
    <x v="3588"/>
    <b v="0"/>
    <n v="11"/>
    <b v="1"/>
    <s v="theater/plays"/>
    <n v="101"/>
    <n v="18.27"/>
    <x v="1"/>
    <s v="plays"/>
    <x v="3588"/>
    <d v="2015-04-29T23:00:00"/>
    <x v="9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x v="3575"/>
    <x v="3589"/>
    <b v="0"/>
    <n v="62"/>
    <b v="1"/>
    <s v="theater/plays"/>
    <n v="128"/>
    <n v="82.26"/>
    <x v="1"/>
    <s v="plays"/>
    <x v="3589"/>
    <d v="2015-05-26T15:32:27"/>
    <x v="9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x v="3576"/>
    <x v="3590"/>
    <b v="0"/>
    <n v="73"/>
    <b v="1"/>
    <s v="theater/plays"/>
    <n v="100"/>
    <n v="68.53"/>
    <x v="1"/>
    <s v="plays"/>
    <x v="3590"/>
    <d v="2014-10-20T08:00:34"/>
    <x v="9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x v="3577"/>
    <x v="3591"/>
    <b v="0"/>
    <n v="18"/>
    <b v="1"/>
    <s v="theater/plays"/>
    <n v="175"/>
    <n v="68.06"/>
    <x v="1"/>
    <s v="plays"/>
    <x v="3591"/>
    <d v="2015-01-24T04:59:00"/>
    <x v="9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x v="3578"/>
    <x v="3592"/>
    <b v="0"/>
    <n v="35"/>
    <b v="1"/>
    <s v="theater/plays"/>
    <n v="127"/>
    <n v="72.709999999999994"/>
    <x v="1"/>
    <s v="plays"/>
    <x v="3592"/>
    <d v="2015-02-11T04:59:00"/>
    <x v="9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x v="3579"/>
    <x v="3593"/>
    <b v="0"/>
    <n v="43"/>
    <b v="1"/>
    <s v="theater/plays"/>
    <n v="111"/>
    <n v="77.19"/>
    <x v="1"/>
    <s v="plays"/>
    <x v="3593"/>
    <d v="2015-01-05T20:26:00"/>
    <x v="9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x v="3580"/>
    <x v="3594"/>
    <b v="0"/>
    <n v="36"/>
    <b v="1"/>
    <s v="theater/plays"/>
    <n v="126"/>
    <n v="55.97"/>
    <x v="1"/>
    <s v="plays"/>
    <x v="3594"/>
    <d v="2016-09-04T01:36:22"/>
    <x v="9"/>
  </r>
  <r>
    <n v="3595"/>
    <s v="The Flu Season"/>
    <s v="A new theatre company staging Will Eno's The Flu Season in Seattle"/>
    <x v="27"/>
    <n v="3081"/>
    <x v="0"/>
    <s v="US"/>
    <s v="USD"/>
    <x v="3581"/>
    <x v="3595"/>
    <b v="0"/>
    <n v="62"/>
    <b v="1"/>
    <s v="theater/plays"/>
    <n v="119"/>
    <n v="49.69"/>
    <x v="1"/>
    <s v="plays"/>
    <x v="3595"/>
    <d v="2015-03-13T06:59:00"/>
    <x v="9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x v="3582"/>
    <x v="3596"/>
    <b v="0"/>
    <n v="15"/>
    <b v="1"/>
    <s v="theater/plays"/>
    <n v="108"/>
    <n v="79"/>
    <x v="1"/>
    <s v="plays"/>
    <x v="3596"/>
    <d v="2014-08-26T17:09:42"/>
    <x v="9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x v="3583"/>
    <x v="3597"/>
    <b v="0"/>
    <n v="33"/>
    <b v="1"/>
    <s v="theater/plays"/>
    <n v="103"/>
    <n v="77.73"/>
    <x v="1"/>
    <s v="plays"/>
    <x v="3597"/>
    <d v="2016-03-03T05:59:00"/>
    <x v="9"/>
  </r>
  <r>
    <n v="3598"/>
    <s v="Cinderella"/>
    <s v="River City Theatre Company needs your support as we embark on our thirteenth production, CINDERELLA!"/>
    <x v="28"/>
    <n v="1101"/>
    <x v="0"/>
    <s v="US"/>
    <s v="USD"/>
    <x v="3584"/>
    <x v="3598"/>
    <b v="0"/>
    <n v="27"/>
    <b v="1"/>
    <s v="theater/plays"/>
    <n v="110"/>
    <n v="40.78"/>
    <x v="1"/>
    <s v="plays"/>
    <x v="3598"/>
    <d v="2014-09-03T04:59:00"/>
    <x v="9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x v="3585"/>
    <x v="3599"/>
    <b v="0"/>
    <n v="17"/>
    <b v="1"/>
    <s v="theater/plays"/>
    <n v="202"/>
    <n v="59.41"/>
    <x v="1"/>
    <s v="plays"/>
    <x v="3599"/>
    <d v="2015-08-30T00:00:00"/>
    <x v="9"/>
  </r>
  <r>
    <n v="3600"/>
    <s v="Pariah"/>
    <s v="The First Play From The Man Who Brought You The Black James Bond!"/>
    <x v="185"/>
    <n v="13"/>
    <x v="0"/>
    <s v="US"/>
    <s v="USD"/>
    <x v="3586"/>
    <x v="3600"/>
    <b v="0"/>
    <n v="4"/>
    <b v="1"/>
    <s v="theater/plays"/>
    <n v="130"/>
    <n v="3.25"/>
    <x v="1"/>
    <s v="plays"/>
    <x v="3600"/>
    <d v="2016-10-13T20:22:44"/>
    <x v="9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x v="3587"/>
    <x v="3601"/>
    <b v="0"/>
    <n v="53"/>
    <b v="1"/>
    <s v="theater/plays"/>
    <n v="104"/>
    <n v="39.380000000000003"/>
    <x v="1"/>
    <s v="plays"/>
    <x v="3601"/>
    <d v="2015-01-16T23:58:02"/>
    <x v="9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x v="3588"/>
    <x v="3602"/>
    <b v="0"/>
    <n v="49"/>
    <b v="1"/>
    <s v="theater/plays"/>
    <n v="100"/>
    <n v="81.67"/>
    <x v="1"/>
    <s v="plays"/>
    <x v="3602"/>
    <d v="2016-05-17T21:27:59"/>
    <x v="9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x v="3589"/>
    <x v="3603"/>
    <b v="0"/>
    <n v="57"/>
    <b v="1"/>
    <s v="theater/plays"/>
    <n v="171"/>
    <n v="44.91"/>
    <x v="1"/>
    <s v="plays"/>
    <x v="3603"/>
    <d v="2015-11-05T21:44:40"/>
    <x v="9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x v="3590"/>
    <x v="3604"/>
    <b v="0"/>
    <n v="69"/>
    <b v="1"/>
    <s v="theater/plays"/>
    <n v="113"/>
    <n v="49.06"/>
    <x v="1"/>
    <s v="plays"/>
    <x v="3604"/>
    <d v="2016-04-29T06:59:00"/>
    <x v="9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x v="3591"/>
    <x v="3605"/>
    <b v="0"/>
    <n v="15"/>
    <b v="1"/>
    <s v="theater/plays"/>
    <n v="184"/>
    <n v="30.67"/>
    <x v="1"/>
    <s v="plays"/>
    <x v="3605"/>
    <d v="2016-02-13T19:02:06"/>
    <x v="9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x v="3592"/>
    <x v="3606"/>
    <b v="0"/>
    <n v="64"/>
    <b v="1"/>
    <s v="theater/plays"/>
    <n v="130"/>
    <n v="61.06"/>
    <x v="1"/>
    <s v="plays"/>
    <x v="3606"/>
    <d v="2016-08-14T14:30:57"/>
    <x v="9"/>
  </r>
  <r>
    <n v="3607"/>
    <s v="E15 at The Pleasance and CPT"/>
    <s v="'E15' is a verbatim project that looks at the story of the Focus E15 Campaign"/>
    <x v="131"/>
    <n v="580"/>
    <x v="0"/>
    <s v="GB"/>
    <s v="GBP"/>
    <x v="3593"/>
    <x v="3607"/>
    <b v="0"/>
    <n v="20"/>
    <b v="1"/>
    <s v="theater/plays"/>
    <n v="105"/>
    <n v="29"/>
    <x v="1"/>
    <s v="plays"/>
    <x v="3607"/>
    <d v="2015-12-15T00:00:00"/>
    <x v="9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x v="3594"/>
    <x v="3608"/>
    <b v="0"/>
    <n v="27"/>
    <b v="1"/>
    <s v="theater/plays"/>
    <n v="100"/>
    <n v="29.63"/>
    <x v="1"/>
    <s v="plays"/>
    <x v="3608"/>
    <d v="2016-06-17T14:00:00"/>
    <x v="9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x v="3595"/>
    <x v="3609"/>
    <b v="0"/>
    <n v="21"/>
    <b v="1"/>
    <s v="theater/plays"/>
    <n v="153"/>
    <n v="143.1"/>
    <x v="1"/>
    <s v="plays"/>
    <x v="3609"/>
    <d v="2016-03-30T22:48:05"/>
    <x v="9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x v="3596"/>
    <x v="3610"/>
    <b v="0"/>
    <n v="31"/>
    <b v="1"/>
    <s v="theater/plays"/>
    <n v="162"/>
    <n v="52.35"/>
    <x v="1"/>
    <s v="plays"/>
    <x v="3610"/>
    <d v="2015-08-17T10:22:16"/>
    <x v="9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x v="3597"/>
    <x v="3611"/>
    <b v="0"/>
    <n v="51"/>
    <b v="1"/>
    <s v="theater/plays"/>
    <n v="136"/>
    <n v="66.67"/>
    <x v="1"/>
    <s v="plays"/>
    <x v="3611"/>
    <d v="2015-04-08T08:53:21"/>
    <x v="9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x v="3598"/>
    <x v="3612"/>
    <b v="0"/>
    <n v="57"/>
    <b v="1"/>
    <s v="theater/plays"/>
    <n v="144"/>
    <n v="126.67"/>
    <x v="1"/>
    <s v="plays"/>
    <x v="3612"/>
    <d v="2014-06-09T17:26:51"/>
    <x v="9"/>
  </r>
  <r>
    <n v="3613"/>
    <s v="HIS NAME IS ARTHUR HOLMBERG"/>
    <s v="a woman walks into a bar except she looks like a man and no one's serving drinks. one night only"/>
    <x v="21"/>
    <n v="1250"/>
    <x v="0"/>
    <s v="US"/>
    <s v="USD"/>
    <x v="3599"/>
    <x v="3613"/>
    <b v="0"/>
    <n v="20"/>
    <b v="1"/>
    <s v="theater/plays"/>
    <n v="100"/>
    <n v="62.5"/>
    <x v="1"/>
    <s v="plays"/>
    <x v="3613"/>
    <d v="2014-06-28T14:09:34"/>
    <x v="9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x v="3600"/>
    <x v="3614"/>
    <b v="0"/>
    <n v="71"/>
    <b v="1"/>
    <s v="theater/plays"/>
    <n v="101"/>
    <n v="35.49"/>
    <x v="1"/>
    <s v="plays"/>
    <x v="3614"/>
    <d v="2015-06-19T01:00:16"/>
    <x v="9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x v="3601"/>
    <x v="3615"/>
    <b v="0"/>
    <n v="72"/>
    <b v="1"/>
    <s v="theater/plays"/>
    <n v="107"/>
    <n v="37.08"/>
    <x v="1"/>
    <s v="plays"/>
    <x v="3615"/>
    <d v="2015-12-10T14:14:56"/>
    <x v="9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x v="3602"/>
    <x v="3616"/>
    <b v="0"/>
    <n v="45"/>
    <b v="1"/>
    <s v="theater/plays"/>
    <n v="125"/>
    <n v="69.33"/>
    <x v="1"/>
    <s v="plays"/>
    <x v="3616"/>
    <d v="2015-03-19T21:47:44"/>
    <x v="9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x v="3603"/>
    <x v="3617"/>
    <b v="0"/>
    <n v="51"/>
    <b v="1"/>
    <s v="theater/plays"/>
    <n v="119"/>
    <n v="17.25"/>
    <x v="1"/>
    <s v="plays"/>
    <x v="3617"/>
    <d v="2017-02-28T00:00:00"/>
    <x v="9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x v="3604"/>
    <x v="3618"/>
    <b v="0"/>
    <n v="56"/>
    <b v="1"/>
    <s v="theater/plays"/>
    <n v="101"/>
    <n v="36.07"/>
    <x v="1"/>
    <s v="plays"/>
    <x v="3618"/>
    <d v="2015-06-03T15:04:10"/>
    <x v="9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x v="3605"/>
    <x v="3619"/>
    <b v="0"/>
    <n v="17"/>
    <b v="1"/>
    <s v="theater/plays"/>
    <n v="113"/>
    <n v="66.47"/>
    <x v="1"/>
    <s v="plays"/>
    <x v="3619"/>
    <d v="2016-11-19T22:00:00"/>
    <x v="9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x v="3606"/>
    <x v="3620"/>
    <b v="0"/>
    <n v="197"/>
    <b v="1"/>
    <s v="theater/plays"/>
    <n v="105"/>
    <n v="56.07"/>
    <x v="1"/>
    <s v="plays"/>
    <x v="3620"/>
    <d v="2015-03-05T04:00:00"/>
    <x v="9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x v="3607"/>
    <x v="3621"/>
    <b v="0"/>
    <n v="70"/>
    <b v="1"/>
    <s v="theater/plays"/>
    <n v="110"/>
    <n v="47.03"/>
    <x v="1"/>
    <s v="plays"/>
    <x v="3621"/>
    <d v="2016-09-30T21:00:00"/>
    <x v="9"/>
  </r>
  <r>
    <n v="3622"/>
    <s v="Shakespeare's Pericles, Prince of Tyre"/>
    <s v="5 actors. 39 characters. 1 epic adventure. Presented by the Cradle Theatre Company."/>
    <x v="28"/>
    <n v="1000.99"/>
    <x v="0"/>
    <s v="US"/>
    <s v="USD"/>
    <x v="3608"/>
    <x v="3622"/>
    <b v="0"/>
    <n v="21"/>
    <b v="1"/>
    <s v="theater/plays"/>
    <n v="100"/>
    <n v="47.67"/>
    <x v="1"/>
    <s v="plays"/>
    <x v="3622"/>
    <d v="2014-09-28T03:23:00"/>
    <x v="9"/>
  </r>
  <r>
    <n v="3623"/>
    <s v="Since I've Been Here"/>
    <s v="An original play exploring the complications of romantic relationships in all forms."/>
    <x v="30"/>
    <n v="3000"/>
    <x v="0"/>
    <s v="US"/>
    <s v="USD"/>
    <x v="3609"/>
    <x v="3623"/>
    <b v="0"/>
    <n v="34"/>
    <b v="1"/>
    <s v="theater/plays"/>
    <n v="120"/>
    <n v="88.24"/>
    <x v="1"/>
    <s v="plays"/>
    <x v="3623"/>
    <d v="2014-07-26T07:00:00"/>
    <x v="9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x v="3610"/>
    <x v="3624"/>
    <b v="0"/>
    <n v="39"/>
    <b v="1"/>
    <s v="theater/plays"/>
    <n v="105"/>
    <n v="80.72"/>
    <x v="1"/>
    <s v="plays"/>
    <x v="3624"/>
    <d v="2016-08-23T18:34:50"/>
    <x v="9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x v="3611"/>
    <x v="3625"/>
    <b v="0"/>
    <n v="78"/>
    <b v="1"/>
    <s v="theater/plays"/>
    <n v="103"/>
    <n v="39.49"/>
    <x v="1"/>
    <s v="plays"/>
    <x v="3625"/>
    <d v="2015-07-02T15:39:37"/>
    <x v="9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x v="3612"/>
    <x v="3626"/>
    <b v="0"/>
    <n v="48"/>
    <b v="1"/>
    <s v="theater/plays"/>
    <n v="102"/>
    <n v="84.85"/>
    <x v="1"/>
    <s v="plays"/>
    <x v="3626"/>
    <d v="2014-08-16T16:00:57"/>
    <x v="9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x v="3613"/>
    <x v="3627"/>
    <b v="0"/>
    <n v="29"/>
    <b v="1"/>
    <s v="theater/plays"/>
    <n v="100"/>
    <n v="68.97"/>
    <x v="1"/>
    <s v="plays"/>
    <x v="3627"/>
    <d v="2016-05-21T03:59:00"/>
    <x v="9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x v="3614"/>
    <x v="3628"/>
    <b v="0"/>
    <n v="0"/>
    <b v="0"/>
    <s v="theater/musical"/>
    <n v="0"/>
    <n v="0"/>
    <x v="1"/>
    <s v="musical"/>
    <x v="3628"/>
    <d v="2015-12-13T20:59:56"/>
    <x v="9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x v="3615"/>
    <x v="3629"/>
    <b v="0"/>
    <n v="2"/>
    <b v="0"/>
    <s v="theater/musical"/>
    <n v="0"/>
    <n v="1"/>
    <x v="1"/>
    <s v="musical"/>
    <x v="3629"/>
    <d v="2016-05-05T17:00:00"/>
    <x v="9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x v="3616"/>
    <x v="363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x v="3617"/>
    <x v="3631"/>
    <b v="0"/>
    <n v="59"/>
    <b v="0"/>
    <s v="theater/musical"/>
    <n v="51"/>
    <n v="147.88"/>
    <x v="1"/>
    <s v="musical"/>
    <x v="3631"/>
    <d v="2014-09-23T03:59:00"/>
    <x v="9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x v="3618"/>
    <x v="3632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x v="3619"/>
    <x v="3633"/>
    <b v="0"/>
    <n v="31"/>
    <b v="0"/>
    <s v="theater/musical"/>
    <n v="35"/>
    <n v="56.84"/>
    <x v="1"/>
    <s v="musical"/>
    <x v="3633"/>
    <d v="2016-11-19T01:00:00"/>
    <x v="9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x v="3620"/>
    <x v="3634"/>
    <b v="0"/>
    <n v="18"/>
    <b v="0"/>
    <s v="theater/musical"/>
    <n v="4"/>
    <n v="176.94"/>
    <x v="1"/>
    <s v="musical"/>
    <x v="3634"/>
    <d v="2017-01-14T03:59:00"/>
    <x v="9"/>
  </r>
  <r>
    <n v="3635"/>
    <s v="Mary's Son"/>
    <s v="Mary's Son is a pop opera about Jesus and the hope he brings to all people."/>
    <x v="8"/>
    <n v="1276"/>
    <x v="2"/>
    <s v="US"/>
    <s v="USD"/>
    <x v="3621"/>
    <x v="3635"/>
    <b v="0"/>
    <n v="10"/>
    <b v="0"/>
    <s v="theater/musical"/>
    <n v="36"/>
    <n v="127.6"/>
    <x v="1"/>
    <s v="musical"/>
    <x v="3635"/>
    <d v="2016-04-20T21:11:16"/>
    <x v="9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x v="3622"/>
    <x v="3636"/>
    <b v="0"/>
    <n v="0"/>
    <b v="0"/>
    <s v="theater/musical"/>
    <n v="0"/>
    <n v="0"/>
    <x v="1"/>
    <s v="musical"/>
    <x v="3636"/>
    <d v="2015-09-14T16:40:29"/>
    <x v="9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x v="3623"/>
    <x v="3637"/>
    <b v="0"/>
    <n v="14"/>
    <b v="0"/>
    <s v="theater/musical"/>
    <n v="31"/>
    <n v="66.14"/>
    <x v="1"/>
    <s v="musical"/>
    <x v="3637"/>
    <d v="2015-01-01T16:48:55"/>
    <x v="9"/>
  </r>
  <r>
    <n v="3638"/>
    <s v="Project Hedwig and the Angry Inch"/>
    <s v="A rock and roll journey that explores love, loss, redemption, duality and ascension."/>
    <x v="126"/>
    <n v="216"/>
    <x v="2"/>
    <s v="CA"/>
    <s v="CAD"/>
    <x v="3624"/>
    <x v="3638"/>
    <b v="0"/>
    <n v="2"/>
    <b v="0"/>
    <s v="theater/musical"/>
    <n v="7"/>
    <n v="108"/>
    <x v="1"/>
    <s v="musical"/>
    <x v="3638"/>
    <d v="2015-04-19T15:08:52"/>
    <x v="9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x v="3625"/>
    <x v="3639"/>
    <b v="0"/>
    <n v="1"/>
    <b v="0"/>
    <s v="theater/musical"/>
    <n v="0"/>
    <n v="1"/>
    <x v="1"/>
    <s v="musical"/>
    <x v="3639"/>
    <d v="2016-10-07T15:11:00"/>
    <x v="9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x v="3626"/>
    <x v="3640"/>
    <b v="0"/>
    <n v="3"/>
    <b v="0"/>
    <s v="theater/musical"/>
    <n v="6"/>
    <n v="18.329999999999998"/>
    <x v="1"/>
    <s v="musical"/>
    <x v="3640"/>
    <d v="2015-05-10T18:45:30"/>
    <x v="9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x v="3627"/>
    <x v="3641"/>
    <b v="0"/>
    <n v="0"/>
    <b v="0"/>
    <s v="theater/musical"/>
    <n v="0"/>
    <n v="0"/>
    <x v="1"/>
    <s v="musical"/>
    <x v="3641"/>
    <d v="2014-10-05T05:00:00"/>
    <x v="9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x v="3628"/>
    <x v="3642"/>
    <b v="0"/>
    <n v="2"/>
    <b v="0"/>
    <s v="theater/musical"/>
    <n v="2"/>
    <n v="7.5"/>
    <x v="1"/>
    <s v="musical"/>
    <x v="3642"/>
    <d v="2015-11-30T17:00:00"/>
    <x v="9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x v="3629"/>
    <x v="3643"/>
    <b v="0"/>
    <n v="0"/>
    <b v="0"/>
    <s v="theater/musical"/>
    <n v="0"/>
    <n v="0"/>
    <x v="1"/>
    <s v="musical"/>
    <x v="3643"/>
    <d v="2015-11-17T04:27:19"/>
    <x v="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x v="3630"/>
    <x v="3644"/>
    <b v="0"/>
    <n v="12"/>
    <b v="0"/>
    <s v="theater/musical"/>
    <n v="16"/>
    <n v="68.42"/>
    <x v="1"/>
    <s v="musical"/>
    <x v="3644"/>
    <d v="2016-03-08T04:59:00"/>
    <x v="9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x v="3631"/>
    <x v="3645"/>
    <b v="0"/>
    <n v="1"/>
    <b v="0"/>
    <s v="theater/musical"/>
    <n v="0"/>
    <n v="1"/>
    <x v="1"/>
    <s v="musical"/>
    <x v="3645"/>
    <d v="2016-11-22T00:17:18"/>
    <x v="9"/>
  </r>
  <r>
    <n v="3646"/>
    <s v="Our Sacred Honor"/>
    <s v="Develop demo materials for new, true story of teen Revolutionary War heroes - for hybrid film/live stage musical"/>
    <x v="3"/>
    <n v="481"/>
    <x v="2"/>
    <s v="US"/>
    <s v="USD"/>
    <x v="3632"/>
    <x v="3646"/>
    <b v="0"/>
    <n v="8"/>
    <b v="0"/>
    <s v="theater/musical"/>
    <n v="5"/>
    <n v="60.13"/>
    <x v="1"/>
    <s v="musical"/>
    <x v="3646"/>
    <d v="2015-06-16T23:30:00"/>
    <x v="9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x v="3633"/>
    <x v="3647"/>
    <b v="0"/>
    <n v="2"/>
    <b v="0"/>
    <s v="theater/musical"/>
    <n v="6"/>
    <n v="15"/>
    <x v="1"/>
    <s v="musical"/>
    <x v="3647"/>
    <d v="2016-09-30T17:58:47"/>
    <x v="0"/>
  </r>
  <r>
    <n v="3648"/>
    <s v="Moth Theater Lives"/>
    <s v="Help Moth Live! Support Moth and its artist collective to achieve its 2014/15 season."/>
    <x v="79"/>
    <n v="40153"/>
    <x v="0"/>
    <s v="US"/>
    <s v="USD"/>
    <x v="3634"/>
    <x v="3648"/>
    <b v="0"/>
    <n v="73"/>
    <b v="1"/>
    <s v="theater/plays"/>
    <n v="100"/>
    <n v="550.04"/>
    <x v="1"/>
    <s v="plays"/>
    <x v="3648"/>
    <d v="2014-10-05T07:00:45"/>
    <x v="9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x v="3635"/>
    <x v="3649"/>
    <b v="0"/>
    <n v="8"/>
    <b v="1"/>
    <s v="theater/plays"/>
    <n v="104"/>
    <n v="97.5"/>
    <x v="1"/>
    <s v="plays"/>
    <x v="3649"/>
    <d v="2014-06-16T17:06:34"/>
    <x v="9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x v="3636"/>
    <x v="3650"/>
    <b v="0"/>
    <n v="17"/>
    <b v="1"/>
    <s v="theater/plays"/>
    <n v="100"/>
    <n v="29.41"/>
    <x v="1"/>
    <s v="plays"/>
    <x v="3650"/>
    <d v="2016-02-02T11:29:44"/>
    <x v="9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x v="3637"/>
    <x v="3651"/>
    <b v="0"/>
    <n v="9"/>
    <b v="1"/>
    <s v="theater/plays"/>
    <n v="104"/>
    <n v="57.78"/>
    <x v="1"/>
    <s v="plays"/>
    <x v="3651"/>
    <d v="2014-08-10T15:59:00"/>
    <x v="9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x v="3638"/>
    <x v="3652"/>
    <b v="0"/>
    <n v="17"/>
    <b v="1"/>
    <s v="theater/plays"/>
    <n v="251"/>
    <n v="44.24"/>
    <x v="1"/>
    <s v="plays"/>
    <x v="3652"/>
    <d v="2016-08-25T03:59:00"/>
    <x v="9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x v="3639"/>
    <x v="3653"/>
    <b v="0"/>
    <n v="33"/>
    <b v="1"/>
    <s v="theater/plays"/>
    <n v="101"/>
    <n v="60.91"/>
    <x v="1"/>
    <s v="plays"/>
    <x v="3653"/>
    <d v="2015-08-05T08:43:27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x v="3640"/>
    <x v="3654"/>
    <b v="0"/>
    <n v="38"/>
    <b v="1"/>
    <s v="theater/plays"/>
    <n v="174"/>
    <n v="68.84"/>
    <x v="1"/>
    <s v="plays"/>
    <x v="3654"/>
    <d v="2016-04-03T17:00:00"/>
    <x v="9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x v="3641"/>
    <x v="3655"/>
    <b v="0"/>
    <n v="79"/>
    <b v="1"/>
    <s v="theater/plays"/>
    <n v="116"/>
    <n v="73.58"/>
    <x v="1"/>
    <s v="plays"/>
    <x v="3655"/>
    <d v="2015-07-18T06:59:00"/>
    <x v="9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x v="3642"/>
    <x v="3656"/>
    <b v="0"/>
    <n v="46"/>
    <b v="1"/>
    <s v="theater/plays"/>
    <n v="106"/>
    <n v="115.02"/>
    <x v="1"/>
    <s v="plays"/>
    <x v="3656"/>
    <d v="2017-02-01T22:59:00"/>
    <x v="9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x v="3643"/>
    <x v="3657"/>
    <b v="0"/>
    <n v="20"/>
    <b v="1"/>
    <s v="theater/plays"/>
    <n v="111"/>
    <n v="110.75"/>
    <x v="1"/>
    <s v="plays"/>
    <x v="3657"/>
    <d v="2016-06-01T21:42:00"/>
    <x v="9"/>
  </r>
  <r>
    <n v="3658"/>
    <s v="Mr. Marmalade"/>
    <s v="Life is hard when your own imaginary friend can't make time for you."/>
    <x v="15"/>
    <n v="1510"/>
    <x v="0"/>
    <s v="US"/>
    <s v="USD"/>
    <x v="3644"/>
    <x v="3658"/>
    <b v="0"/>
    <n v="20"/>
    <b v="1"/>
    <s v="theater/plays"/>
    <n v="101"/>
    <n v="75.5"/>
    <x v="1"/>
    <s v="plays"/>
    <x v="3658"/>
    <d v="2014-07-02T03:59:00"/>
    <x v="9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x v="3645"/>
    <x v="3659"/>
    <b v="0"/>
    <n v="13"/>
    <b v="1"/>
    <s v="theater/plays"/>
    <n v="102"/>
    <n v="235.46"/>
    <x v="1"/>
    <s v="plays"/>
    <x v="3659"/>
    <d v="2015-03-19T14:39:00"/>
    <x v="9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x v="3646"/>
    <x v="3660"/>
    <b v="0"/>
    <n v="22"/>
    <b v="1"/>
    <s v="theater/plays"/>
    <n v="100"/>
    <n v="11.36"/>
    <x v="1"/>
    <s v="plays"/>
    <x v="3660"/>
    <d v="2014-12-23T21:08:45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x v="3647"/>
    <x v="3661"/>
    <b v="0"/>
    <n v="36"/>
    <b v="1"/>
    <s v="theater/plays"/>
    <n v="111"/>
    <n v="92.5"/>
    <x v="1"/>
    <s v="plays"/>
    <x v="3661"/>
    <d v="2016-04-10T04:00:00"/>
    <x v="9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x v="3648"/>
    <x v="3662"/>
    <b v="0"/>
    <n v="40"/>
    <b v="1"/>
    <s v="theater/plays"/>
    <n v="101"/>
    <n v="202.85"/>
    <x v="1"/>
    <s v="plays"/>
    <x v="3662"/>
    <d v="2015-03-31T04:16:54"/>
    <x v="9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x v="3649"/>
    <x v="3663"/>
    <b v="0"/>
    <n v="9"/>
    <b v="1"/>
    <s v="theater/plays"/>
    <n v="104"/>
    <n v="26"/>
    <x v="1"/>
    <s v="plays"/>
    <x v="3663"/>
    <d v="2016-12-21T11:50:30"/>
    <x v="9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x v="3650"/>
    <x v="3664"/>
    <b v="0"/>
    <n v="19"/>
    <b v="1"/>
    <s v="theater/plays"/>
    <n v="109"/>
    <n v="46.05"/>
    <x v="1"/>
    <s v="plays"/>
    <x v="3664"/>
    <d v="2016-06-16T05:58:09"/>
    <x v="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x v="3651"/>
    <x v="3665"/>
    <b v="0"/>
    <n v="14"/>
    <b v="1"/>
    <s v="theater/plays"/>
    <n v="115"/>
    <n v="51"/>
    <x v="1"/>
    <s v="plays"/>
    <x v="3665"/>
    <d v="2015-10-28T19:54:00"/>
    <x v="9"/>
  </r>
  <r>
    <n v="3666"/>
    <s v="Israel LÃ³pez @ Ojai Playwrights Conference"/>
    <s v="Artistic Internship @ Ojai Playwrights Conference"/>
    <x v="38"/>
    <n v="1200"/>
    <x v="0"/>
    <s v="US"/>
    <s v="USD"/>
    <x v="3652"/>
    <x v="3666"/>
    <b v="0"/>
    <n v="38"/>
    <b v="1"/>
    <s v="theater/plays"/>
    <n v="100"/>
    <n v="31.58"/>
    <x v="1"/>
    <s v="plays"/>
    <x v="3666"/>
    <d v="2014-07-24T07:00:00"/>
    <x v="9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x v="3653"/>
    <x v="3667"/>
    <b v="0"/>
    <n v="58"/>
    <b v="1"/>
    <s v="theater/plays"/>
    <n v="103"/>
    <n v="53.36"/>
    <x v="1"/>
    <s v="plays"/>
    <x v="3667"/>
    <d v="2015-07-18T23:16:59"/>
    <x v="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x v="3654"/>
    <x v="3668"/>
    <b v="0"/>
    <n v="28"/>
    <b v="1"/>
    <s v="theater/plays"/>
    <n v="104"/>
    <n v="36.96"/>
    <x v="1"/>
    <s v="plays"/>
    <x v="3668"/>
    <d v="2015-07-23T18:33:00"/>
    <x v="9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x v="3655"/>
    <x v="3669"/>
    <b v="0"/>
    <n v="17"/>
    <b v="1"/>
    <s v="theater/plays"/>
    <n v="138"/>
    <n v="81.290000000000006"/>
    <x v="1"/>
    <s v="plays"/>
    <x v="3669"/>
    <d v="2015-06-11T16:12:17"/>
    <x v="9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x v="3656"/>
    <x v="3670"/>
    <b v="0"/>
    <n v="12"/>
    <b v="1"/>
    <s v="theater/plays"/>
    <n v="110"/>
    <n v="20.079999999999998"/>
    <x v="1"/>
    <s v="plays"/>
    <x v="3670"/>
    <d v="2015-05-31T23:00:00"/>
    <x v="9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x v="3657"/>
    <x v="3671"/>
    <b v="0"/>
    <n v="40"/>
    <b v="1"/>
    <s v="theater/plays"/>
    <n v="101"/>
    <n v="88.25"/>
    <x v="1"/>
    <s v="plays"/>
    <x v="3671"/>
    <d v="2014-07-21T03:59:00"/>
    <x v="9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x v="3658"/>
    <x v="3672"/>
    <b v="0"/>
    <n v="57"/>
    <b v="1"/>
    <s v="theater/plays"/>
    <n v="102"/>
    <n v="53.44"/>
    <x v="1"/>
    <s v="plays"/>
    <x v="3672"/>
    <d v="2014-09-26T22:43:04"/>
    <x v="9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x v="3659"/>
    <x v="3673"/>
    <b v="0"/>
    <n v="114"/>
    <b v="1"/>
    <s v="theater/plays"/>
    <n v="114"/>
    <n v="39.869999999999997"/>
    <x v="1"/>
    <s v="plays"/>
    <x v="3673"/>
    <d v="2014-11-05T12:52:00"/>
    <x v="9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x v="3660"/>
    <x v="3674"/>
    <b v="0"/>
    <n v="31"/>
    <b v="1"/>
    <s v="theater/plays"/>
    <n v="100"/>
    <n v="145.16"/>
    <x v="1"/>
    <s v="plays"/>
    <x v="3674"/>
    <d v="2016-09-03T20:57:09"/>
    <x v="9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x v="3661"/>
    <x v="3675"/>
    <b v="0"/>
    <n v="3"/>
    <b v="1"/>
    <s v="theater/plays"/>
    <n v="140"/>
    <n v="23.33"/>
    <x v="1"/>
    <s v="plays"/>
    <x v="3675"/>
    <d v="2016-05-15T23:00:00"/>
    <x v="9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x v="3662"/>
    <x v="3676"/>
    <b v="0"/>
    <n v="16"/>
    <b v="1"/>
    <s v="theater/plays"/>
    <n v="129"/>
    <n v="64.38"/>
    <x v="1"/>
    <s v="plays"/>
    <x v="3676"/>
    <d v="2014-09-12T19:34:44"/>
    <x v="9"/>
  </r>
  <r>
    <n v="3677"/>
    <s v="Goldfish Memory Productions"/>
    <s v="Goldfish Memory Productions seeks at least $12,000 to begin their first 3 professional projects."/>
    <x v="14"/>
    <n v="12348.5"/>
    <x v="0"/>
    <s v="US"/>
    <s v="USD"/>
    <x v="3663"/>
    <x v="3677"/>
    <b v="0"/>
    <n v="199"/>
    <b v="1"/>
    <s v="theater/plays"/>
    <n v="103"/>
    <n v="62.05"/>
    <x v="1"/>
    <s v="plays"/>
    <x v="3677"/>
    <d v="2014-07-03T03:59:00"/>
    <x v="9"/>
  </r>
  <r>
    <n v="3678"/>
    <s v="Some big Some bang"/>
    <s v="The Ugly Collective takes Some big Some bang to the Underbelly Venues at the Edinburgh Fringe!"/>
    <x v="13"/>
    <n v="2050"/>
    <x v="0"/>
    <s v="GB"/>
    <s v="GBP"/>
    <x v="3664"/>
    <x v="3678"/>
    <b v="0"/>
    <n v="31"/>
    <b v="1"/>
    <s v="theater/plays"/>
    <n v="103"/>
    <n v="66.13"/>
    <x v="1"/>
    <s v="plays"/>
    <x v="3678"/>
    <d v="2015-05-31T12:44:58"/>
    <x v="9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x v="3665"/>
    <x v="3679"/>
    <b v="0"/>
    <n v="30"/>
    <b v="1"/>
    <s v="theater/plays"/>
    <n v="110"/>
    <n v="73.400000000000006"/>
    <x v="1"/>
    <s v="plays"/>
    <x v="3679"/>
    <d v="2014-07-01T04:59:00"/>
    <x v="9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x v="3666"/>
    <x v="3680"/>
    <b v="0"/>
    <n v="34"/>
    <b v="1"/>
    <s v="theater/plays"/>
    <n v="113"/>
    <n v="99.5"/>
    <x v="1"/>
    <s v="plays"/>
    <x v="3680"/>
    <d v="2016-10-05T10:53:54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x v="3667"/>
    <x v="3681"/>
    <b v="0"/>
    <n v="18"/>
    <b v="1"/>
    <s v="theater/plays"/>
    <n v="112"/>
    <n v="62.17"/>
    <x v="1"/>
    <s v="plays"/>
    <x v="3681"/>
    <d v="2016-01-15T15:38:10"/>
    <x v="9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x v="3668"/>
    <x v="3682"/>
    <b v="0"/>
    <n v="67"/>
    <b v="1"/>
    <s v="theater/plays"/>
    <n v="139"/>
    <n v="62.33"/>
    <x v="1"/>
    <s v="plays"/>
    <x v="3682"/>
    <d v="2014-06-16T06:59:00"/>
    <x v="9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x v="3669"/>
    <x v="3683"/>
    <b v="0"/>
    <n v="66"/>
    <b v="1"/>
    <s v="theater/plays"/>
    <n v="111"/>
    <n v="58.79"/>
    <x v="1"/>
    <s v="plays"/>
    <x v="3683"/>
    <d v="2016-10-20T02:48:16"/>
    <x v="9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x v="3670"/>
    <x v="3684"/>
    <b v="0"/>
    <n v="23"/>
    <b v="1"/>
    <s v="theater/plays"/>
    <n v="139"/>
    <n v="45.35"/>
    <x v="1"/>
    <s v="plays"/>
    <x v="3684"/>
    <d v="2015-09-02T04:19:46"/>
    <x v="9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x v="3671"/>
    <x v="3685"/>
    <b v="0"/>
    <n v="126"/>
    <b v="1"/>
    <s v="theater/plays"/>
    <n v="106"/>
    <n v="41.94"/>
    <x v="1"/>
    <s v="plays"/>
    <x v="3685"/>
    <d v="2014-05-19T21:00:00"/>
    <x v="9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x v="3672"/>
    <x v="3686"/>
    <b v="0"/>
    <n v="6"/>
    <b v="1"/>
    <s v="theater/plays"/>
    <n v="101"/>
    <n v="59.17"/>
    <x v="1"/>
    <s v="plays"/>
    <x v="3686"/>
    <d v="2015-08-29T03:59:00"/>
    <x v="9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x v="3673"/>
    <x v="3687"/>
    <b v="0"/>
    <n v="25"/>
    <b v="1"/>
    <s v="theater/plays"/>
    <n v="100"/>
    <n v="200.49"/>
    <x v="1"/>
    <s v="plays"/>
    <x v="3687"/>
    <d v="2014-06-27T05:14:15"/>
    <x v="9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x v="3674"/>
    <x v="3688"/>
    <b v="0"/>
    <n v="39"/>
    <b v="1"/>
    <s v="theater/plays"/>
    <n v="109"/>
    <n v="83.97"/>
    <x v="1"/>
    <s v="plays"/>
    <x v="3688"/>
    <d v="2014-08-08T18:53:24"/>
    <x v="9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x v="3675"/>
    <x v="3689"/>
    <b v="0"/>
    <n v="62"/>
    <b v="1"/>
    <s v="theater/plays"/>
    <n v="118"/>
    <n v="57.26"/>
    <x v="1"/>
    <s v="plays"/>
    <x v="3689"/>
    <d v="2015-06-21T22:25:00"/>
    <x v="9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x v="3676"/>
    <x v="3690"/>
    <b v="0"/>
    <n v="31"/>
    <b v="1"/>
    <s v="theater/plays"/>
    <n v="120"/>
    <n v="58.06"/>
    <x v="1"/>
    <s v="plays"/>
    <x v="3690"/>
    <d v="2014-11-27T15:21:23"/>
    <x v="9"/>
  </r>
  <r>
    <n v="3691"/>
    <s v="Most Dangerous Man in America (WEB DuBois) by Amiri  Baraka"/>
    <s v="World Premiere of last play written by Amiri Baraka"/>
    <x v="79"/>
    <n v="51184"/>
    <x v="0"/>
    <s v="US"/>
    <s v="USD"/>
    <x v="3677"/>
    <x v="3691"/>
    <b v="0"/>
    <n v="274"/>
    <b v="1"/>
    <s v="theater/plays"/>
    <n v="128"/>
    <n v="186.8"/>
    <x v="1"/>
    <s v="plays"/>
    <x v="3691"/>
    <d v="2015-03-02T04:59:00"/>
    <x v="9"/>
  </r>
  <r>
    <n v="3692"/>
    <s v="An Evening With Durang"/>
    <s v="Help us independently produce two great comedies by Christopher Durang."/>
    <x v="28"/>
    <n v="1260"/>
    <x v="0"/>
    <s v="US"/>
    <s v="USD"/>
    <x v="3678"/>
    <x v="3692"/>
    <b v="0"/>
    <n v="17"/>
    <b v="1"/>
    <s v="theater/plays"/>
    <n v="126"/>
    <n v="74.12"/>
    <x v="1"/>
    <s v="plays"/>
    <x v="3692"/>
    <d v="2014-09-19T00:00:00"/>
    <x v="9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x v="3679"/>
    <x v="3693"/>
    <b v="0"/>
    <n v="14"/>
    <b v="1"/>
    <s v="theater/plays"/>
    <n v="129"/>
    <n v="30.71"/>
    <x v="1"/>
    <s v="plays"/>
    <x v="3693"/>
    <d v="2015-11-30T22:30:00"/>
    <x v="9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x v="3680"/>
    <x v="3694"/>
    <b v="0"/>
    <n v="60"/>
    <b v="1"/>
    <s v="theater/plays"/>
    <n v="107"/>
    <n v="62.67"/>
    <x v="1"/>
    <s v="plays"/>
    <x v="3694"/>
    <d v="2016-06-06T02:00:00"/>
    <x v="9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x v="3681"/>
    <x v="3695"/>
    <b v="0"/>
    <n v="33"/>
    <b v="1"/>
    <s v="theater/plays"/>
    <n v="100"/>
    <n v="121.36"/>
    <x v="1"/>
    <s v="plays"/>
    <x v="3695"/>
    <d v="2015-01-11T20:53:30"/>
    <x v="9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x v="3682"/>
    <x v="3696"/>
    <b v="0"/>
    <n v="78"/>
    <b v="1"/>
    <s v="theater/plays"/>
    <n v="155"/>
    <n v="39.74"/>
    <x v="1"/>
    <s v="plays"/>
    <x v="3696"/>
    <d v="2015-02-13T14:48:36"/>
    <x v="9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x v="3683"/>
    <x v="3697"/>
    <b v="0"/>
    <n v="30"/>
    <b v="1"/>
    <s v="theater/plays"/>
    <n v="108"/>
    <n v="72"/>
    <x v="1"/>
    <s v="plays"/>
    <x v="3697"/>
    <d v="2016-05-10T11:10:48"/>
    <x v="9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x v="3684"/>
    <x v="3698"/>
    <b v="0"/>
    <n v="136"/>
    <b v="1"/>
    <s v="theater/plays"/>
    <n v="111"/>
    <n v="40.630000000000003"/>
    <x v="1"/>
    <s v="plays"/>
    <x v="3698"/>
    <d v="2016-03-02T19:21:27"/>
    <x v="9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x v="3685"/>
    <x v="3699"/>
    <b v="0"/>
    <n v="40"/>
    <b v="1"/>
    <s v="theater/plays"/>
    <n v="101"/>
    <n v="63"/>
    <x v="1"/>
    <s v="plays"/>
    <x v="3699"/>
    <d v="2014-10-15T14:26:56"/>
    <x v="9"/>
  </r>
  <r>
    <n v="3700"/>
    <s v="Generations (Senior Project)"/>
    <s v="Help me produce the play I have written for my senior project!"/>
    <x v="2"/>
    <n v="606"/>
    <x v="0"/>
    <s v="US"/>
    <s v="USD"/>
    <x v="3686"/>
    <x v="3700"/>
    <b v="0"/>
    <n v="18"/>
    <b v="1"/>
    <s v="theater/plays"/>
    <n v="121"/>
    <n v="33.67"/>
    <x v="1"/>
    <s v="plays"/>
    <x v="3700"/>
    <d v="2014-09-30T16:00:00"/>
    <x v="9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x v="3687"/>
    <x v="3701"/>
    <b v="0"/>
    <n v="39"/>
    <b v="1"/>
    <s v="theater/plays"/>
    <n v="100"/>
    <n v="38.590000000000003"/>
    <x v="1"/>
    <s v="plays"/>
    <x v="3701"/>
    <d v="2015-06-04T12:59:53"/>
    <x v="9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x v="3688"/>
    <x v="3702"/>
    <b v="0"/>
    <n v="21"/>
    <b v="1"/>
    <s v="theater/plays"/>
    <n v="109"/>
    <n v="155.94999999999999"/>
    <x v="1"/>
    <s v="plays"/>
    <x v="3702"/>
    <d v="2016-07-10T22:59:00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x v="3689"/>
    <x v="3703"/>
    <b v="0"/>
    <n v="30"/>
    <b v="1"/>
    <s v="theater/plays"/>
    <n v="123"/>
    <n v="43.2"/>
    <x v="1"/>
    <s v="plays"/>
    <x v="3703"/>
    <d v="2016-08-13T06:59:00"/>
    <x v="9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x v="3690"/>
    <x v="3704"/>
    <b v="0"/>
    <n v="27"/>
    <b v="1"/>
    <s v="theater/plays"/>
    <n v="136"/>
    <n v="15.15"/>
    <x v="1"/>
    <s v="plays"/>
    <x v="3704"/>
    <d v="2016-05-31T16:33:14"/>
    <x v="9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x v="3691"/>
    <x v="3705"/>
    <b v="0"/>
    <n v="35"/>
    <b v="1"/>
    <s v="theater/plays"/>
    <n v="103"/>
    <n v="83.57"/>
    <x v="1"/>
    <s v="plays"/>
    <x v="3705"/>
    <d v="2014-06-23T18:00:00"/>
    <x v="9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x v="3692"/>
    <x v="3706"/>
    <b v="0"/>
    <n v="13"/>
    <b v="1"/>
    <s v="theater/plays"/>
    <n v="121"/>
    <n v="140"/>
    <x v="1"/>
    <s v="plays"/>
    <x v="3706"/>
    <d v="2014-09-12T21:55:49"/>
    <x v="9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x v="3693"/>
    <x v="3707"/>
    <b v="0"/>
    <n v="23"/>
    <b v="1"/>
    <s v="theater/plays"/>
    <n v="186"/>
    <n v="80.87"/>
    <x v="1"/>
    <s v="plays"/>
    <x v="3707"/>
    <d v="2016-07-22T05:26:00"/>
    <x v="9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x v="3694"/>
    <x v="3708"/>
    <b v="0"/>
    <n v="39"/>
    <b v="1"/>
    <s v="theater/plays"/>
    <n v="300"/>
    <n v="53.85"/>
    <x v="1"/>
    <s v="plays"/>
    <x v="3708"/>
    <d v="2014-07-04T03:24:46"/>
    <x v="9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x v="3695"/>
    <x v="3709"/>
    <b v="0"/>
    <n v="35"/>
    <b v="1"/>
    <s v="theater/plays"/>
    <n v="108"/>
    <n v="30.93"/>
    <x v="1"/>
    <s v="plays"/>
    <x v="3709"/>
    <d v="2014-06-25T16:59:06"/>
    <x v="9"/>
  </r>
  <r>
    <n v="3710"/>
    <s v="&quot;Loving Alanis&quot; Rocky Mountain Regional Premier"/>
    <s v="A comedy about, life, death, men, women, and the power of a good Kegel."/>
    <x v="46"/>
    <n v="1835"/>
    <x v="0"/>
    <s v="US"/>
    <s v="USD"/>
    <x v="3696"/>
    <x v="3710"/>
    <b v="0"/>
    <n v="27"/>
    <b v="1"/>
    <s v="theater/plays"/>
    <n v="141"/>
    <n v="67.959999999999994"/>
    <x v="1"/>
    <s v="plays"/>
    <x v="3710"/>
    <d v="2015-04-03T13:49:48"/>
    <x v="9"/>
  </r>
  <r>
    <n v="3711"/>
    <s v="The Youth Shakespeare Project 2014"/>
    <s v="Two teachers and twenty kids bring one of Shakespeare's plays to life!"/>
    <x v="2"/>
    <n v="570"/>
    <x v="0"/>
    <s v="US"/>
    <s v="USD"/>
    <x v="3174"/>
    <x v="3711"/>
    <b v="0"/>
    <n v="21"/>
    <b v="1"/>
    <s v="theater/plays"/>
    <n v="114"/>
    <n v="27.14"/>
    <x v="1"/>
    <s v="plays"/>
    <x v="3711"/>
    <d v="2014-06-15T16:00:00"/>
    <x v="9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x v="3697"/>
    <x v="3712"/>
    <b v="0"/>
    <n v="104"/>
    <b v="1"/>
    <s v="theater/plays"/>
    <n v="154"/>
    <n v="110.87"/>
    <x v="1"/>
    <s v="plays"/>
    <x v="3712"/>
    <d v="2015-05-31T06:59:00"/>
    <x v="9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x v="3698"/>
    <x v="3713"/>
    <b v="0"/>
    <n v="19"/>
    <b v="1"/>
    <s v="theater/plays"/>
    <n v="102"/>
    <n v="106.84"/>
    <x v="1"/>
    <s v="plays"/>
    <x v="3713"/>
    <d v="2016-06-04T17:42:46"/>
    <x v="9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x v="3699"/>
    <x v="3714"/>
    <b v="0"/>
    <n v="97"/>
    <b v="1"/>
    <s v="theater/plays"/>
    <n v="102"/>
    <n v="105.52"/>
    <x v="1"/>
    <s v="plays"/>
    <x v="3714"/>
    <d v="2015-05-26T03:59:00"/>
    <x v="9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x v="3700"/>
    <x v="3715"/>
    <b v="0"/>
    <n v="27"/>
    <b v="1"/>
    <s v="theater/plays"/>
    <n v="103"/>
    <n v="132.96"/>
    <x v="1"/>
    <s v="plays"/>
    <x v="3715"/>
    <d v="2015-03-31T12:52:00"/>
    <x v="9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x v="3701"/>
    <x v="3716"/>
    <b v="0"/>
    <n v="24"/>
    <b v="1"/>
    <s v="theater/plays"/>
    <n v="156"/>
    <n v="51.92"/>
    <x v="1"/>
    <s v="plays"/>
    <x v="3716"/>
    <d v="2016-01-21T21:18:29"/>
    <x v="9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x v="3702"/>
    <x v="3717"/>
    <b v="0"/>
    <n v="13"/>
    <b v="1"/>
    <s v="theater/plays"/>
    <n v="101"/>
    <n v="310"/>
    <x v="1"/>
    <s v="plays"/>
    <x v="3717"/>
    <d v="2015-05-09T20:47:29"/>
    <x v="9"/>
  </r>
  <r>
    <n v="3718"/>
    <s v="PUNK ROCK"/>
    <s v="William Carlisle has the world at his feet but its weight on his shoulders. He is intelligent, articulate and fucked."/>
    <x v="2"/>
    <n v="1197"/>
    <x v="0"/>
    <s v="GB"/>
    <s v="GBP"/>
    <x v="3703"/>
    <x v="3718"/>
    <b v="0"/>
    <n v="46"/>
    <b v="1"/>
    <s v="theater/plays"/>
    <n v="239"/>
    <n v="26.02"/>
    <x v="1"/>
    <s v="plays"/>
    <x v="3718"/>
    <d v="2015-02-27T17:11:15"/>
    <x v="9"/>
  </r>
  <r>
    <n v="3719"/>
    <s v="Corium"/>
    <s v="A new piece of physical theatre about love, regret and longing."/>
    <x v="48"/>
    <n v="420"/>
    <x v="0"/>
    <s v="GB"/>
    <s v="GBP"/>
    <x v="3704"/>
    <x v="3719"/>
    <b v="0"/>
    <n v="4"/>
    <b v="1"/>
    <s v="theater/plays"/>
    <n v="210"/>
    <n v="105"/>
    <x v="1"/>
    <s v="plays"/>
    <x v="3719"/>
    <d v="2015-06-22T17:31:06"/>
    <x v="9"/>
  </r>
  <r>
    <n v="3720"/>
    <s v="Lakotas and the American Theatre"/>
    <s v="Breaking the American Indian stereotype in the American Theatre."/>
    <x v="126"/>
    <n v="3449"/>
    <x v="0"/>
    <s v="US"/>
    <s v="USD"/>
    <x v="3705"/>
    <x v="3720"/>
    <b v="0"/>
    <n v="40"/>
    <b v="1"/>
    <s v="theater/plays"/>
    <n v="105"/>
    <n v="86.23"/>
    <x v="1"/>
    <s v="plays"/>
    <x v="3720"/>
    <d v="2015-07-02T23:50:06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x v="3706"/>
    <x v="3721"/>
    <b v="0"/>
    <n v="44"/>
    <b v="1"/>
    <s v="theater/plays"/>
    <n v="101"/>
    <n v="114.55"/>
    <x v="1"/>
    <s v="plays"/>
    <x v="3721"/>
    <d v="2014-11-05T23:28:04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x v="3707"/>
    <x v="3722"/>
    <b v="0"/>
    <n v="35"/>
    <b v="1"/>
    <s v="theater/plays"/>
    <n v="111"/>
    <n v="47.66"/>
    <x v="1"/>
    <s v="plays"/>
    <x v="3722"/>
    <d v="2016-02-11T22:59:00"/>
    <x v="9"/>
  </r>
  <r>
    <n v="3723"/>
    <s v="Beauty and the Beast"/>
    <s v="Saltmine Theatre Company present Beauty and the Beast:"/>
    <x v="37"/>
    <n v="4592"/>
    <x v="0"/>
    <s v="GB"/>
    <s v="GBP"/>
    <x v="3708"/>
    <x v="3723"/>
    <b v="0"/>
    <n v="63"/>
    <b v="1"/>
    <s v="theater/plays"/>
    <n v="102"/>
    <n v="72.89"/>
    <x v="1"/>
    <s v="plays"/>
    <x v="3723"/>
    <d v="2014-11-30T19:04:22"/>
    <x v="9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x v="3709"/>
    <x v="3724"/>
    <b v="0"/>
    <n v="89"/>
    <b v="1"/>
    <s v="theater/plays"/>
    <n v="103"/>
    <n v="49.55"/>
    <x v="1"/>
    <s v="plays"/>
    <x v="3724"/>
    <d v="2016-05-04T23:00:00"/>
    <x v="9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x v="3710"/>
    <x v="3725"/>
    <b v="0"/>
    <n v="15"/>
    <b v="1"/>
    <s v="theater/plays"/>
    <n v="127"/>
    <n v="25.4"/>
    <x v="1"/>
    <s v="plays"/>
    <x v="3725"/>
    <d v="2016-02-18T21:30:00"/>
    <x v="9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x v="3711"/>
    <x v="3726"/>
    <b v="0"/>
    <n v="46"/>
    <b v="1"/>
    <s v="theater/plays"/>
    <n v="339"/>
    <n v="62.59"/>
    <x v="1"/>
    <s v="plays"/>
    <x v="3726"/>
    <d v="2016-04-29T21:00:00"/>
    <x v="9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x v="3712"/>
    <x v="3727"/>
    <b v="0"/>
    <n v="33"/>
    <b v="1"/>
    <s v="theater/plays"/>
    <n v="101"/>
    <n v="61.06"/>
    <x v="1"/>
    <s v="plays"/>
    <x v="3727"/>
    <d v="2016-10-20T04:55:00"/>
    <x v="9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x v="3713"/>
    <x v="3728"/>
    <b v="0"/>
    <n v="31"/>
    <b v="0"/>
    <s v="theater/plays"/>
    <n v="9"/>
    <n v="60.06"/>
    <x v="1"/>
    <s v="plays"/>
    <x v="3728"/>
    <d v="2015-08-19T04:06:16"/>
    <x v="9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x v="3714"/>
    <x v="3729"/>
    <b v="0"/>
    <n v="5"/>
    <b v="0"/>
    <s v="theater/plays"/>
    <n v="7"/>
    <n v="72.400000000000006"/>
    <x v="1"/>
    <s v="plays"/>
    <x v="3729"/>
    <d v="2015-03-23T03:55:12"/>
    <x v="9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x v="3715"/>
    <x v="3730"/>
    <b v="0"/>
    <n v="1"/>
    <b v="0"/>
    <s v="theater/plays"/>
    <n v="10"/>
    <n v="100"/>
    <x v="1"/>
    <s v="plays"/>
    <x v="3730"/>
    <d v="2015-08-17T16:15:59"/>
    <x v="9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x v="3716"/>
    <x v="3731"/>
    <b v="0"/>
    <n v="12"/>
    <b v="0"/>
    <s v="theater/plays"/>
    <n v="11"/>
    <n v="51.67"/>
    <x v="1"/>
    <s v="plays"/>
    <x v="3731"/>
    <d v="2015-01-10T03:23:00"/>
    <x v="9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x v="3717"/>
    <x v="3732"/>
    <b v="0"/>
    <n v="4"/>
    <b v="0"/>
    <s v="theater/plays"/>
    <n v="15"/>
    <n v="32.75"/>
    <x v="1"/>
    <s v="plays"/>
    <x v="3732"/>
    <d v="2015-01-24T12:00:00"/>
    <x v="9"/>
  </r>
  <r>
    <n v="3733"/>
    <s v="laughter in the hood"/>
    <s v="want to donate tickets to residents who live in the community that cant afford the 35.00 price of ticket"/>
    <x v="15"/>
    <n v="0"/>
    <x v="2"/>
    <s v="US"/>
    <s v="USD"/>
    <x v="3718"/>
    <x v="3733"/>
    <b v="0"/>
    <n v="0"/>
    <b v="0"/>
    <s v="theater/plays"/>
    <n v="0"/>
    <n v="0"/>
    <x v="1"/>
    <s v="plays"/>
    <x v="3733"/>
    <d v="2015-04-18T22:30:00"/>
    <x v="9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x v="3719"/>
    <x v="3734"/>
    <b v="0"/>
    <n v="7"/>
    <b v="0"/>
    <s v="theater/plays"/>
    <n v="28"/>
    <n v="61"/>
    <x v="1"/>
    <s v="plays"/>
    <x v="3734"/>
    <d v="2015-05-25T21:38:16"/>
    <x v="9"/>
  </r>
  <r>
    <n v="3735"/>
    <s v="Women Beware Women"/>
    <s v="Young Actor's taking on a Jacobean tragedy. Family, betrayal, love, lust, sex and death."/>
    <x v="325"/>
    <n v="20"/>
    <x v="2"/>
    <s v="GB"/>
    <s v="GBP"/>
    <x v="3720"/>
    <x v="3735"/>
    <b v="0"/>
    <n v="2"/>
    <b v="0"/>
    <s v="theater/plays"/>
    <n v="13"/>
    <n v="10"/>
    <x v="1"/>
    <s v="plays"/>
    <x v="3735"/>
    <d v="2015-05-28T16:38:09"/>
    <x v="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x v="3721"/>
    <x v="3736"/>
    <b v="0"/>
    <n v="1"/>
    <b v="0"/>
    <s v="theater/plays"/>
    <n v="1"/>
    <n v="10"/>
    <x v="1"/>
    <s v="plays"/>
    <x v="3736"/>
    <d v="2015-03-23T18:00:00"/>
    <x v="9"/>
  </r>
  <r>
    <n v="3737"/>
    <s v="Measure For Measure"/>
    <s v="The ASU Theatre and Shakespeare Club presents Measure For Measure directed by Jordyn Ochser."/>
    <x v="176"/>
    <n v="150"/>
    <x v="2"/>
    <s v="US"/>
    <s v="USD"/>
    <x v="3722"/>
    <x v="3737"/>
    <b v="0"/>
    <n v="4"/>
    <b v="0"/>
    <s v="theater/plays"/>
    <n v="21"/>
    <n v="37.5"/>
    <x v="1"/>
    <s v="plays"/>
    <x v="3737"/>
    <d v="2015-11-12T06:59:00"/>
    <x v="9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x v="3723"/>
    <x v="3738"/>
    <b v="0"/>
    <n v="6"/>
    <b v="0"/>
    <s v="theater/plays"/>
    <n v="18"/>
    <n v="45"/>
    <x v="1"/>
    <s v="plays"/>
    <x v="3738"/>
    <d v="2014-07-15T22:00:00"/>
    <x v="9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x v="3724"/>
    <x v="3739"/>
    <b v="0"/>
    <n v="8"/>
    <b v="0"/>
    <s v="theater/plays"/>
    <n v="20"/>
    <n v="100.63"/>
    <x v="1"/>
    <s v="plays"/>
    <x v="3739"/>
    <d v="2016-07-17T10:47:48"/>
    <x v="9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x v="3725"/>
    <x v="3740"/>
    <b v="0"/>
    <n v="14"/>
    <b v="0"/>
    <s v="theater/plays"/>
    <n v="18"/>
    <n v="25.57"/>
    <x v="1"/>
    <s v="plays"/>
    <x v="3740"/>
    <d v="2014-08-12T01:53:58"/>
    <x v="9"/>
  </r>
  <r>
    <n v="3741"/>
    <s v="Open House Theater"/>
    <s v="A small community with a love for theater would like to continue. Help the children of this community continue."/>
    <x v="22"/>
    <n v="0"/>
    <x v="2"/>
    <s v="US"/>
    <s v="USD"/>
    <x v="3726"/>
    <x v="3741"/>
    <b v="0"/>
    <n v="0"/>
    <b v="0"/>
    <s v="theater/plays"/>
    <n v="0"/>
    <n v="0"/>
    <x v="1"/>
    <s v="plays"/>
    <x v="3741"/>
    <d v="2015-12-17T22:05:50"/>
    <x v="9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x v="3727"/>
    <x v="3742"/>
    <b v="0"/>
    <n v="4"/>
    <b v="0"/>
    <s v="theater/plays"/>
    <n v="2"/>
    <n v="25"/>
    <x v="1"/>
    <s v="plays"/>
    <x v="3742"/>
    <d v="2014-09-06T05:09:04"/>
    <x v="9"/>
  </r>
  <r>
    <n v="3743"/>
    <s v="Down the Mississippi"/>
    <s v="I'm taking the Adventures of Huckleberry Finn puppet show down the Mississippi River!"/>
    <x v="41"/>
    <n v="0"/>
    <x v="2"/>
    <s v="US"/>
    <s v="USD"/>
    <x v="3728"/>
    <x v="3743"/>
    <b v="0"/>
    <n v="0"/>
    <b v="0"/>
    <s v="theater/plays"/>
    <n v="0"/>
    <n v="0"/>
    <x v="1"/>
    <s v="plays"/>
    <x v="3743"/>
    <d v="2014-07-03T17:02:44"/>
    <x v="9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x v="3729"/>
    <x v="3744"/>
    <b v="0"/>
    <n v="0"/>
    <b v="0"/>
    <s v="theater/plays"/>
    <n v="0"/>
    <n v="0"/>
    <x v="1"/>
    <s v="plays"/>
    <x v="3744"/>
    <d v="2014-07-05T03:59:00"/>
    <x v="9"/>
  </r>
  <r>
    <n v="3745"/>
    <s v="Tyke Theatre Web Show"/>
    <s v="Tyke wants to expand her puppet theater show to weekly online web shows and is looking for backers."/>
    <x v="213"/>
    <n v="10"/>
    <x v="2"/>
    <s v="US"/>
    <s v="USD"/>
    <x v="3730"/>
    <x v="3745"/>
    <b v="0"/>
    <n v="1"/>
    <b v="0"/>
    <s v="theater/plays"/>
    <n v="10"/>
    <n v="10"/>
    <x v="1"/>
    <s v="plays"/>
    <x v="3745"/>
    <d v="2014-08-10T16:45:02"/>
    <x v="9"/>
  </r>
  <r>
    <n v="3746"/>
    <s v="Stage Play Production - &quot;I Love You to Death&quot;"/>
    <s v="Generational curses CAN be broken...right?"/>
    <x v="0"/>
    <n v="202"/>
    <x v="2"/>
    <s v="US"/>
    <s v="USD"/>
    <x v="3731"/>
    <x v="3746"/>
    <b v="0"/>
    <n v="1"/>
    <b v="0"/>
    <s v="theater/plays"/>
    <n v="2"/>
    <n v="202"/>
    <x v="1"/>
    <s v="plays"/>
    <x v="3746"/>
    <d v="2016-10-08T09:20:39"/>
    <x v="9"/>
  </r>
  <r>
    <n v="3747"/>
    <s v="Counting Stars"/>
    <s v="The world premiere of an astonishing new play by acclaimed writer Atiha Sen Gupta."/>
    <x v="30"/>
    <n v="25"/>
    <x v="2"/>
    <s v="GB"/>
    <s v="GBP"/>
    <x v="3732"/>
    <x v="3747"/>
    <b v="0"/>
    <n v="1"/>
    <b v="0"/>
    <s v="theater/plays"/>
    <n v="1"/>
    <n v="25"/>
    <x v="1"/>
    <s v="plays"/>
    <x v="3747"/>
    <d v="2015-07-05T22:59:00"/>
    <x v="9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x v="3733"/>
    <x v="3748"/>
    <b v="0"/>
    <n v="52"/>
    <b v="1"/>
    <s v="theater/musical"/>
    <n v="104"/>
    <n v="99.54"/>
    <x v="1"/>
    <s v="musical"/>
    <x v="3748"/>
    <d v="2016-02-16T05:59:00"/>
    <x v="9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x v="3734"/>
    <x v="3749"/>
    <b v="0"/>
    <n v="7"/>
    <b v="1"/>
    <s v="theater/musical"/>
    <n v="105"/>
    <n v="75"/>
    <x v="1"/>
    <s v="musical"/>
    <x v="3749"/>
    <d v="2016-04-29T03:59:00"/>
    <x v="9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x v="3735"/>
    <x v="3750"/>
    <b v="0"/>
    <n v="28"/>
    <b v="1"/>
    <s v="theater/musical"/>
    <n v="100"/>
    <n v="215.25"/>
    <x v="1"/>
    <s v="musical"/>
    <x v="3750"/>
    <d v="2015-02-10T07:59:00"/>
    <x v="9"/>
  </r>
  <r>
    <n v="3751"/>
    <s v="GGC Productions 2016"/>
    <s v="I will be performing in TWO productions to kick off the 2016 season. NEED HELP TO FUND THESE GREAT SHOWS!"/>
    <x v="28"/>
    <n v="1326"/>
    <x v="0"/>
    <s v="US"/>
    <s v="USD"/>
    <x v="3736"/>
    <x v="3751"/>
    <b v="0"/>
    <n v="11"/>
    <b v="1"/>
    <s v="theater/musical"/>
    <n v="133"/>
    <n v="120.55"/>
    <x v="1"/>
    <s v="musical"/>
    <x v="3751"/>
    <d v="2016-04-02T23:51:13"/>
    <x v="9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x v="3737"/>
    <x v="3752"/>
    <b v="0"/>
    <n v="15"/>
    <b v="1"/>
    <s v="theater/musical"/>
    <n v="113"/>
    <n v="37.67"/>
    <x v="1"/>
    <s v="musical"/>
    <x v="3752"/>
    <d v="2016-10-16T21:00:00"/>
    <x v="4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x v="3738"/>
    <x v="3753"/>
    <b v="0"/>
    <n v="30"/>
    <b v="1"/>
    <s v="theater/musical"/>
    <n v="103"/>
    <n v="172.23"/>
    <x v="1"/>
    <s v="musical"/>
    <x v="3753"/>
    <d v="2015-06-03T00:00:00"/>
    <x v="9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x v="3739"/>
    <x v="3754"/>
    <b v="0"/>
    <n v="27"/>
    <b v="1"/>
    <s v="theater/musical"/>
    <n v="120"/>
    <n v="111.11"/>
    <x v="1"/>
    <s v="musical"/>
    <x v="3754"/>
    <d v="2014-07-26T04:59:00"/>
    <x v="9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x v="3740"/>
    <x v="3755"/>
    <b v="0"/>
    <n v="28"/>
    <b v="1"/>
    <s v="theater/musical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x v="3741"/>
    <x v="3756"/>
    <b v="0"/>
    <n v="17"/>
    <b v="1"/>
    <s v="theater/musical"/>
    <n v="101"/>
    <n v="267.64999999999998"/>
    <x v="1"/>
    <s v="musical"/>
    <x v="3756"/>
    <d v="2014-06-11T19:33:18"/>
    <x v="9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x v="3742"/>
    <x v="3757"/>
    <b v="0"/>
    <n v="50"/>
    <b v="1"/>
    <s v="theater/musical"/>
    <n v="109"/>
    <n v="75.959999999999994"/>
    <x v="1"/>
    <s v="musical"/>
    <x v="3757"/>
    <d v="2014-12-01T20:25:15"/>
    <x v="9"/>
  </r>
  <r>
    <n v="3758"/>
    <s v="Luigi's Ladies"/>
    <s v="LUIGI'S LADIES: an original one-woman musical comedy"/>
    <x v="15"/>
    <n v="1535"/>
    <x v="0"/>
    <s v="US"/>
    <s v="USD"/>
    <x v="3743"/>
    <x v="3758"/>
    <b v="0"/>
    <n v="26"/>
    <b v="1"/>
    <s v="theater/musical"/>
    <n v="102"/>
    <n v="59.04"/>
    <x v="1"/>
    <s v="musical"/>
    <x v="3758"/>
    <d v="2014-05-19T05:00:00"/>
    <x v="9"/>
  </r>
  <r>
    <n v="3759"/>
    <s v="Pared Down Productions"/>
    <s v="A production company specializing in small-scale musicals"/>
    <x v="23"/>
    <n v="4409.7700000000004"/>
    <x v="0"/>
    <s v="US"/>
    <s v="USD"/>
    <x v="3744"/>
    <x v="3759"/>
    <b v="0"/>
    <n v="88"/>
    <b v="1"/>
    <s v="theater/musical"/>
    <n v="110"/>
    <n v="50.11"/>
    <x v="1"/>
    <s v="musical"/>
    <x v="3759"/>
    <d v="2015-08-26T02:35:53"/>
    <x v="9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x v="3745"/>
    <x v="3760"/>
    <b v="0"/>
    <n v="91"/>
    <b v="1"/>
    <s v="theater/musical"/>
    <n v="101"/>
    <n v="55.5"/>
    <x v="1"/>
    <s v="musical"/>
    <x v="3760"/>
    <d v="2014-05-05T12:36:26"/>
    <x v="9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x v="3746"/>
    <x v="3761"/>
    <b v="0"/>
    <n v="3"/>
    <b v="1"/>
    <s v="theater/musical"/>
    <n v="100"/>
    <n v="166.67"/>
    <x v="1"/>
    <s v="musical"/>
    <x v="3761"/>
    <d v="2015-08-10T23:00:00"/>
    <x v="5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x v="3747"/>
    <x v="3762"/>
    <b v="0"/>
    <n v="28"/>
    <b v="1"/>
    <s v="theater/musical"/>
    <n v="106"/>
    <n v="47.43"/>
    <x v="1"/>
    <s v="musical"/>
    <x v="3762"/>
    <d v="2015-08-02T19:31:29"/>
    <x v="2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x v="3748"/>
    <x v="3763"/>
    <b v="0"/>
    <n v="77"/>
    <b v="1"/>
    <s v="theater/musical"/>
    <n v="100"/>
    <n v="64.94"/>
    <x v="1"/>
    <s v="musical"/>
    <x v="3763"/>
    <d v="2015-04-01T17:00:26"/>
    <x v="9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x v="3749"/>
    <x v="3764"/>
    <b v="0"/>
    <n v="27"/>
    <b v="1"/>
    <s v="theater/musical"/>
    <n v="100"/>
    <n v="55.56"/>
    <x v="1"/>
    <s v="musical"/>
    <x v="3764"/>
    <d v="2016-05-29T00:36:00"/>
    <x v="9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x v="3750"/>
    <x v="3765"/>
    <b v="0"/>
    <n v="107"/>
    <b v="1"/>
    <s v="theater/musical"/>
    <n v="113"/>
    <n v="74.22"/>
    <x v="1"/>
    <s v="musical"/>
    <x v="3765"/>
    <d v="2014-07-30T18:38:02"/>
    <x v="9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x v="3751"/>
    <x v="3766"/>
    <b v="0"/>
    <n v="96"/>
    <b v="1"/>
    <s v="theater/musical"/>
    <n v="103"/>
    <n v="106.93"/>
    <x v="1"/>
    <s v="musical"/>
    <x v="3766"/>
    <d v="2014-07-03T04:00:45"/>
    <x v="9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x v="3566"/>
    <x v="3767"/>
    <b v="0"/>
    <n v="56"/>
    <b v="1"/>
    <s v="theater/musical"/>
    <n v="117"/>
    <n v="41.7"/>
    <x v="1"/>
    <s v="musical"/>
    <x v="3767"/>
    <d v="2015-03-01T04:59:00"/>
    <x v="9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x v="3752"/>
    <x v="3768"/>
    <b v="0"/>
    <n v="58"/>
    <b v="1"/>
    <s v="theater/musical"/>
    <n v="108"/>
    <n v="74.239999999999995"/>
    <x v="1"/>
    <s v="musical"/>
    <x v="3768"/>
    <d v="2014-06-12T17:28:10"/>
    <x v="9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x v="3753"/>
    <x v="3769"/>
    <b v="0"/>
    <n v="15"/>
    <b v="1"/>
    <s v="theater/musical"/>
    <n v="100"/>
    <n v="73.33"/>
    <x v="1"/>
    <s v="musical"/>
    <x v="3769"/>
    <d v="2016-04-15T14:21:19"/>
    <x v="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x v="3754"/>
    <x v="377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x v="28"/>
    <n v="1460"/>
    <x v="0"/>
    <s v="US"/>
    <s v="USD"/>
    <x v="3755"/>
    <x v="3771"/>
    <b v="0"/>
    <n v="38"/>
    <b v="1"/>
    <s v="theater/musical"/>
    <n v="146"/>
    <n v="38.42"/>
    <x v="1"/>
    <s v="musical"/>
    <x v="3771"/>
    <d v="2016-05-18T00:00:00"/>
    <x v="9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x v="3756"/>
    <x v="3772"/>
    <b v="0"/>
    <n v="33"/>
    <b v="1"/>
    <s v="theater/musical"/>
    <n v="110"/>
    <n v="166.97"/>
    <x v="1"/>
    <s v="musical"/>
    <x v="3772"/>
    <d v="2016-11-29T06:00:00"/>
    <x v="9"/>
  </r>
  <r>
    <n v="3773"/>
    <s v="Dundee: A Hip-Hopera"/>
    <s v="A dramatic hip-hopera, inspired from monologues written by the performers."/>
    <x v="10"/>
    <n v="5410"/>
    <x v="0"/>
    <s v="US"/>
    <s v="USD"/>
    <x v="3757"/>
    <x v="3773"/>
    <b v="0"/>
    <n v="57"/>
    <b v="1"/>
    <s v="theater/musical"/>
    <n v="108"/>
    <n v="94.91"/>
    <x v="1"/>
    <s v="musical"/>
    <x v="3773"/>
    <d v="2016-11-15T02:08:00"/>
    <x v="9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x v="3758"/>
    <x v="3774"/>
    <b v="0"/>
    <n v="25"/>
    <b v="1"/>
    <s v="theater/musical"/>
    <n v="100"/>
    <n v="100"/>
    <x v="1"/>
    <s v="musical"/>
    <x v="3774"/>
    <d v="2015-04-09T19:00:55"/>
    <x v="9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x v="3759"/>
    <x v="3775"/>
    <b v="0"/>
    <n v="14"/>
    <b v="1"/>
    <s v="theater/musical"/>
    <n v="100"/>
    <n v="143.21"/>
    <x v="1"/>
    <s v="musical"/>
    <x v="3775"/>
    <d v="2015-04-09T04:00:00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x v="3760"/>
    <x v="3776"/>
    <b v="0"/>
    <n v="94"/>
    <b v="1"/>
    <s v="theater/musical"/>
    <n v="107"/>
    <n v="90.82"/>
    <x v="1"/>
    <s v="musical"/>
    <x v="3776"/>
    <d v="2014-08-01T01:00:00"/>
    <x v="9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x v="3761"/>
    <x v="3777"/>
    <b v="0"/>
    <n v="59"/>
    <b v="1"/>
    <s v="theater/musical"/>
    <n v="143"/>
    <n v="48.54"/>
    <x v="1"/>
    <s v="musical"/>
    <x v="3777"/>
    <d v="2014-09-27T04:00:00"/>
    <x v="9"/>
  </r>
  <r>
    <n v="3778"/>
    <s v="Give a Puppet a Hand"/>
    <s v="Sponsor an AVENUE Q puppet for The Barn Players April 2015 production."/>
    <x v="262"/>
    <n v="2521"/>
    <x v="0"/>
    <s v="US"/>
    <s v="USD"/>
    <x v="3762"/>
    <x v="3778"/>
    <b v="0"/>
    <n v="36"/>
    <b v="1"/>
    <s v="theater/musical"/>
    <n v="105"/>
    <n v="70.03"/>
    <x v="1"/>
    <s v="musical"/>
    <x v="3778"/>
    <d v="2015-02-14T19:39:40"/>
    <x v="9"/>
  </r>
  <r>
    <n v="3779"/>
    <s v="&quot;The Last Adam&quot; A New Musical, NYC reading"/>
    <s v="A fresh, re-telling of the Jesus story for a new generation."/>
    <x v="36"/>
    <n v="15597"/>
    <x v="0"/>
    <s v="US"/>
    <s v="USD"/>
    <x v="3763"/>
    <x v="3779"/>
    <b v="0"/>
    <n v="115"/>
    <b v="1"/>
    <s v="theater/musical"/>
    <n v="104"/>
    <n v="135.63"/>
    <x v="1"/>
    <s v="musical"/>
    <x v="3779"/>
    <d v="2016-03-26T16:39:00"/>
    <x v="9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x v="3764"/>
    <x v="3780"/>
    <b v="0"/>
    <n v="30"/>
    <b v="1"/>
    <s v="theater/musical"/>
    <n v="120"/>
    <n v="100"/>
    <x v="1"/>
    <s v="musical"/>
    <x v="3780"/>
    <d v="2015-07-13T20:06:00"/>
    <x v="9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x v="3765"/>
    <x v="3781"/>
    <b v="0"/>
    <n v="52"/>
    <b v="1"/>
    <s v="theater/musical"/>
    <n v="110"/>
    <n v="94.9"/>
    <x v="1"/>
    <s v="musical"/>
    <x v="3781"/>
    <d v="2014-09-08T21:11:25"/>
    <x v="9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x v="3766"/>
    <x v="3782"/>
    <b v="0"/>
    <n v="27"/>
    <b v="1"/>
    <s v="theater/musical"/>
    <n v="102"/>
    <n v="75.37"/>
    <x v="1"/>
    <s v="musical"/>
    <x v="3782"/>
    <d v="2016-07-24T23:00:00"/>
    <x v="4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x v="3767"/>
    <x v="3783"/>
    <b v="0"/>
    <n v="24"/>
    <b v="1"/>
    <s v="theater/musical"/>
    <n v="129"/>
    <n v="64.459999999999994"/>
    <x v="1"/>
    <s v="musical"/>
    <x v="3783"/>
    <d v="2016-03-15T16:00:00"/>
    <x v="9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x v="3768"/>
    <x v="3784"/>
    <b v="0"/>
    <n v="10"/>
    <b v="1"/>
    <s v="theater/musical"/>
    <n v="115"/>
    <n v="115"/>
    <x v="1"/>
    <s v="musical"/>
    <x v="3784"/>
    <d v="2016-07-10T23:32:12"/>
    <x v="9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x v="3769"/>
    <x v="3785"/>
    <b v="0"/>
    <n v="30"/>
    <b v="1"/>
    <s v="theater/musical"/>
    <n v="151"/>
    <n v="100.5"/>
    <x v="1"/>
    <s v="musical"/>
    <x v="3785"/>
    <d v="2016-08-02T10:03:00"/>
    <x v="5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x v="3770"/>
    <x v="3786"/>
    <b v="0"/>
    <n v="71"/>
    <b v="1"/>
    <s v="theater/musical"/>
    <n v="111"/>
    <n v="93.77"/>
    <x v="1"/>
    <s v="musical"/>
    <x v="3786"/>
    <d v="2016-05-27T00:54:35"/>
    <x v="9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x v="3514"/>
    <x v="3787"/>
    <b v="0"/>
    <n v="10"/>
    <b v="1"/>
    <s v="theater/musical"/>
    <n v="100"/>
    <n v="35.1"/>
    <x v="1"/>
    <s v="musical"/>
    <x v="3787"/>
    <d v="2015-07-11T03:59:00"/>
    <x v="9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x v="3771"/>
    <x v="3788"/>
    <b v="0"/>
    <n v="1"/>
    <b v="0"/>
    <s v="theater/musical"/>
    <n v="1"/>
    <n v="500"/>
    <x v="1"/>
    <s v="musical"/>
    <x v="3788"/>
    <d v="2015-12-23T16:18:00"/>
    <x v="9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x v="3772"/>
    <x v="3789"/>
    <b v="0"/>
    <n v="4"/>
    <b v="0"/>
    <s v="theater/musical"/>
    <n v="3"/>
    <n v="29"/>
    <x v="1"/>
    <s v="musical"/>
    <x v="3789"/>
    <d v="2015-06-15T19:10:18"/>
    <x v="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x v="3773"/>
    <x v="3790"/>
    <b v="0"/>
    <n v="0"/>
    <b v="0"/>
    <s v="theater/musical"/>
    <n v="0"/>
    <n v="0"/>
    <x v="1"/>
    <s v="musical"/>
    <x v="3790"/>
    <d v="2016-11-22T17:00:23"/>
    <x v="9"/>
  </r>
  <r>
    <n v="3791"/>
    <s v="Spin! at The Cumming Playhouse"/>
    <s v="Spin! is an original musical comedy-drama presented by Blue Palm Productions."/>
    <x v="15"/>
    <n v="0"/>
    <x v="2"/>
    <s v="US"/>
    <s v="USD"/>
    <x v="3774"/>
    <x v="3791"/>
    <b v="0"/>
    <n v="0"/>
    <b v="0"/>
    <s v="theater/musical"/>
    <n v="0"/>
    <n v="0"/>
    <x v="1"/>
    <s v="musical"/>
    <x v="3791"/>
    <d v="2014-07-06T16:36:32"/>
    <x v="9"/>
  </r>
  <r>
    <n v="3792"/>
    <s v="BorikÃ©n: The Show"/>
    <s v="A cultural and historic journey through Puerto Rico's music and dance!"/>
    <x v="78"/>
    <n v="35"/>
    <x v="2"/>
    <s v="US"/>
    <s v="USD"/>
    <x v="3775"/>
    <x v="3792"/>
    <b v="0"/>
    <n v="2"/>
    <b v="0"/>
    <s v="theater/musical"/>
    <n v="0"/>
    <n v="17.5"/>
    <x v="1"/>
    <s v="musical"/>
    <x v="3792"/>
    <d v="2015-07-15T10:43:42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x v="3776"/>
    <x v="3793"/>
    <b v="0"/>
    <n v="24"/>
    <b v="0"/>
    <s v="theater/musical"/>
    <n v="60"/>
    <n v="174"/>
    <x v="1"/>
    <s v="musical"/>
    <x v="3793"/>
    <d v="2014-12-16T22:32:09"/>
    <x v="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x v="3777"/>
    <x v="3794"/>
    <b v="0"/>
    <n v="1"/>
    <b v="0"/>
    <s v="theater/musical"/>
    <n v="1"/>
    <n v="50"/>
    <x v="1"/>
    <s v="musical"/>
    <x v="3794"/>
    <d v="2015-06-07T13:55:54"/>
    <x v="6"/>
  </r>
  <r>
    <n v="3795"/>
    <s v="Duodeca"/>
    <s v="Poppin Productions are currently entering the development stage of their very first production -  &quot;Duodeca&quot;."/>
    <x v="20"/>
    <n v="10"/>
    <x v="2"/>
    <s v="GB"/>
    <s v="GBP"/>
    <x v="3778"/>
    <x v="3795"/>
    <b v="0"/>
    <n v="2"/>
    <b v="0"/>
    <s v="theater/musical"/>
    <n v="2"/>
    <n v="5"/>
    <x v="1"/>
    <s v="musical"/>
    <x v="3795"/>
    <d v="2015-08-28T22:30:00"/>
    <x v="5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x v="3779"/>
    <x v="3796"/>
    <b v="0"/>
    <n v="1"/>
    <b v="0"/>
    <s v="theater/musical"/>
    <n v="0"/>
    <n v="1"/>
    <x v="1"/>
    <s v="musical"/>
    <x v="3796"/>
    <d v="2017-01-14T00:42:36"/>
    <x v="9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x v="3780"/>
    <x v="3797"/>
    <b v="0"/>
    <n v="37"/>
    <b v="0"/>
    <s v="theater/musical"/>
    <n v="90"/>
    <n v="145.41"/>
    <x v="1"/>
    <s v="musical"/>
    <x v="3797"/>
    <d v="2015-04-20T21:09:25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x v="3781"/>
    <x v="3798"/>
    <b v="0"/>
    <n v="5"/>
    <b v="0"/>
    <s v="theater/musical"/>
    <n v="1"/>
    <n v="205"/>
    <x v="1"/>
    <s v="musical"/>
    <x v="3798"/>
    <d v="2014-08-10T17:20:48"/>
    <x v="9"/>
  </r>
  <r>
    <n v="3799"/>
    <s v="A Story Once Told"/>
    <s v="An original musical on it's way to the stage in Minneapolis, MN. Feel free to ask any questions."/>
    <x v="3"/>
    <n v="402"/>
    <x v="2"/>
    <s v="US"/>
    <s v="USD"/>
    <x v="3782"/>
    <x v="3799"/>
    <b v="0"/>
    <n v="4"/>
    <b v="0"/>
    <s v="theater/musical"/>
    <n v="4"/>
    <n v="100.5"/>
    <x v="1"/>
    <s v="musical"/>
    <x v="3799"/>
    <d v="2016-03-11T22:20:43"/>
    <x v="9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x v="3783"/>
    <x v="3800"/>
    <b v="0"/>
    <n v="16"/>
    <b v="0"/>
    <s v="theater/musical"/>
    <n v="4"/>
    <n v="55.06"/>
    <x v="1"/>
    <s v="musical"/>
    <x v="3800"/>
    <d v="2015-01-11T04:59:00"/>
    <x v="9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x v="3784"/>
    <x v="3801"/>
    <b v="0"/>
    <n v="9"/>
    <b v="0"/>
    <s v="theater/musical"/>
    <n v="9"/>
    <n v="47.33"/>
    <x v="1"/>
    <s v="musical"/>
    <x v="3801"/>
    <d v="2015-01-02T16:13:36"/>
    <x v="9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x v="3785"/>
    <x v="3802"/>
    <b v="0"/>
    <n v="0"/>
    <b v="0"/>
    <s v="theater/musical"/>
    <n v="0"/>
    <n v="0"/>
    <x v="1"/>
    <s v="musical"/>
    <x v="3802"/>
    <d v="2015-10-22T03:01:46"/>
    <x v="9"/>
  </r>
  <r>
    <n v="3803"/>
    <s v="Benjamin Button the Musical Concept Album"/>
    <s v="A fully orchestrated concept album of Benjamin Button the Musical!"/>
    <x v="14"/>
    <n v="2358"/>
    <x v="2"/>
    <s v="US"/>
    <s v="USD"/>
    <x v="3786"/>
    <x v="3803"/>
    <b v="0"/>
    <n v="40"/>
    <b v="0"/>
    <s v="theater/musical"/>
    <n v="20"/>
    <n v="58.95"/>
    <x v="1"/>
    <s v="musical"/>
    <x v="3803"/>
    <d v="2016-03-04T23:19:28"/>
    <x v="9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x v="3787"/>
    <x v="3804"/>
    <b v="0"/>
    <n v="0"/>
    <b v="0"/>
    <s v="theater/musical"/>
    <n v="0"/>
    <n v="0"/>
    <x v="1"/>
    <s v="musical"/>
    <x v="3804"/>
    <d v="2016-07-31T07:00:00"/>
    <x v="9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x v="3788"/>
    <x v="3805"/>
    <b v="0"/>
    <n v="2"/>
    <b v="0"/>
    <s v="theater/musical"/>
    <n v="0"/>
    <n v="1.5"/>
    <x v="1"/>
    <s v="musical"/>
    <x v="3805"/>
    <d v="2014-09-27T21:17:20"/>
    <x v="9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x v="3789"/>
    <x v="3806"/>
    <b v="0"/>
    <n v="1"/>
    <b v="0"/>
    <s v="theater/musical"/>
    <n v="0"/>
    <n v="5"/>
    <x v="1"/>
    <s v="musical"/>
    <x v="3806"/>
    <d v="2014-06-29T06:13:01"/>
    <x v="9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x v="3790"/>
    <x v="3807"/>
    <b v="0"/>
    <n v="9"/>
    <b v="0"/>
    <s v="theater/musical"/>
    <n v="30"/>
    <n v="50.56"/>
    <x v="1"/>
    <s v="musical"/>
    <x v="3807"/>
    <d v="2015-04-03T21:48:59"/>
    <x v="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x v="3791"/>
    <x v="3808"/>
    <b v="0"/>
    <n v="24"/>
    <b v="1"/>
    <s v="theater/plays"/>
    <n v="100"/>
    <n v="41.67"/>
    <x v="1"/>
    <s v="plays"/>
    <x v="3808"/>
    <d v="2015-04-25T09:53:39"/>
    <x v="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x v="3792"/>
    <x v="3809"/>
    <b v="0"/>
    <n v="38"/>
    <b v="1"/>
    <s v="theater/plays"/>
    <n v="101"/>
    <n v="53.29"/>
    <x v="1"/>
    <s v="plays"/>
    <x v="3809"/>
    <d v="2014-07-30T23:00:00"/>
    <x v="9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x v="3793"/>
    <x v="3810"/>
    <b v="0"/>
    <n v="26"/>
    <b v="1"/>
    <s v="theater/plays"/>
    <n v="122"/>
    <n v="70.23"/>
    <x v="1"/>
    <s v="plays"/>
    <x v="3810"/>
    <d v="2015-03-21T19:22:38"/>
    <x v="9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x v="3794"/>
    <x v="3811"/>
    <b v="0"/>
    <n v="19"/>
    <b v="1"/>
    <s v="theater/plays"/>
    <n v="330"/>
    <n v="43.42"/>
    <x v="1"/>
    <s v="plays"/>
    <x v="3811"/>
    <d v="2016-05-31T11:00:00"/>
    <x v="9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x v="2551"/>
    <x v="3812"/>
    <b v="0"/>
    <n v="11"/>
    <b v="1"/>
    <s v="theater/plays"/>
    <n v="110"/>
    <n v="199.18"/>
    <x v="1"/>
    <s v="plays"/>
    <x v="3812"/>
    <d v="2015-06-01T03:59:00"/>
    <x v="9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x v="3795"/>
    <x v="3813"/>
    <b v="0"/>
    <n v="27"/>
    <b v="1"/>
    <s v="theater/plays"/>
    <n v="101"/>
    <n v="78.52"/>
    <x v="1"/>
    <s v="plays"/>
    <x v="3813"/>
    <d v="2016-06-14T21:43:00"/>
    <x v="9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x v="3532"/>
    <x v="3814"/>
    <b v="0"/>
    <n v="34"/>
    <b v="1"/>
    <s v="theater/plays"/>
    <n v="140"/>
    <n v="61.82"/>
    <x v="1"/>
    <s v="plays"/>
    <x v="3814"/>
    <d v="2015-04-01T03:59:00"/>
    <x v="9"/>
  </r>
  <r>
    <n v="3815"/>
    <s v="The Canterbury Shakespeare Festival - first season"/>
    <s v="Come and help us make the Canterbury Shakespeare Festival a reality"/>
    <x v="28"/>
    <n v="1000.01"/>
    <x v="0"/>
    <s v="GB"/>
    <s v="GBP"/>
    <x v="3796"/>
    <x v="3815"/>
    <b v="0"/>
    <n v="20"/>
    <b v="1"/>
    <s v="theater/plays"/>
    <n v="100"/>
    <n v="50"/>
    <x v="1"/>
    <s v="plays"/>
    <x v="3815"/>
    <d v="2015-08-20T23:00:00"/>
    <x v="9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x v="3797"/>
    <x v="3816"/>
    <b v="0"/>
    <n v="37"/>
    <b v="1"/>
    <s v="theater/plays"/>
    <n v="119"/>
    <n v="48.34"/>
    <x v="1"/>
    <s v="plays"/>
    <x v="3816"/>
    <d v="2014-07-17T16:33:43"/>
    <x v="9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x v="3798"/>
    <x v="3817"/>
    <b v="0"/>
    <n v="20"/>
    <b v="1"/>
    <s v="theater/plays"/>
    <n v="107"/>
    <n v="107.25"/>
    <x v="1"/>
    <s v="plays"/>
    <x v="3817"/>
    <d v="2015-10-24T03:59:00"/>
    <x v="9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x v="3799"/>
    <x v="3818"/>
    <b v="0"/>
    <n v="10"/>
    <b v="1"/>
    <s v="theater/plays"/>
    <n v="228"/>
    <n v="57"/>
    <x v="1"/>
    <s v="plays"/>
    <x v="3818"/>
    <d v="2015-03-12T19:13:02"/>
    <x v="9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x v="3800"/>
    <x v="3819"/>
    <b v="0"/>
    <n v="26"/>
    <b v="1"/>
    <s v="theater/plays"/>
    <n v="106"/>
    <n v="40.92"/>
    <x v="1"/>
    <s v="plays"/>
    <x v="3819"/>
    <d v="2015-07-17T21:02:00"/>
    <x v="9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x v="3801"/>
    <x v="3820"/>
    <b v="0"/>
    <n v="20"/>
    <b v="1"/>
    <s v="theater/plays"/>
    <n v="143"/>
    <n v="21.5"/>
    <x v="1"/>
    <s v="plays"/>
    <x v="3820"/>
    <d v="2015-07-05T15:38:37"/>
    <x v="9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x v="3802"/>
    <x v="3821"/>
    <b v="0"/>
    <n v="46"/>
    <b v="1"/>
    <s v="theater/plays"/>
    <n v="105"/>
    <n v="79.540000000000006"/>
    <x v="1"/>
    <s v="plays"/>
    <x v="3821"/>
    <d v="2016-01-04T04:20:07"/>
    <x v="9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x v="3803"/>
    <x v="3822"/>
    <b v="0"/>
    <n v="76"/>
    <b v="1"/>
    <s v="theater/plays"/>
    <n v="110"/>
    <n v="72.38"/>
    <x v="1"/>
    <s v="plays"/>
    <x v="3822"/>
    <d v="2016-01-19T22:59:00"/>
    <x v="9"/>
  </r>
  <r>
    <n v="3823"/>
    <s v="FEED"/>
    <s v="Feed, a new play by Garrett Markgraf (based on the novel by M.T. Anderson), Directed by Anna Marck at Oakland University."/>
    <x v="30"/>
    <n v="2650"/>
    <x v="0"/>
    <s v="US"/>
    <s v="USD"/>
    <x v="3804"/>
    <x v="3823"/>
    <b v="0"/>
    <n v="41"/>
    <b v="1"/>
    <s v="theater/plays"/>
    <n v="106"/>
    <n v="64.63"/>
    <x v="1"/>
    <s v="plays"/>
    <x v="3823"/>
    <d v="2015-07-20T03:59:00"/>
    <x v="9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x v="3805"/>
    <x v="3824"/>
    <b v="0"/>
    <n v="7"/>
    <b v="1"/>
    <s v="theater/plays"/>
    <n v="108"/>
    <n v="38.57"/>
    <x v="1"/>
    <s v="plays"/>
    <x v="3824"/>
    <d v="2016-08-01T13:41:00"/>
    <x v="9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x v="3806"/>
    <x v="3825"/>
    <b v="0"/>
    <n v="49"/>
    <b v="1"/>
    <s v="theater/plays"/>
    <n v="105"/>
    <n v="107.57"/>
    <x v="1"/>
    <s v="plays"/>
    <x v="3825"/>
    <d v="2015-06-17T01:40:14"/>
    <x v="9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x v="3807"/>
    <x v="3826"/>
    <b v="0"/>
    <n v="26"/>
    <b v="1"/>
    <s v="theater/plays"/>
    <n v="119"/>
    <n v="27.5"/>
    <x v="1"/>
    <s v="plays"/>
    <x v="3826"/>
    <d v="2015-05-07T10:09:54"/>
    <x v="9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x v="3808"/>
    <x v="3827"/>
    <b v="0"/>
    <n v="65"/>
    <b v="1"/>
    <s v="theater/plays"/>
    <n v="153"/>
    <n v="70.459999999999994"/>
    <x v="1"/>
    <s v="plays"/>
    <x v="3827"/>
    <d v="2015-03-27T00:00:00"/>
    <x v="9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x v="3809"/>
    <x v="3828"/>
    <b v="0"/>
    <n v="28"/>
    <b v="1"/>
    <s v="theater/plays"/>
    <n v="100"/>
    <n v="178.57"/>
    <x v="1"/>
    <s v="plays"/>
    <x v="3828"/>
    <d v="2014-12-31T13:39:47"/>
    <x v="9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x v="3810"/>
    <x v="3829"/>
    <b v="0"/>
    <n v="8"/>
    <b v="1"/>
    <s v="theater/plays"/>
    <n v="100"/>
    <n v="62.63"/>
    <x v="1"/>
    <s v="plays"/>
    <x v="3829"/>
    <d v="2016-08-31T20:46:11"/>
    <x v="9"/>
  </r>
  <r>
    <n v="3830"/>
    <s v="Run Away"/>
    <s v="The Aeon Theatre company is producing another original play by Parker Hale at the Manhattan Reportory Theatre"/>
    <x v="213"/>
    <n v="225"/>
    <x v="0"/>
    <s v="US"/>
    <s v="USD"/>
    <x v="3811"/>
    <x v="3830"/>
    <b v="0"/>
    <n v="3"/>
    <b v="1"/>
    <s v="theater/plays"/>
    <n v="225"/>
    <n v="75"/>
    <x v="1"/>
    <s v="plays"/>
    <x v="3830"/>
    <d v="2016-05-27T17:46:51"/>
    <x v="9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x v="3812"/>
    <x v="3831"/>
    <b v="0"/>
    <n v="9"/>
    <b v="1"/>
    <s v="theater/plays"/>
    <n v="106"/>
    <n v="58.9"/>
    <x v="1"/>
    <s v="plays"/>
    <x v="3831"/>
    <d v="2014-11-05T21:22:25"/>
    <x v="9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x v="3813"/>
    <x v="3832"/>
    <b v="0"/>
    <n v="9"/>
    <b v="1"/>
    <s v="theater/plays"/>
    <n v="105"/>
    <n v="139.56"/>
    <x v="1"/>
    <s v="plays"/>
    <x v="3832"/>
    <d v="2016-02-20T02:45:35"/>
    <x v="9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x v="3814"/>
    <x v="3833"/>
    <b v="0"/>
    <n v="20"/>
    <b v="1"/>
    <s v="theater/plays"/>
    <n v="117"/>
    <n v="70"/>
    <x v="1"/>
    <s v="plays"/>
    <x v="3833"/>
    <d v="2014-12-01T19:09:00"/>
    <x v="9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x v="3815"/>
    <x v="3834"/>
    <b v="0"/>
    <n v="57"/>
    <b v="1"/>
    <s v="theater/plays"/>
    <n v="109"/>
    <n v="57.39"/>
    <x v="1"/>
    <s v="plays"/>
    <x v="3834"/>
    <d v="2015-06-18T10:41:07"/>
    <x v="9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x v="3816"/>
    <x v="3835"/>
    <b v="0"/>
    <n v="8"/>
    <b v="1"/>
    <s v="theater/plays"/>
    <n v="160"/>
    <n v="40"/>
    <x v="1"/>
    <s v="plays"/>
    <x v="3835"/>
    <d v="2016-04-21T22:36:48"/>
    <x v="9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x v="3817"/>
    <x v="3836"/>
    <b v="0"/>
    <n v="14"/>
    <b v="1"/>
    <s v="theater/plays"/>
    <n v="113"/>
    <n v="64.290000000000006"/>
    <x v="1"/>
    <s v="plays"/>
    <x v="3836"/>
    <d v="2016-08-03T04:09:00"/>
    <x v="9"/>
  </r>
  <r>
    <n v="3837"/>
    <s v="Farcical Elements Presents Boeing-Boeing"/>
    <s v="A high-flying French farce with the thrust of a well-tuned jet engine"/>
    <x v="13"/>
    <n v="2042"/>
    <x v="0"/>
    <s v="GB"/>
    <s v="GBP"/>
    <x v="3818"/>
    <x v="3837"/>
    <b v="0"/>
    <n v="17"/>
    <b v="1"/>
    <s v="theater/plays"/>
    <n v="102"/>
    <n v="120.12"/>
    <x v="1"/>
    <s v="plays"/>
    <x v="3837"/>
    <d v="2015-07-03T18:22:38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x v="3819"/>
    <x v="3838"/>
    <b v="0"/>
    <n v="100"/>
    <b v="1"/>
    <s v="theater/plays"/>
    <n v="101"/>
    <n v="1008.24"/>
    <x v="1"/>
    <s v="plays"/>
    <x v="3838"/>
    <d v="2015-05-22T17:03:29"/>
    <x v="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x v="3820"/>
    <x v="3839"/>
    <b v="0"/>
    <n v="32"/>
    <b v="1"/>
    <s v="theater/plays"/>
    <n v="101"/>
    <n v="63.28"/>
    <x v="1"/>
    <s v="plays"/>
    <x v="3839"/>
    <d v="2015-07-30T03:25:24"/>
    <x v="9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x v="3821"/>
    <x v="3840"/>
    <b v="0"/>
    <n v="3"/>
    <b v="1"/>
    <s v="theater/plays"/>
    <n v="6500"/>
    <n v="21.67"/>
    <x v="1"/>
    <s v="plays"/>
    <x v="3840"/>
    <d v="2016-03-28T15:50:29"/>
    <x v="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x v="3822"/>
    <x v="3841"/>
    <b v="1"/>
    <n v="34"/>
    <b v="0"/>
    <s v="theater/plays"/>
    <n v="9"/>
    <n v="25.65"/>
    <x v="1"/>
    <s v="plays"/>
    <x v="3841"/>
    <d v="2014-07-20T18:51:27"/>
    <x v="9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x v="3823"/>
    <x v="3842"/>
    <b v="1"/>
    <n v="23"/>
    <b v="0"/>
    <s v="theater/plays"/>
    <n v="22"/>
    <n v="47.7"/>
    <x v="1"/>
    <s v="plays"/>
    <x v="3842"/>
    <d v="2014-05-11T11:50:52"/>
    <x v="9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x v="3824"/>
    <x v="3843"/>
    <b v="1"/>
    <n v="19"/>
    <b v="0"/>
    <s v="theater/plays"/>
    <n v="21"/>
    <n v="56.05"/>
    <x v="1"/>
    <s v="plays"/>
    <x v="3843"/>
    <d v="2014-06-01T01:44:24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x v="3825"/>
    <x v="3844"/>
    <b v="1"/>
    <n v="50"/>
    <b v="0"/>
    <s v="theater/plays"/>
    <n v="41"/>
    <n v="81.319999999999993"/>
    <x v="1"/>
    <s v="plays"/>
    <x v="3844"/>
    <d v="2014-06-03T06:59:00"/>
    <x v="9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x v="3826"/>
    <x v="3845"/>
    <b v="1"/>
    <n v="12"/>
    <b v="0"/>
    <s v="theater/plays"/>
    <n v="2"/>
    <n v="70.17"/>
    <x v="1"/>
    <s v="plays"/>
    <x v="3845"/>
    <d v="2015-10-01T15:02:54"/>
    <x v="9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x v="3827"/>
    <x v="3846"/>
    <b v="1"/>
    <n v="8"/>
    <b v="0"/>
    <s v="theater/plays"/>
    <n v="3"/>
    <n v="23.63"/>
    <x v="1"/>
    <s v="plays"/>
    <x v="3846"/>
    <d v="2014-10-04T06:59:00"/>
    <x v="9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x v="3828"/>
    <x v="3847"/>
    <b v="1"/>
    <n v="9"/>
    <b v="0"/>
    <s v="theater/plays"/>
    <n v="16"/>
    <n v="188.56"/>
    <x v="1"/>
    <s v="plays"/>
    <x v="3847"/>
    <d v="2015-07-19T05:23:11"/>
    <x v="9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x v="3829"/>
    <x v="3848"/>
    <b v="1"/>
    <n v="43"/>
    <b v="0"/>
    <s v="theater/plays"/>
    <n v="16"/>
    <n v="49.51"/>
    <x v="1"/>
    <s v="plays"/>
    <x v="3848"/>
    <d v="2015-10-18T19:36:29"/>
    <x v="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x v="3830"/>
    <x v="3849"/>
    <b v="1"/>
    <n v="28"/>
    <b v="0"/>
    <s v="theater/plays"/>
    <n v="7"/>
    <n v="75.459999999999994"/>
    <x v="1"/>
    <s v="plays"/>
    <x v="3849"/>
    <d v="2015-06-11T18:24:44"/>
    <x v="9"/>
  </r>
  <r>
    <n v="3850"/>
    <s v="The Vagina Monologues 2015"/>
    <s v="V-Day is a global activist movement to end violence against women and girls."/>
    <x v="28"/>
    <n v="38"/>
    <x v="2"/>
    <s v="US"/>
    <s v="USD"/>
    <x v="3831"/>
    <x v="3850"/>
    <b v="1"/>
    <n v="4"/>
    <b v="0"/>
    <s v="theater/plays"/>
    <n v="4"/>
    <n v="9.5"/>
    <x v="1"/>
    <s v="plays"/>
    <x v="3850"/>
    <d v="2015-01-01T02:59:03"/>
    <x v="9"/>
  </r>
  <r>
    <n v="3851"/>
    <s v="Waving Goodbye"/>
    <s v="A play about the horrible choices we have to make every day. Should we take a risk, or take the road most travelled?"/>
    <x v="30"/>
    <n v="852"/>
    <x v="2"/>
    <s v="GB"/>
    <s v="GBP"/>
    <x v="3832"/>
    <x v="3851"/>
    <b v="1"/>
    <n v="24"/>
    <b v="0"/>
    <s v="theater/plays"/>
    <n v="34"/>
    <n v="35.5"/>
    <x v="1"/>
    <s v="plays"/>
    <x v="3851"/>
    <d v="2015-07-17T10:32:59"/>
    <x v="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x v="3833"/>
    <x v="3852"/>
    <b v="0"/>
    <n v="2"/>
    <b v="0"/>
    <s v="theater/plays"/>
    <n v="0"/>
    <n v="10"/>
    <x v="1"/>
    <s v="plays"/>
    <x v="3852"/>
    <d v="2015-03-27T03:34:36"/>
    <x v="9"/>
  </r>
  <r>
    <n v="3853"/>
    <s v="The Original Laughter Therapist"/>
    <s v="A dose of One-woman &quot;Dramedy&quot; to cure those daily blues is just what the doctor ordered!"/>
    <x v="57"/>
    <n v="26"/>
    <x v="2"/>
    <s v="US"/>
    <s v="USD"/>
    <x v="3834"/>
    <x v="3853"/>
    <b v="0"/>
    <n v="2"/>
    <b v="0"/>
    <s v="theater/plays"/>
    <n v="0"/>
    <n v="13"/>
    <x v="1"/>
    <s v="plays"/>
    <x v="3853"/>
    <d v="2014-09-01T20:09:38"/>
    <x v="9"/>
  </r>
  <r>
    <n v="3854"/>
    <s v="The Case Of Soghomon Tehlirian"/>
    <s v="A play dedicated to the 100th anniversary of the Armenian Genocide."/>
    <x v="34"/>
    <n v="1788"/>
    <x v="2"/>
    <s v="US"/>
    <s v="USD"/>
    <x v="3835"/>
    <x v="3854"/>
    <b v="0"/>
    <n v="20"/>
    <b v="0"/>
    <s v="theater/plays"/>
    <n v="16"/>
    <n v="89.4"/>
    <x v="1"/>
    <s v="plays"/>
    <x v="3854"/>
    <d v="2015-05-09T21:14:18"/>
    <x v="9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x v="3836"/>
    <x v="3855"/>
    <b v="0"/>
    <n v="1"/>
    <b v="0"/>
    <s v="theater/plays"/>
    <n v="3"/>
    <n v="25"/>
    <x v="1"/>
    <s v="plays"/>
    <x v="3855"/>
    <d v="2015-03-26T22:17:51"/>
    <x v="9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x v="3837"/>
    <x v="3856"/>
    <b v="0"/>
    <n v="1"/>
    <b v="0"/>
    <s v="theater/plays"/>
    <n v="0"/>
    <n v="1"/>
    <x v="1"/>
    <s v="plays"/>
    <x v="3856"/>
    <d v="2015-03-08T16:50:03"/>
    <x v="9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x v="3838"/>
    <x v="3857"/>
    <b v="0"/>
    <n v="4"/>
    <b v="0"/>
    <s v="theater/plays"/>
    <n v="5"/>
    <n v="65"/>
    <x v="1"/>
    <s v="plays"/>
    <x v="3857"/>
    <d v="2014-08-01T17:12:00"/>
    <x v="9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x v="3839"/>
    <x v="3858"/>
    <b v="0"/>
    <n v="1"/>
    <b v="0"/>
    <s v="theater/plays"/>
    <n v="2"/>
    <n v="10"/>
    <x v="1"/>
    <s v="plays"/>
    <x v="3858"/>
    <d v="2015-05-22T21:00:00"/>
    <x v="9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x v="3840"/>
    <x v="3859"/>
    <b v="0"/>
    <n v="1"/>
    <b v="0"/>
    <s v="theater/plays"/>
    <n v="0"/>
    <n v="1"/>
    <x v="1"/>
    <s v="plays"/>
    <x v="3859"/>
    <d v="2014-06-25T21:00:00"/>
    <x v="9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x v="3841"/>
    <x v="3860"/>
    <b v="0"/>
    <n v="13"/>
    <b v="0"/>
    <s v="theater/plays"/>
    <n v="18"/>
    <n v="81.540000000000006"/>
    <x v="1"/>
    <s v="plays"/>
    <x v="3860"/>
    <d v="2014-08-12T15:51:50"/>
    <x v="9"/>
  </r>
  <r>
    <n v="3861"/>
    <s v="READY OR NOT HERE I COME"/>
    <s v="THE COMING OF THE LORD!"/>
    <x v="13"/>
    <n v="100"/>
    <x v="2"/>
    <s v="US"/>
    <s v="USD"/>
    <x v="3842"/>
    <x v="3861"/>
    <b v="0"/>
    <n v="1"/>
    <b v="0"/>
    <s v="theater/plays"/>
    <n v="5"/>
    <n v="100"/>
    <x v="1"/>
    <s v="plays"/>
    <x v="3861"/>
    <d v="2014-11-12T21:47:00"/>
    <x v="9"/>
  </r>
  <r>
    <n v="3862"/>
    <s v="The Container Play"/>
    <s v="The hit immersive theatre experience of England comes to Corpus Christi!"/>
    <x v="51"/>
    <n v="1"/>
    <x v="2"/>
    <s v="US"/>
    <s v="USD"/>
    <x v="3843"/>
    <x v="3862"/>
    <b v="0"/>
    <n v="1"/>
    <b v="0"/>
    <s v="theater/plays"/>
    <n v="0"/>
    <n v="1"/>
    <x v="1"/>
    <s v="plays"/>
    <x v="3862"/>
    <d v="2016-09-12T16:59:00"/>
    <x v="9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x v="3844"/>
    <x v="3863"/>
    <b v="0"/>
    <n v="0"/>
    <b v="0"/>
    <s v="theater/plays"/>
    <n v="0"/>
    <n v="0"/>
    <x v="1"/>
    <s v="plays"/>
    <x v="3863"/>
    <d v="2015-11-05T16:11:45"/>
    <x v="9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x v="3845"/>
    <x v="3864"/>
    <b v="0"/>
    <n v="3"/>
    <b v="0"/>
    <s v="theater/plays"/>
    <n v="1"/>
    <n v="20"/>
    <x v="1"/>
    <s v="plays"/>
    <x v="3864"/>
    <d v="2015-11-17T22:24:14"/>
    <x v="9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x v="3846"/>
    <x v="3865"/>
    <b v="0"/>
    <n v="14"/>
    <b v="0"/>
    <s v="theater/plays"/>
    <n v="27"/>
    <n v="46.43"/>
    <x v="1"/>
    <s v="plays"/>
    <x v="3865"/>
    <d v="2014-08-30T05:30:00"/>
    <x v="9"/>
  </r>
  <r>
    <n v="3866"/>
    <s v="a feminine ending, brought to you by the East End Theatre Co"/>
    <s v="A funny, moving, witty piece about a girl, her oboe, and her dreams."/>
    <x v="13"/>
    <n v="11"/>
    <x v="2"/>
    <s v="US"/>
    <s v="USD"/>
    <x v="3847"/>
    <x v="3866"/>
    <b v="0"/>
    <n v="2"/>
    <b v="0"/>
    <s v="theater/plays"/>
    <n v="1"/>
    <n v="5.5"/>
    <x v="1"/>
    <s v="plays"/>
    <x v="3866"/>
    <d v="2016-03-23T03:29:00"/>
    <x v="9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x v="3848"/>
    <x v="3867"/>
    <b v="0"/>
    <n v="5"/>
    <b v="0"/>
    <s v="theater/plays"/>
    <n v="13"/>
    <n v="50.2"/>
    <x v="1"/>
    <s v="plays"/>
    <x v="3867"/>
    <d v="2016-06-18T19:32:19"/>
    <x v="9"/>
  </r>
  <r>
    <n v="3868"/>
    <s v="1000 words (Canceled)"/>
    <s v="New collection of music by Scott Evan Davis!"/>
    <x v="10"/>
    <n v="10"/>
    <x v="1"/>
    <s v="GB"/>
    <s v="GBP"/>
    <x v="3849"/>
    <x v="3868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x v="426"/>
    <n v="452"/>
    <x v="1"/>
    <s v="US"/>
    <s v="USD"/>
    <x v="3850"/>
    <x v="3869"/>
    <b v="0"/>
    <n v="15"/>
    <b v="0"/>
    <s v="theater/musical"/>
    <n v="3"/>
    <n v="30.13"/>
    <x v="1"/>
    <s v="musical"/>
    <x v="3869"/>
    <d v="2015-03-14T03:11:00"/>
    <x v="9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x v="3851"/>
    <x v="3870"/>
    <b v="0"/>
    <n v="10"/>
    <b v="0"/>
    <s v="theater/musical"/>
    <n v="15"/>
    <n v="150"/>
    <x v="1"/>
    <s v="musical"/>
    <x v="3870"/>
    <d v="2014-07-03T04:07:58"/>
    <x v="9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x v="3852"/>
    <x v="3871"/>
    <b v="0"/>
    <n v="3"/>
    <b v="0"/>
    <s v="theater/musical"/>
    <n v="3"/>
    <n v="13.33"/>
    <x v="1"/>
    <s v="musical"/>
    <x v="3871"/>
    <d v="2017-03-29T17:44:10"/>
    <x v="9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x v="3853"/>
    <x v="3872"/>
    <b v="0"/>
    <n v="0"/>
    <b v="0"/>
    <s v="theater/musical"/>
    <n v="0"/>
    <n v="0"/>
    <x v="1"/>
    <s v="musical"/>
    <x v="3872"/>
    <d v="2015-08-14T03:29:56"/>
    <x v="9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x v="3854"/>
    <x v="3873"/>
    <b v="0"/>
    <n v="0"/>
    <b v="0"/>
    <s v="theater/musical"/>
    <n v="0"/>
    <n v="0"/>
    <x v="1"/>
    <s v="musical"/>
    <x v="3873"/>
    <d v="2015-10-08T16:42:15"/>
    <x v="9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x v="3855"/>
    <x v="3874"/>
    <b v="0"/>
    <n v="0"/>
    <b v="0"/>
    <s v="theater/musical"/>
    <n v="0"/>
    <n v="0"/>
    <x v="1"/>
    <s v="musical"/>
    <x v="3874"/>
    <d v="2015-01-24T01:00:00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x v="3856"/>
    <x v="3875"/>
    <b v="0"/>
    <n v="0"/>
    <b v="0"/>
    <s v="theater/musical"/>
    <n v="0"/>
    <n v="0"/>
    <x v="1"/>
    <s v="musical"/>
    <x v="3875"/>
    <d v="2016-09-03T10:00:00"/>
    <x v="9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x v="3857"/>
    <x v="3876"/>
    <b v="0"/>
    <n v="46"/>
    <b v="0"/>
    <s v="theater/musical"/>
    <n v="53"/>
    <n v="44.76"/>
    <x v="1"/>
    <s v="musical"/>
    <x v="3876"/>
    <d v="2016-02-02T14:58:48"/>
    <x v="0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x v="3858"/>
    <x v="3877"/>
    <b v="0"/>
    <n v="14"/>
    <b v="0"/>
    <s v="theater/musical"/>
    <n v="5"/>
    <n v="88.64"/>
    <x v="1"/>
    <s v="musical"/>
    <x v="3877"/>
    <d v="2016-12-08T16:15:52"/>
    <x v="9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x v="3859"/>
    <x v="3878"/>
    <b v="0"/>
    <n v="1"/>
    <b v="0"/>
    <s v="theater/musical"/>
    <n v="0"/>
    <n v="10"/>
    <x v="1"/>
    <s v="musical"/>
    <x v="3878"/>
    <d v="2015-06-30T03:59:00"/>
    <x v="9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x v="3860"/>
    <x v="3879"/>
    <b v="0"/>
    <n v="0"/>
    <b v="0"/>
    <s v="theater/musical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x v="3792"/>
    <x v="3880"/>
    <b v="0"/>
    <n v="17"/>
    <b v="0"/>
    <s v="theater/musical"/>
    <n v="13"/>
    <n v="57.65"/>
    <x v="1"/>
    <s v="musical"/>
    <x v="3880"/>
    <d v="2014-07-30T23:00:00"/>
    <x v="0"/>
  </r>
  <r>
    <n v="3881"/>
    <s v="My Real Mother's Name is... (Canceled)"/>
    <s v="A musical journey coming to the Blue Venue at the 2017 Orlando Fringe Festival!"/>
    <x v="2"/>
    <n v="25"/>
    <x v="1"/>
    <s v="US"/>
    <s v="USD"/>
    <x v="3861"/>
    <x v="3881"/>
    <b v="0"/>
    <n v="1"/>
    <b v="0"/>
    <s v="theater/musical"/>
    <n v="5"/>
    <n v="25"/>
    <x v="1"/>
    <s v="musical"/>
    <x v="3881"/>
    <d v="2017-02-20T00:26:39"/>
    <x v="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x v="3862"/>
    <x v="3882"/>
    <b v="0"/>
    <n v="0"/>
    <b v="0"/>
    <s v="theater/musical"/>
    <n v="0"/>
    <n v="0"/>
    <x v="1"/>
    <s v="musical"/>
    <x v="3882"/>
    <d v="2016-01-31T23:03:00"/>
    <x v="9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x v="3863"/>
    <x v="3883"/>
    <b v="0"/>
    <n v="0"/>
    <b v="0"/>
    <s v="theater/musical"/>
    <n v="0"/>
    <n v="0"/>
    <x v="1"/>
    <s v="musical"/>
    <x v="3883"/>
    <d v="2014-09-02T14:27:49"/>
    <x v="1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x v="3864"/>
    <x v="3884"/>
    <b v="0"/>
    <n v="0"/>
    <b v="0"/>
    <s v="theater/musical"/>
    <n v="0"/>
    <n v="0"/>
    <x v="1"/>
    <s v="musical"/>
    <x v="3884"/>
    <d v="2015-03-27T17:59:52"/>
    <x v="9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x v="3865"/>
    <x v="3885"/>
    <b v="0"/>
    <n v="0"/>
    <b v="0"/>
    <s v="theater/musical"/>
    <n v="0"/>
    <n v="0"/>
    <x v="1"/>
    <s v="musical"/>
    <x v="3885"/>
    <d v="2016-05-09T22:49:51"/>
    <x v="9"/>
  </r>
  <r>
    <n v="3886"/>
    <s v="a (Canceled)"/>
    <n v="1"/>
    <x v="3"/>
    <n v="0"/>
    <x v="1"/>
    <s v="AU"/>
    <s v="AUD"/>
    <x v="3866"/>
    <x v="3886"/>
    <b v="0"/>
    <n v="0"/>
    <b v="0"/>
    <s v="theater/musical"/>
    <n v="0"/>
    <n v="0"/>
    <x v="1"/>
    <s v="musical"/>
    <x v="3886"/>
    <d v="2014-12-11T05:28:22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x v="3867"/>
    <x v="3887"/>
    <b v="0"/>
    <n v="2"/>
    <b v="0"/>
    <s v="theater/musical"/>
    <n v="2"/>
    <n v="17.5"/>
    <x v="1"/>
    <s v="musical"/>
    <x v="3887"/>
    <d v="2015-05-01T22:00:00"/>
    <x v="9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x v="3868"/>
    <x v="3888"/>
    <b v="0"/>
    <n v="14"/>
    <b v="0"/>
    <s v="theater/plays"/>
    <n v="27"/>
    <n v="38.71"/>
    <x v="1"/>
    <s v="plays"/>
    <x v="3888"/>
    <d v="2017-02-26T13:05:58"/>
    <x v="9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x v="3869"/>
    <x v="3889"/>
    <b v="0"/>
    <n v="9"/>
    <b v="0"/>
    <s v="theater/plays"/>
    <n v="1"/>
    <n v="13.11"/>
    <x v="1"/>
    <s v="plays"/>
    <x v="3889"/>
    <d v="2015-01-04T23:26:00"/>
    <x v="9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x v="3870"/>
    <x v="3890"/>
    <b v="0"/>
    <n v="8"/>
    <b v="0"/>
    <s v="theater/plays"/>
    <n v="17"/>
    <n v="315.5"/>
    <x v="1"/>
    <s v="plays"/>
    <x v="3890"/>
    <d v="2015-08-15T18:12:24"/>
    <x v="9"/>
  </r>
  <r>
    <n v="3891"/>
    <s v="Out of the Box: A Mime Story"/>
    <s v="A comedy about a mime who dreams of becoming a stand up comedian."/>
    <x v="134"/>
    <n v="260"/>
    <x v="2"/>
    <s v="US"/>
    <s v="USD"/>
    <x v="3871"/>
    <x v="3891"/>
    <b v="0"/>
    <n v="7"/>
    <b v="0"/>
    <s v="theater/plays"/>
    <n v="33"/>
    <n v="37.14"/>
    <x v="1"/>
    <s v="plays"/>
    <x v="3891"/>
    <d v="2015-03-23T04:59:00"/>
    <x v="9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x v="3872"/>
    <x v="3892"/>
    <b v="0"/>
    <n v="0"/>
    <b v="0"/>
    <s v="theater/plays"/>
    <n v="0"/>
    <n v="0"/>
    <x v="1"/>
    <s v="plays"/>
    <x v="3892"/>
    <d v="2014-08-24T07:00:00"/>
    <x v="9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x v="3873"/>
    <x v="3893"/>
    <b v="0"/>
    <n v="84"/>
    <b v="0"/>
    <s v="theater/plays"/>
    <n v="22"/>
    <n v="128.27000000000001"/>
    <x v="1"/>
    <s v="plays"/>
    <x v="3893"/>
    <d v="2014-07-01T06:00:00"/>
    <x v="9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x v="3874"/>
    <x v="3894"/>
    <b v="0"/>
    <n v="11"/>
    <b v="0"/>
    <s v="theater/plays"/>
    <n v="3"/>
    <n v="47.27"/>
    <x v="1"/>
    <s v="plays"/>
    <x v="3894"/>
    <d v="2016-12-06T04:59:00"/>
    <x v="9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x v="3875"/>
    <x v="3895"/>
    <b v="0"/>
    <n v="1"/>
    <b v="0"/>
    <s v="theater/plays"/>
    <n v="5"/>
    <n v="50"/>
    <x v="1"/>
    <s v="plays"/>
    <x v="3895"/>
    <d v="2015-02-28T06:00:18"/>
    <x v="9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x v="3876"/>
    <x v="3896"/>
    <b v="0"/>
    <n v="4"/>
    <b v="0"/>
    <s v="theater/plays"/>
    <n v="11"/>
    <n v="42.5"/>
    <x v="1"/>
    <s v="plays"/>
    <x v="3896"/>
    <d v="2014-06-17T04:36:18"/>
    <x v="9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x v="3877"/>
    <x v="3897"/>
    <b v="0"/>
    <n v="10"/>
    <b v="0"/>
    <s v="theater/plays"/>
    <n v="18"/>
    <n v="44"/>
    <x v="1"/>
    <s v="plays"/>
    <x v="3897"/>
    <d v="2015-01-08T20:58:03"/>
    <x v="9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x v="3878"/>
    <x v="3898"/>
    <b v="0"/>
    <n v="16"/>
    <b v="0"/>
    <s v="theater/plays"/>
    <n v="33"/>
    <n v="50.88"/>
    <x v="1"/>
    <s v="plays"/>
    <x v="3898"/>
    <d v="2015-08-17T16:00:00"/>
    <x v="9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x v="3879"/>
    <x v="3899"/>
    <b v="0"/>
    <n v="2"/>
    <b v="0"/>
    <s v="theater/plays"/>
    <n v="1"/>
    <n v="62.5"/>
    <x v="1"/>
    <s v="plays"/>
    <x v="3899"/>
    <d v="2014-08-12T18:36:01"/>
    <x v="9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x v="3880"/>
    <x v="3900"/>
    <b v="0"/>
    <n v="5"/>
    <b v="0"/>
    <s v="theater/plays"/>
    <n v="5"/>
    <n v="27"/>
    <x v="1"/>
    <s v="plays"/>
    <x v="3900"/>
    <d v="2015-06-11T02:13:11"/>
    <x v="9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x v="3881"/>
    <x v="3901"/>
    <b v="0"/>
    <n v="1"/>
    <b v="0"/>
    <s v="theater/plays"/>
    <n v="1"/>
    <n v="25"/>
    <x v="1"/>
    <s v="plays"/>
    <x v="3901"/>
    <d v="2015-12-19T19:49:59"/>
    <x v="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x v="3882"/>
    <x v="3902"/>
    <b v="0"/>
    <n v="31"/>
    <b v="0"/>
    <s v="theater/plays"/>
    <n v="49"/>
    <n v="47.26"/>
    <x v="1"/>
    <s v="plays"/>
    <x v="3902"/>
    <d v="2016-11-14T12:14:02"/>
    <x v="9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x v="3883"/>
    <x v="3903"/>
    <b v="0"/>
    <n v="0"/>
    <b v="0"/>
    <s v="theater/plays"/>
    <n v="0"/>
    <n v="0"/>
    <x v="1"/>
    <s v="plays"/>
    <x v="3903"/>
    <d v="2015-08-14T19:38:00"/>
    <x v="9"/>
  </r>
  <r>
    <n v="3904"/>
    <s v="Black America from Prophets to Pimps"/>
    <s v="A play that will cover 4000 years of black history."/>
    <x v="3"/>
    <n v="3"/>
    <x v="2"/>
    <s v="US"/>
    <s v="USD"/>
    <x v="3884"/>
    <x v="3904"/>
    <b v="0"/>
    <n v="2"/>
    <b v="0"/>
    <s v="theater/plays"/>
    <n v="0"/>
    <n v="1.5"/>
    <x v="1"/>
    <s v="plays"/>
    <x v="3904"/>
    <d v="2015-04-15T05:04:00"/>
    <x v="9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x v="3885"/>
    <x v="3905"/>
    <b v="0"/>
    <n v="7"/>
    <b v="0"/>
    <s v="theater/plays"/>
    <n v="12"/>
    <n v="24.71"/>
    <x v="1"/>
    <s v="plays"/>
    <x v="3905"/>
    <d v="2015-06-11T23:00:00"/>
    <x v="9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x v="3886"/>
    <x v="3906"/>
    <b v="0"/>
    <n v="16"/>
    <b v="0"/>
    <s v="theater/plays"/>
    <n v="67"/>
    <n v="63.13"/>
    <x v="1"/>
    <s v="plays"/>
    <x v="3906"/>
    <d v="2015-06-26T13:25:00"/>
    <x v="9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x v="3887"/>
    <x v="3907"/>
    <b v="0"/>
    <n v="4"/>
    <b v="0"/>
    <s v="theater/plays"/>
    <n v="15"/>
    <n v="38.25"/>
    <x v="1"/>
    <s v="plays"/>
    <x v="3907"/>
    <d v="2014-10-26T20:08:00"/>
    <x v="9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x v="3888"/>
    <x v="3908"/>
    <b v="0"/>
    <n v="4"/>
    <b v="0"/>
    <s v="theater/plays"/>
    <n v="9"/>
    <n v="16.25"/>
    <x v="1"/>
    <s v="plays"/>
    <x v="3908"/>
    <d v="2014-07-29T03:14:56"/>
    <x v="9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x v="3889"/>
    <x v="3909"/>
    <b v="0"/>
    <n v="4"/>
    <b v="0"/>
    <s v="theater/plays"/>
    <n v="0"/>
    <n v="33.75"/>
    <x v="1"/>
    <s v="plays"/>
    <x v="3909"/>
    <d v="2014-09-11T08:37:22"/>
    <x v="9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x v="3890"/>
    <x v="3910"/>
    <b v="0"/>
    <n v="3"/>
    <b v="0"/>
    <s v="theater/plays"/>
    <n v="3"/>
    <n v="61.67"/>
    <x v="1"/>
    <s v="plays"/>
    <x v="3910"/>
    <d v="2015-09-07T18:09:57"/>
    <x v="9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x v="3891"/>
    <x v="3911"/>
    <b v="0"/>
    <n v="36"/>
    <b v="0"/>
    <s v="theater/plays"/>
    <n v="37"/>
    <n v="83.14"/>
    <x v="1"/>
    <s v="plays"/>
    <x v="3911"/>
    <d v="2014-11-26T20:29:37"/>
    <x v="9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x v="3892"/>
    <x v="3912"/>
    <b v="0"/>
    <n v="1"/>
    <b v="0"/>
    <s v="theater/plays"/>
    <n v="0"/>
    <n v="1"/>
    <x v="1"/>
    <s v="plays"/>
    <x v="3912"/>
    <d v="2015-04-25T04:35:00"/>
    <x v="9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x v="3893"/>
    <x v="3913"/>
    <b v="0"/>
    <n v="7"/>
    <b v="0"/>
    <s v="theater/plays"/>
    <n v="10"/>
    <n v="142.86000000000001"/>
    <x v="1"/>
    <s v="plays"/>
    <x v="3913"/>
    <d v="2015-11-30T06:04:09"/>
    <x v="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x v="3894"/>
    <x v="3914"/>
    <b v="0"/>
    <n v="27"/>
    <b v="0"/>
    <s v="theater/plays"/>
    <n v="36"/>
    <n v="33.67"/>
    <x v="1"/>
    <s v="plays"/>
    <x v="3914"/>
    <d v="2015-05-10T22:59:00"/>
    <x v="9"/>
  </r>
  <r>
    <n v="3915"/>
    <s v="Hardcross"/>
    <s v="Following the enormous success of Hardcross, we are looking for new ways to bring this wonderful play to a wider audience."/>
    <x v="15"/>
    <n v="5"/>
    <x v="2"/>
    <s v="GB"/>
    <s v="GBP"/>
    <x v="3895"/>
    <x v="3915"/>
    <b v="0"/>
    <n v="1"/>
    <b v="0"/>
    <s v="theater/plays"/>
    <n v="0"/>
    <n v="5"/>
    <x v="1"/>
    <s v="plays"/>
    <x v="3915"/>
    <d v="2016-06-01T23:38:29"/>
    <x v="9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x v="3896"/>
    <x v="3916"/>
    <b v="0"/>
    <n v="0"/>
    <b v="0"/>
    <s v="theater/plays"/>
    <n v="0"/>
    <n v="0"/>
    <x v="1"/>
    <s v="plays"/>
    <x v="3916"/>
    <d v="2016-06-03T11:19:12"/>
    <x v="9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x v="3897"/>
    <x v="3917"/>
    <b v="0"/>
    <n v="1"/>
    <b v="0"/>
    <s v="theater/plays"/>
    <n v="0"/>
    <n v="10"/>
    <x v="1"/>
    <s v="plays"/>
    <x v="3917"/>
    <d v="2014-09-11T12:39:21"/>
    <x v="9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x v="3898"/>
    <x v="3918"/>
    <b v="0"/>
    <n v="3"/>
    <b v="0"/>
    <s v="theater/plays"/>
    <n v="0"/>
    <n v="40"/>
    <x v="1"/>
    <s v="plays"/>
    <x v="3918"/>
    <d v="2014-08-04T16:00:00"/>
    <x v="9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x v="3899"/>
    <x v="3919"/>
    <b v="0"/>
    <n v="3"/>
    <b v="0"/>
    <s v="theater/plays"/>
    <n v="2"/>
    <n v="30"/>
    <x v="1"/>
    <s v="plays"/>
    <x v="3919"/>
    <d v="2016-01-18T00:00:00"/>
    <x v="9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x v="3900"/>
    <x v="3920"/>
    <b v="0"/>
    <n v="3"/>
    <b v="0"/>
    <s v="theater/plays"/>
    <n v="5"/>
    <n v="45"/>
    <x v="1"/>
    <s v="plays"/>
    <x v="3920"/>
    <d v="2016-11-13T10:17:40"/>
    <x v="9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x v="3901"/>
    <x v="3921"/>
    <b v="0"/>
    <n v="0"/>
    <b v="0"/>
    <s v="theater/plays"/>
    <n v="0"/>
    <n v="0"/>
    <x v="1"/>
    <s v="plays"/>
    <x v="3921"/>
    <d v="2014-10-26T18:00:00"/>
    <x v="9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x v="3902"/>
    <x v="3922"/>
    <b v="0"/>
    <n v="6"/>
    <b v="0"/>
    <s v="theater/plays"/>
    <n v="8"/>
    <n v="10.17"/>
    <x v="1"/>
    <s v="plays"/>
    <x v="3922"/>
    <d v="2015-03-02T23:00:00"/>
    <x v="9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x v="3903"/>
    <x v="3923"/>
    <b v="0"/>
    <n v="17"/>
    <b v="0"/>
    <s v="theater/plays"/>
    <n v="12"/>
    <n v="81.41"/>
    <x v="1"/>
    <s v="plays"/>
    <x v="3923"/>
    <d v="2015-04-09T23:31:11"/>
    <x v="9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x v="3904"/>
    <x v="3924"/>
    <b v="0"/>
    <n v="40"/>
    <b v="0"/>
    <s v="theater/plays"/>
    <n v="15"/>
    <n v="57.25"/>
    <x v="1"/>
    <s v="plays"/>
    <x v="3924"/>
    <d v="2014-06-26T23:02:02"/>
    <x v="9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x v="3905"/>
    <x v="3925"/>
    <b v="0"/>
    <n v="3"/>
    <b v="0"/>
    <s v="theater/plays"/>
    <n v="10"/>
    <n v="5"/>
    <x v="1"/>
    <s v="plays"/>
    <x v="3925"/>
    <d v="2014-07-30T20:53:59"/>
    <x v="9"/>
  </r>
  <r>
    <n v="3926"/>
    <s v="Caryl Churchill's 'Top Girls' - NSW HSC Text"/>
    <s v="Producing syllabus-relevant theatre targeted to HSC students on the NSW Central Coast"/>
    <x v="10"/>
    <n v="15"/>
    <x v="2"/>
    <s v="AU"/>
    <s v="AUD"/>
    <x v="3906"/>
    <x v="3926"/>
    <b v="0"/>
    <n v="1"/>
    <b v="0"/>
    <s v="theater/plays"/>
    <n v="0"/>
    <n v="15"/>
    <x v="1"/>
    <s v="plays"/>
    <x v="3926"/>
    <d v="2014-12-27T02:02:28"/>
    <x v="9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x v="3907"/>
    <x v="3927"/>
    <b v="0"/>
    <n v="2"/>
    <b v="0"/>
    <s v="theater/plays"/>
    <n v="1"/>
    <n v="12.5"/>
    <x v="1"/>
    <s v="plays"/>
    <x v="3927"/>
    <d v="2014-08-09T06:25:04"/>
    <x v="9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x v="3908"/>
    <x v="3928"/>
    <b v="0"/>
    <n v="7"/>
    <b v="0"/>
    <s v="theater/plays"/>
    <n v="13"/>
    <n v="93"/>
    <x v="1"/>
    <s v="plays"/>
    <x v="3928"/>
    <d v="2015-10-16T04:59:00"/>
    <x v="9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x v="3909"/>
    <x v="3929"/>
    <b v="0"/>
    <n v="14"/>
    <b v="0"/>
    <s v="theater/plays"/>
    <n v="2"/>
    <n v="32.36"/>
    <x v="1"/>
    <s v="plays"/>
    <x v="3929"/>
    <d v="2016-09-18T19:51:05"/>
    <x v="9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x v="3910"/>
    <x v="3930"/>
    <b v="0"/>
    <n v="0"/>
    <b v="0"/>
    <s v="theater/plays"/>
    <n v="0"/>
    <n v="0"/>
    <x v="1"/>
    <s v="plays"/>
    <x v="3930"/>
    <d v="2016-04-01T06:00:00"/>
    <x v="9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x v="3911"/>
    <x v="3931"/>
    <b v="0"/>
    <n v="0"/>
    <b v="0"/>
    <s v="theater/plays"/>
    <n v="0"/>
    <n v="0"/>
    <x v="1"/>
    <s v="plays"/>
    <x v="3931"/>
    <d v="2015-09-06T03:38:27"/>
    <x v="9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x v="3912"/>
    <x v="3932"/>
    <b v="0"/>
    <n v="1"/>
    <b v="0"/>
    <s v="theater/plays"/>
    <n v="0"/>
    <n v="1"/>
    <x v="1"/>
    <s v="plays"/>
    <x v="3932"/>
    <d v="2016-03-16T03:02:44"/>
    <x v="9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x v="3913"/>
    <x v="3933"/>
    <b v="0"/>
    <n v="12"/>
    <b v="0"/>
    <s v="theater/plays"/>
    <n v="16"/>
    <n v="91.83"/>
    <x v="1"/>
    <s v="plays"/>
    <x v="3933"/>
    <d v="2016-07-17T00:43:00"/>
    <x v="9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x v="3914"/>
    <x v="3934"/>
    <b v="0"/>
    <n v="12"/>
    <b v="0"/>
    <s v="theater/plays"/>
    <n v="11"/>
    <n v="45.83"/>
    <x v="1"/>
    <s v="plays"/>
    <x v="3934"/>
    <d v="2015-10-01T13:00:00"/>
    <x v="9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x v="3915"/>
    <x v="3935"/>
    <b v="0"/>
    <n v="23"/>
    <b v="0"/>
    <s v="theater/plays"/>
    <n v="44"/>
    <n v="57.17"/>
    <x v="1"/>
    <s v="plays"/>
    <x v="3935"/>
    <d v="2015-10-04T15:45:46"/>
    <x v="9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x v="3916"/>
    <x v="3936"/>
    <b v="0"/>
    <n v="0"/>
    <b v="0"/>
    <s v="theater/plays"/>
    <n v="0"/>
    <n v="0"/>
    <x v="1"/>
    <s v="plays"/>
    <x v="3936"/>
    <d v="2016-12-01T07:18:40"/>
    <x v="9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x v="3917"/>
    <x v="3937"/>
    <b v="0"/>
    <n v="10"/>
    <b v="0"/>
    <s v="theater/plays"/>
    <n v="86"/>
    <n v="248.5"/>
    <x v="1"/>
    <s v="plays"/>
    <x v="3937"/>
    <d v="2016-07-11T15:09:20"/>
    <x v="9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x v="3918"/>
    <x v="3938"/>
    <b v="0"/>
    <n v="5"/>
    <b v="0"/>
    <s v="theater/plays"/>
    <n v="12"/>
    <n v="79.400000000000006"/>
    <x v="1"/>
    <s v="plays"/>
    <x v="3938"/>
    <d v="2015-06-27T21:44:14"/>
    <x v="9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x v="3919"/>
    <x v="3939"/>
    <b v="0"/>
    <n v="1"/>
    <b v="0"/>
    <s v="theater/plays"/>
    <n v="0"/>
    <n v="5"/>
    <x v="1"/>
    <s v="plays"/>
    <x v="3939"/>
    <d v="2014-10-07T04:30:00"/>
    <x v="9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x v="3920"/>
    <x v="3940"/>
    <b v="0"/>
    <n v="2"/>
    <b v="0"/>
    <s v="theater/plays"/>
    <n v="0"/>
    <n v="5.5"/>
    <x v="1"/>
    <s v="plays"/>
    <x v="3940"/>
    <d v="2015-01-02T11:49:11"/>
    <x v="9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x v="3921"/>
    <x v="3941"/>
    <b v="0"/>
    <n v="2"/>
    <b v="0"/>
    <s v="theater/plays"/>
    <n v="1"/>
    <n v="25"/>
    <x v="1"/>
    <s v="plays"/>
    <x v="3941"/>
    <d v="2014-11-25T01:00:00"/>
    <x v="9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x v="3922"/>
    <x v="3942"/>
    <b v="0"/>
    <n v="0"/>
    <b v="0"/>
    <s v="theater/plays"/>
    <n v="0"/>
    <n v="0"/>
    <x v="1"/>
    <s v="plays"/>
    <x v="3942"/>
    <d v="2015-06-16T21:41:54"/>
    <x v="9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x v="3923"/>
    <x v="3943"/>
    <b v="0"/>
    <n v="13"/>
    <b v="0"/>
    <s v="theater/plays"/>
    <n v="36"/>
    <n v="137.08000000000001"/>
    <x v="1"/>
    <s v="plays"/>
    <x v="3943"/>
    <d v="2015-11-02T16:50:00"/>
    <x v="9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x v="3924"/>
    <x v="3944"/>
    <b v="0"/>
    <n v="0"/>
    <b v="0"/>
    <s v="theater/plays"/>
    <n v="0"/>
    <n v="0"/>
    <x v="1"/>
    <s v="plays"/>
    <x v="3944"/>
    <d v="2015-08-27T15:54:35"/>
    <x v="9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x v="3925"/>
    <x v="3945"/>
    <b v="0"/>
    <n v="1"/>
    <b v="0"/>
    <s v="theater/plays"/>
    <n v="0"/>
    <n v="5"/>
    <x v="1"/>
    <s v="plays"/>
    <x v="3945"/>
    <d v="2015-05-15T19:14:28"/>
    <x v="9"/>
  </r>
  <r>
    <n v="3946"/>
    <s v="DR. Mecurio's Mythical Marvels &amp; Beastiry"/>
    <s v="Dr. Mecurio's is an original work of fantasy designed and written for the stage."/>
    <x v="12"/>
    <n v="195"/>
    <x v="2"/>
    <s v="US"/>
    <s v="USD"/>
    <x v="3926"/>
    <x v="3946"/>
    <b v="0"/>
    <n v="5"/>
    <b v="0"/>
    <s v="theater/plays"/>
    <n v="3"/>
    <n v="39"/>
    <x v="1"/>
    <s v="plays"/>
    <x v="3946"/>
    <d v="2015-02-28T08:00:00"/>
    <x v="9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x v="3927"/>
    <x v="3947"/>
    <b v="0"/>
    <n v="2"/>
    <b v="0"/>
    <s v="theater/plays"/>
    <n v="3"/>
    <n v="50.5"/>
    <x v="1"/>
    <s v="plays"/>
    <x v="3947"/>
    <d v="2016-10-02T03:25:44"/>
    <x v="9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x v="3928"/>
    <x v="3948"/>
    <b v="0"/>
    <n v="0"/>
    <b v="0"/>
    <s v="theater/plays"/>
    <n v="0"/>
    <n v="0"/>
    <x v="1"/>
    <s v="plays"/>
    <x v="3948"/>
    <d v="2014-09-07T07:48:43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x v="3929"/>
    <x v="3949"/>
    <b v="0"/>
    <n v="32"/>
    <b v="0"/>
    <s v="theater/plays"/>
    <n v="16"/>
    <n v="49.28"/>
    <x v="1"/>
    <s v="plays"/>
    <x v="3949"/>
    <d v="2015-02-11T02:53:41"/>
    <x v="9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x v="3930"/>
    <x v="3950"/>
    <b v="0"/>
    <n v="1"/>
    <b v="0"/>
    <s v="theater/plays"/>
    <n v="1"/>
    <n v="25"/>
    <x v="1"/>
    <s v="plays"/>
    <x v="3950"/>
    <d v="2016-04-08T18:35:00"/>
    <x v="9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x v="3931"/>
    <x v="3951"/>
    <b v="0"/>
    <n v="1"/>
    <b v="0"/>
    <s v="theater/plays"/>
    <n v="0"/>
    <n v="1"/>
    <x v="1"/>
    <s v="plays"/>
    <x v="3951"/>
    <d v="2016-05-03T18:49:02"/>
    <x v="9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x v="3932"/>
    <x v="3952"/>
    <b v="0"/>
    <n v="1"/>
    <b v="0"/>
    <s v="theater/plays"/>
    <n v="0"/>
    <n v="25"/>
    <x v="1"/>
    <s v="plays"/>
    <x v="3952"/>
    <d v="2015-10-26T18:58:10"/>
    <x v="9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x v="3933"/>
    <x v="3953"/>
    <b v="0"/>
    <n v="0"/>
    <b v="0"/>
    <s v="theater/plays"/>
    <n v="0"/>
    <n v="0"/>
    <x v="1"/>
    <s v="plays"/>
    <x v="3953"/>
    <d v="2016-07-29T23:29:00"/>
    <x v="9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x v="3934"/>
    <x v="3954"/>
    <b v="0"/>
    <n v="0"/>
    <b v="0"/>
    <s v="theater/plays"/>
    <n v="0"/>
    <n v="0"/>
    <x v="1"/>
    <s v="plays"/>
    <x v="3954"/>
    <d v="2014-07-14T15:37:44"/>
    <x v="9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x v="3935"/>
    <x v="3955"/>
    <b v="0"/>
    <n v="8"/>
    <b v="0"/>
    <s v="theater/plays"/>
    <n v="24"/>
    <n v="53.13"/>
    <x v="1"/>
    <s v="plays"/>
    <x v="3955"/>
    <d v="2015-11-28T21:22:21"/>
    <x v="9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x v="3936"/>
    <x v="3956"/>
    <b v="0"/>
    <n v="0"/>
    <b v="0"/>
    <s v="theater/plays"/>
    <n v="0"/>
    <n v="0"/>
    <x v="1"/>
    <s v="plays"/>
    <x v="3956"/>
    <d v="2016-04-25T00:20:00"/>
    <x v="9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x v="3937"/>
    <x v="3957"/>
    <b v="0"/>
    <n v="1"/>
    <b v="0"/>
    <s v="theater/plays"/>
    <n v="0"/>
    <n v="7"/>
    <x v="1"/>
    <s v="plays"/>
    <x v="3957"/>
    <d v="2016-07-08T23:25:54"/>
    <x v="9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x v="3938"/>
    <x v="3958"/>
    <b v="0"/>
    <n v="16"/>
    <b v="0"/>
    <s v="theater/plays"/>
    <n v="32"/>
    <n v="40.06"/>
    <x v="1"/>
    <s v="plays"/>
    <x v="3958"/>
    <d v="2014-08-02T14:00:00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x v="3939"/>
    <x v="3959"/>
    <b v="0"/>
    <n v="12"/>
    <b v="0"/>
    <s v="theater/plays"/>
    <n v="24"/>
    <n v="24.33"/>
    <x v="1"/>
    <s v="plays"/>
    <x v="3959"/>
    <d v="2014-09-28T18:55:56"/>
    <x v="9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x v="3940"/>
    <x v="3960"/>
    <b v="0"/>
    <n v="4"/>
    <b v="0"/>
    <s v="theater/plays"/>
    <n v="2"/>
    <n v="11.25"/>
    <x v="1"/>
    <s v="plays"/>
    <x v="3960"/>
    <d v="2016-01-03T20:17:36"/>
    <x v="9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x v="3941"/>
    <x v="3961"/>
    <b v="0"/>
    <n v="2"/>
    <b v="0"/>
    <s v="theater/plays"/>
    <n v="0"/>
    <n v="10.5"/>
    <x v="1"/>
    <s v="plays"/>
    <x v="3961"/>
    <d v="2014-05-08T21:23:30"/>
    <x v="9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x v="3942"/>
    <x v="3962"/>
    <b v="0"/>
    <n v="3"/>
    <b v="0"/>
    <s v="theater/plays"/>
    <n v="3"/>
    <n v="15"/>
    <x v="1"/>
    <s v="plays"/>
    <x v="3962"/>
    <d v="2015-11-28T14:54:54"/>
    <x v="9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x v="3943"/>
    <x v="3963"/>
    <b v="0"/>
    <n v="0"/>
    <b v="0"/>
    <s v="theater/plays"/>
    <n v="0"/>
    <n v="0"/>
    <x v="1"/>
    <s v="plays"/>
    <x v="3963"/>
    <d v="2015-11-18T04:41:57"/>
    <x v="9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x v="3944"/>
    <x v="3964"/>
    <b v="0"/>
    <n v="3"/>
    <b v="0"/>
    <s v="theater/plays"/>
    <n v="6"/>
    <n v="42"/>
    <x v="1"/>
    <s v="plays"/>
    <x v="3964"/>
    <d v="2015-04-19T16:19:46"/>
    <x v="9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x v="3945"/>
    <x v="3965"/>
    <b v="0"/>
    <n v="4"/>
    <b v="0"/>
    <s v="theater/plays"/>
    <n v="14"/>
    <n v="71.25"/>
    <x v="1"/>
    <s v="plays"/>
    <x v="3965"/>
    <d v="2016-04-14T04:39:40"/>
    <x v="9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x v="3946"/>
    <x v="3966"/>
    <b v="0"/>
    <n v="2"/>
    <b v="0"/>
    <s v="theater/plays"/>
    <n v="1"/>
    <n v="22.5"/>
    <x v="1"/>
    <s v="plays"/>
    <x v="3966"/>
    <d v="2014-07-24T02:59:00"/>
    <x v="9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x v="3947"/>
    <x v="3967"/>
    <b v="0"/>
    <n v="10"/>
    <b v="0"/>
    <s v="theater/plays"/>
    <n v="24"/>
    <n v="41"/>
    <x v="1"/>
    <s v="plays"/>
    <x v="3967"/>
    <d v="2017-03-06T06:58:27"/>
    <x v="9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x v="3948"/>
    <x v="3968"/>
    <b v="0"/>
    <n v="11"/>
    <b v="0"/>
    <s v="theater/plays"/>
    <n v="11"/>
    <n v="47.91"/>
    <x v="1"/>
    <s v="plays"/>
    <x v="3968"/>
    <d v="2016-05-22T19:34:33"/>
    <x v="9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x v="3949"/>
    <x v="3969"/>
    <b v="0"/>
    <n v="6"/>
    <b v="0"/>
    <s v="theater/plays"/>
    <n v="7"/>
    <n v="35.17"/>
    <x v="1"/>
    <s v="plays"/>
    <x v="3969"/>
    <d v="2016-08-29T03:55:00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x v="3950"/>
    <x v="3970"/>
    <b v="0"/>
    <n v="2"/>
    <b v="0"/>
    <s v="theater/plays"/>
    <n v="0"/>
    <n v="5.5"/>
    <x v="1"/>
    <s v="plays"/>
    <x v="3970"/>
    <d v="2016-04-17T20:43:31"/>
    <x v="9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x v="3951"/>
    <x v="3971"/>
    <b v="0"/>
    <n v="6"/>
    <b v="0"/>
    <s v="theater/plays"/>
    <n v="1"/>
    <n v="22.67"/>
    <x v="1"/>
    <s v="plays"/>
    <x v="3971"/>
    <d v="2014-07-21T12:52:06"/>
    <x v="9"/>
  </r>
  <r>
    <n v="3972"/>
    <s v="Valkyrie Theatre Company"/>
    <s v="We're a horror based theatre company in Oklahoma City beginning our first season of shows."/>
    <x v="28"/>
    <n v="211"/>
    <x v="2"/>
    <s v="US"/>
    <s v="USD"/>
    <x v="3952"/>
    <x v="3972"/>
    <b v="0"/>
    <n v="8"/>
    <b v="0"/>
    <s v="theater/plays"/>
    <n v="21"/>
    <n v="26.38"/>
    <x v="1"/>
    <s v="plays"/>
    <x v="3972"/>
    <d v="2015-02-06T01:37:14"/>
    <x v="9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x v="3953"/>
    <x v="3973"/>
    <b v="0"/>
    <n v="37"/>
    <b v="0"/>
    <s v="theater/plays"/>
    <n v="78"/>
    <n v="105.54"/>
    <x v="1"/>
    <s v="plays"/>
    <x v="3973"/>
    <d v="2016-05-09T04:00:00"/>
    <x v="9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x v="3954"/>
    <x v="3974"/>
    <b v="0"/>
    <n v="11"/>
    <b v="0"/>
    <s v="theater/plays"/>
    <n v="32"/>
    <n v="29.09"/>
    <x v="1"/>
    <s v="plays"/>
    <x v="3974"/>
    <d v="2016-06-02T13:07:28"/>
    <x v="9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x v="3955"/>
    <x v="3975"/>
    <b v="0"/>
    <n v="0"/>
    <b v="0"/>
    <s v="theater/plays"/>
    <n v="0"/>
    <n v="0"/>
    <x v="1"/>
    <s v="plays"/>
    <x v="3975"/>
    <d v="2016-07-13T20:48:18"/>
    <x v="9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x v="3956"/>
    <x v="3976"/>
    <b v="0"/>
    <n v="10"/>
    <b v="0"/>
    <s v="theater/plays"/>
    <n v="48"/>
    <n v="62"/>
    <x v="1"/>
    <s v="plays"/>
    <x v="3976"/>
    <d v="2014-08-01T07:00:00"/>
    <x v="9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x v="3957"/>
    <x v="3977"/>
    <b v="0"/>
    <n v="6"/>
    <b v="0"/>
    <s v="theater/plays"/>
    <n v="1"/>
    <n v="217.5"/>
    <x v="1"/>
    <s v="plays"/>
    <x v="3977"/>
    <d v="2016-07-22T18:55:32"/>
    <x v="9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x v="3958"/>
    <x v="3978"/>
    <b v="0"/>
    <n v="8"/>
    <b v="0"/>
    <s v="theater/plays"/>
    <n v="11"/>
    <n v="26.75"/>
    <x v="1"/>
    <s v="plays"/>
    <x v="3978"/>
    <d v="2015-01-31T15:25:53"/>
    <x v="9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x v="3959"/>
    <x v="3979"/>
    <b v="0"/>
    <n v="6"/>
    <b v="0"/>
    <s v="theater/plays"/>
    <n v="2"/>
    <n v="18.329999999999998"/>
    <x v="1"/>
    <s v="plays"/>
    <x v="3979"/>
    <d v="2015-03-29T20:00:00"/>
    <x v="9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x v="3960"/>
    <x v="3980"/>
    <b v="0"/>
    <n v="7"/>
    <b v="0"/>
    <s v="theater/plays"/>
    <n v="18"/>
    <n v="64.290000000000006"/>
    <x v="1"/>
    <s v="plays"/>
    <x v="3980"/>
    <d v="2014-07-05T14:22:27"/>
    <x v="9"/>
  </r>
  <r>
    <n v="3981"/>
    <s v="BEIRUT, LADY OF LEBANON"/>
    <s v="A Theatrical Production Celebrating the Lebanese Culture and the Human Spirit in Time of War."/>
    <x v="11"/>
    <n v="1225"/>
    <x v="2"/>
    <s v="US"/>
    <s v="USD"/>
    <x v="3961"/>
    <x v="3981"/>
    <b v="0"/>
    <n v="7"/>
    <b v="0"/>
    <s v="theater/plays"/>
    <n v="4"/>
    <n v="175"/>
    <x v="1"/>
    <s v="plays"/>
    <x v="3981"/>
    <d v="2016-07-17T04:19:09"/>
    <x v="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x v="3962"/>
    <x v="3982"/>
    <b v="0"/>
    <n v="5"/>
    <b v="0"/>
    <s v="theater/plays"/>
    <n v="20"/>
    <n v="34"/>
    <x v="1"/>
    <s v="plays"/>
    <x v="3982"/>
    <d v="2015-07-07T19:26:20"/>
    <x v="9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x v="3963"/>
    <x v="3983"/>
    <b v="0"/>
    <n v="46"/>
    <b v="0"/>
    <s v="theater/plays"/>
    <n v="35"/>
    <n v="84.28"/>
    <x v="1"/>
    <s v="plays"/>
    <x v="3983"/>
    <d v="2014-05-20T06:59:00"/>
    <x v="9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x v="3964"/>
    <x v="3984"/>
    <b v="0"/>
    <n v="10"/>
    <b v="0"/>
    <s v="theater/plays"/>
    <n v="6"/>
    <n v="9.5"/>
    <x v="1"/>
    <s v="plays"/>
    <x v="3984"/>
    <d v="2014-11-08T00:00:0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x v="3965"/>
    <x v="3985"/>
    <b v="0"/>
    <n v="19"/>
    <b v="0"/>
    <s v="theater/plays"/>
    <n v="32"/>
    <n v="33.74"/>
    <x v="1"/>
    <s v="plays"/>
    <x v="3985"/>
    <d v="2016-02-20T21:05:00"/>
    <x v="9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x v="3966"/>
    <x v="3986"/>
    <b v="0"/>
    <n v="13"/>
    <b v="0"/>
    <s v="theater/plays"/>
    <n v="10"/>
    <n v="37.54"/>
    <x v="1"/>
    <s v="plays"/>
    <x v="3986"/>
    <d v="2016-05-06T13:04:00"/>
    <x v="9"/>
  </r>
  <r>
    <n v="3987"/>
    <s v="Write Now 5"/>
    <s v="Write Now 5 is a new writing festival in south east London promoting new work from emerging playwrights."/>
    <x v="44"/>
    <n v="151"/>
    <x v="2"/>
    <s v="GB"/>
    <s v="GBP"/>
    <x v="3967"/>
    <x v="3987"/>
    <b v="0"/>
    <n v="13"/>
    <b v="0"/>
    <s v="theater/plays"/>
    <n v="38"/>
    <n v="11.62"/>
    <x v="1"/>
    <s v="plays"/>
    <x v="3987"/>
    <d v="2014-05-16T22:11:30"/>
    <x v="9"/>
  </r>
  <r>
    <n v="3988"/>
    <s v="Folk-Tales: What Stories Do Your Folks Tell?"/>
    <s v="An evening of of stories based both in myth and truth."/>
    <x v="15"/>
    <n v="32"/>
    <x v="2"/>
    <s v="US"/>
    <s v="USD"/>
    <x v="3968"/>
    <x v="3988"/>
    <b v="0"/>
    <n v="4"/>
    <b v="0"/>
    <s v="theater/plays"/>
    <n v="2"/>
    <n v="8"/>
    <x v="1"/>
    <s v="plays"/>
    <x v="3988"/>
    <d v="2015-08-29T01:56:53"/>
    <x v="9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x v="3969"/>
    <x v="3989"/>
    <b v="0"/>
    <n v="0"/>
    <b v="0"/>
    <s v="theater/plays"/>
    <n v="0"/>
    <n v="0"/>
    <x v="1"/>
    <s v="plays"/>
    <x v="3989"/>
    <d v="2015-11-08T18:59:41"/>
    <x v="9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x v="3970"/>
    <x v="3990"/>
    <b v="0"/>
    <n v="3"/>
    <b v="0"/>
    <s v="theater/plays"/>
    <n v="4"/>
    <n v="23"/>
    <x v="1"/>
    <s v="plays"/>
    <x v="3990"/>
    <d v="2016-03-02T16:08:13"/>
    <x v="9"/>
  </r>
  <r>
    <n v="3991"/>
    <s v="NTACTheatre - North Texas Actor's Collaborative Theatre"/>
    <s v="North Texas first actor-driven theatre company needs your help"/>
    <x v="2"/>
    <n v="100"/>
    <x v="2"/>
    <s v="US"/>
    <s v="USD"/>
    <x v="3971"/>
    <x v="3991"/>
    <b v="0"/>
    <n v="1"/>
    <b v="0"/>
    <s v="theater/plays"/>
    <n v="20"/>
    <n v="100"/>
    <x v="1"/>
    <s v="plays"/>
    <x v="3991"/>
    <d v="2015-05-31T15:28:02"/>
    <x v="9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x v="3972"/>
    <x v="3992"/>
    <b v="0"/>
    <n v="9"/>
    <b v="0"/>
    <s v="theater/plays"/>
    <n v="5"/>
    <n v="60.11"/>
    <x v="1"/>
    <s v="plays"/>
    <x v="3992"/>
    <d v="2015-12-11T23:34:19"/>
    <x v="9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x v="3973"/>
    <x v="3993"/>
    <b v="0"/>
    <n v="1"/>
    <b v="0"/>
    <s v="theater/plays"/>
    <n v="0"/>
    <n v="3"/>
    <x v="1"/>
    <s v="plays"/>
    <x v="3993"/>
    <d v="2015-05-13T20:45:12"/>
    <x v="9"/>
  </r>
  <r>
    <n v="3994"/>
    <s v="Poles Apart - A Play in 2 Acts"/>
    <s v="Is Henson willing to dare risk a theatrical speaking tour of his North Pole adventures...and more?"/>
    <x v="13"/>
    <n v="5"/>
    <x v="2"/>
    <s v="US"/>
    <s v="USD"/>
    <x v="3974"/>
    <x v="3994"/>
    <b v="0"/>
    <n v="1"/>
    <b v="0"/>
    <s v="theater/plays"/>
    <n v="0"/>
    <n v="5"/>
    <x v="1"/>
    <s v="plays"/>
    <x v="3994"/>
    <d v="2014-07-19T09:21:30"/>
    <x v="9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x v="3975"/>
    <x v="3995"/>
    <b v="0"/>
    <n v="4"/>
    <b v="0"/>
    <s v="theater/plays"/>
    <n v="35"/>
    <n v="17.5"/>
    <x v="1"/>
    <s v="plays"/>
    <x v="3995"/>
    <d v="2015-02-14T11:27:00"/>
    <x v="9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x v="3976"/>
    <x v="3996"/>
    <b v="0"/>
    <n v="17"/>
    <b v="0"/>
    <s v="theater/plays"/>
    <n v="17"/>
    <n v="29.24"/>
    <x v="1"/>
    <s v="plays"/>
    <x v="3996"/>
    <d v="2014-11-20T16:04:00"/>
    <x v="9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x v="3977"/>
    <x v="3997"/>
    <b v="0"/>
    <n v="0"/>
    <b v="0"/>
    <s v="theater/plays"/>
    <n v="0"/>
    <n v="0"/>
    <x v="1"/>
    <s v="plays"/>
    <x v="3997"/>
    <d v="2015-04-05T08:23:41"/>
    <x v="9"/>
  </r>
  <r>
    <n v="3998"/>
    <s v="Forsaken Angels-A New Play"/>
    <s v="Forsaken Angels, a powerful new play by William Leary, author of DCMTA's Best Of 2014 Play Masquerade."/>
    <x v="21"/>
    <n v="715"/>
    <x v="2"/>
    <s v="US"/>
    <s v="USD"/>
    <x v="3978"/>
    <x v="3998"/>
    <b v="0"/>
    <n v="12"/>
    <b v="0"/>
    <s v="theater/plays"/>
    <n v="57"/>
    <n v="59.58"/>
    <x v="1"/>
    <s v="plays"/>
    <x v="3998"/>
    <d v="2015-03-28T22:07:06"/>
    <x v="9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x v="3979"/>
    <x v="3999"/>
    <b v="0"/>
    <n v="14"/>
    <b v="0"/>
    <s v="theater/plays"/>
    <n v="17"/>
    <n v="82.57"/>
    <x v="1"/>
    <s v="plays"/>
    <x v="3999"/>
    <d v="2014-08-31T19:51:49"/>
    <x v="9"/>
  </r>
  <r>
    <n v="4000"/>
    <s v="The Escorts"/>
    <s v="An Enticing Trip into the World of Assisted Dying"/>
    <x v="6"/>
    <n v="10"/>
    <x v="2"/>
    <s v="US"/>
    <s v="USD"/>
    <x v="3980"/>
    <x v="4000"/>
    <b v="0"/>
    <n v="1"/>
    <b v="0"/>
    <s v="theater/plays"/>
    <n v="0"/>
    <n v="10"/>
    <x v="1"/>
    <s v="plays"/>
    <x v="4000"/>
    <d v="2016-05-07T14:29:18"/>
    <x v="9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x v="1748"/>
    <x v="4001"/>
    <b v="0"/>
    <n v="14"/>
    <b v="0"/>
    <s v="theater/plays"/>
    <n v="38"/>
    <n v="32.36"/>
    <x v="1"/>
    <s v="plays"/>
    <x v="4001"/>
    <d v="2017-03-01T19:00:00"/>
    <x v="9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x v="3981"/>
    <x v="4002"/>
    <b v="0"/>
    <n v="4"/>
    <b v="0"/>
    <s v="theater/plays"/>
    <n v="2"/>
    <n v="5.75"/>
    <x v="1"/>
    <s v="plays"/>
    <x v="4002"/>
    <d v="2014-09-27T01:02:41"/>
    <x v="9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x v="3982"/>
    <x v="4003"/>
    <b v="0"/>
    <n v="2"/>
    <b v="0"/>
    <s v="theater/plays"/>
    <n v="10"/>
    <n v="100.5"/>
    <x v="1"/>
    <s v="plays"/>
    <x v="4003"/>
    <d v="2015-02-15T14:05:47"/>
    <x v="9"/>
  </r>
  <r>
    <n v="4004"/>
    <s v="South Florida Tours"/>
    <s v="Help Launch The Queen Into South Florida!"/>
    <x v="2"/>
    <n v="1"/>
    <x v="2"/>
    <s v="US"/>
    <s v="USD"/>
    <x v="3983"/>
    <x v="4004"/>
    <b v="0"/>
    <n v="1"/>
    <b v="0"/>
    <s v="theater/plays"/>
    <n v="0"/>
    <n v="1"/>
    <x v="1"/>
    <s v="plays"/>
    <x v="4004"/>
    <d v="2014-10-08T03:54:17"/>
    <x v="9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x v="3984"/>
    <x v="4005"/>
    <b v="0"/>
    <n v="2"/>
    <b v="0"/>
    <s v="theater/plays"/>
    <n v="1"/>
    <n v="20"/>
    <x v="1"/>
    <s v="plays"/>
    <x v="4005"/>
    <d v="2014-10-20T19:23:05"/>
    <x v="9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x v="3985"/>
    <x v="4006"/>
    <b v="0"/>
    <n v="1"/>
    <b v="0"/>
    <s v="theater/plays"/>
    <n v="0"/>
    <n v="2"/>
    <x v="1"/>
    <s v="plays"/>
    <x v="4006"/>
    <d v="2016-02-16T18:33:07"/>
    <x v="9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x v="3986"/>
    <x v="4007"/>
    <b v="0"/>
    <n v="1"/>
    <b v="0"/>
    <s v="theater/plays"/>
    <n v="0"/>
    <n v="5"/>
    <x v="1"/>
    <s v="plays"/>
    <x v="4007"/>
    <d v="2014-08-26T16:28:00"/>
    <x v="9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x v="3987"/>
    <x v="4008"/>
    <b v="0"/>
    <n v="4"/>
    <b v="0"/>
    <s v="theater/plays"/>
    <n v="6"/>
    <n v="15"/>
    <x v="1"/>
    <s v="plays"/>
    <x v="4008"/>
    <d v="2015-07-22T23:08:27"/>
    <x v="9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x v="3988"/>
    <x v="4009"/>
    <b v="0"/>
    <n v="3"/>
    <b v="0"/>
    <s v="theater/plays"/>
    <n v="4"/>
    <n v="25"/>
    <x v="1"/>
    <s v="plays"/>
    <x v="4009"/>
    <d v="2014-09-09T16:49:20"/>
    <x v="9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x v="3989"/>
    <x v="4010"/>
    <b v="0"/>
    <n v="38"/>
    <b v="0"/>
    <s v="theater/plays"/>
    <n v="24"/>
    <n v="45.84"/>
    <x v="1"/>
    <s v="plays"/>
    <x v="4010"/>
    <d v="2014-10-26T18:29:26"/>
    <x v="9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x v="3990"/>
    <x v="4011"/>
    <b v="0"/>
    <n v="4"/>
    <b v="0"/>
    <s v="theater/plays"/>
    <n v="8"/>
    <n v="4.75"/>
    <x v="1"/>
    <s v="plays"/>
    <x v="4011"/>
    <d v="2015-01-28T13:04:38"/>
    <x v="9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x v="3991"/>
    <x v="4012"/>
    <b v="0"/>
    <n v="0"/>
    <b v="0"/>
    <s v="theater/plays"/>
    <n v="0"/>
    <n v="0"/>
    <x v="1"/>
    <s v="plays"/>
    <x v="4012"/>
    <d v="2015-05-02T13:04:09"/>
    <x v="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x v="3992"/>
    <x v="4013"/>
    <b v="0"/>
    <n v="2"/>
    <b v="0"/>
    <s v="theater/plays"/>
    <n v="1"/>
    <n v="13"/>
    <x v="1"/>
    <s v="plays"/>
    <x v="4013"/>
    <d v="2015-02-16T07:13:43"/>
    <x v="9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x v="3993"/>
    <x v="4014"/>
    <b v="0"/>
    <n v="0"/>
    <b v="0"/>
    <s v="theater/plays"/>
    <n v="0"/>
    <n v="0"/>
    <x v="1"/>
    <s v="plays"/>
    <x v="4014"/>
    <d v="2016-03-05T05:54:29"/>
    <x v="9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x v="3994"/>
    <x v="4015"/>
    <b v="0"/>
    <n v="1"/>
    <b v="0"/>
    <s v="theater/plays"/>
    <n v="0"/>
    <n v="1"/>
    <x v="1"/>
    <s v="plays"/>
    <x v="4015"/>
    <d v="2015-07-19T18:44:23"/>
    <x v="9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x v="3995"/>
    <x v="4016"/>
    <b v="0"/>
    <n v="7"/>
    <b v="0"/>
    <s v="theater/plays"/>
    <n v="14"/>
    <n v="10"/>
    <x v="1"/>
    <s v="plays"/>
    <x v="4016"/>
    <d v="2014-09-17T20:56:40"/>
    <x v="9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x v="3996"/>
    <x v="4017"/>
    <b v="0"/>
    <n v="2"/>
    <b v="0"/>
    <s v="theater/plays"/>
    <n v="1"/>
    <n v="52.5"/>
    <x v="1"/>
    <s v="plays"/>
    <x v="4017"/>
    <d v="2014-09-04T16:07:54"/>
    <x v="9"/>
  </r>
  <r>
    <n v="4018"/>
    <s v="Time Please Fringe"/>
    <s v="Funding for a production of Time Please at the Brighton Fringe 2017... and beyond."/>
    <x v="15"/>
    <n v="130"/>
    <x v="2"/>
    <s v="GB"/>
    <s v="GBP"/>
    <x v="3997"/>
    <x v="4018"/>
    <b v="0"/>
    <n v="4"/>
    <b v="0"/>
    <s v="theater/plays"/>
    <n v="9"/>
    <n v="32.5"/>
    <x v="1"/>
    <s v="plays"/>
    <x v="4018"/>
    <d v="2016-10-07T21:51:48"/>
    <x v="9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x v="3998"/>
    <x v="4019"/>
    <b v="0"/>
    <n v="4"/>
    <b v="0"/>
    <s v="theater/plays"/>
    <n v="1"/>
    <n v="7.25"/>
    <x v="1"/>
    <s v="plays"/>
    <x v="4019"/>
    <d v="2016-04-15T16:28:00"/>
    <x v="9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x v="3999"/>
    <x v="4020"/>
    <b v="0"/>
    <n v="3"/>
    <b v="0"/>
    <s v="theater/plays"/>
    <n v="17"/>
    <n v="33.33"/>
    <x v="1"/>
    <s v="plays"/>
    <x v="4020"/>
    <d v="2015-03-24T03:34:59"/>
    <x v="9"/>
  </r>
  <r>
    <n v="4021"/>
    <s v="Angels in Houston"/>
    <s v="Help a group of actors end bigotry in Houston, TX by supporting a  full production of Angels in America."/>
    <x v="36"/>
    <n v="125"/>
    <x v="2"/>
    <s v="US"/>
    <s v="USD"/>
    <x v="4000"/>
    <x v="4021"/>
    <b v="0"/>
    <n v="2"/>
    <b v="0"/>
    <s v="theater/plays"/>
    <n v="1"/>
    <n v="62.5"/>
    <x v="1"/>
    <s v="plays"/>
    <x v="4021"/>
    <d v="2014-10-26T21:52:38"/>
    <x v="9"/>
  </r>
  <r>
    <n v="4022"/>
    <s v="The Merchant of Venice as Shakespeare Heard It"/>
    <s v="Help us produce a video of the first Original Pronunciation Merchant of Venice."/>
    <x v="102"/>
    <n v="12521"/>
    <x v="2"/>
    <s v="US"/>
    <s v="USD"/>
    <x v="4001"/>
    <x v="4022"/>
    <b v="0"/>
    <n v="197"/>
    <b v="0"/>
    <s v="theater/plays"/>
    <n v="70"/>
    <n v="63.56"/>
    <x v="1"/>
    <s v="plays"/>
    <x v="4022"/>
    <d v="2015-02-01T02:54:00"/>
    <x v="9"/>
  </r>
  <r>
    <n v="4023"/>
    <s v="Forgive &amp; Forget"/>
    <s v="An original gospel stage play that explores the pain and hurt caused by those who struggle to forgive others!"/>
    <x v="39"/>
    <n v="0"/>
    <x v="2"/>
    <s v="US"/>
    <s v="USD"/>
    <x v="4002"/>
    <x v="4023"/>
    <b v="0"/>
    <n v="0"/>
    <b v="0"/>
    <s v="theater/plays"/>
    <n v="0"/>
    <n v="0"/>
    <x v="1"/>
    <s v="plays"/>
    <x v="4023"/>
    <d v="2016-03-24T22:59:23"/>
    <x v="9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x v="4003"/>
    <x v="4024"/>
    <b v="0"/>
    <n v="1"/>
    <b v="0"/>
    <s v="theater/plays"/>
    <n v="1"/>
    <n v="10"/>
    <x v="1"/>
    <s v="plays"/>
    <x v="4024"/>
    <d v="2015-08-31T16:04:57"/>
    <x v="9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x v="4004"/>
    <x v="4025"/>
    <b v="0"/>
    <n v="4"/>
    <b v="0"/>
    <s v="theater/plays"/>
    <n v="5"/>
    <n v="62.5"/>
    <x v="1"/>
    <s v="plays"/>
    <x v="4025"/>
    <d v="2015-07-26T05:42:16"/>
    <x v="9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x v="4005"/>
    <x v="4026"/>
    <b v="0"/>
    <n v="0"/>
    <b v="0"/>
    <s v="theater/plays"/>
    <n v="0"/>
    <n v="0"/>
    <x v="1"/>
    <s v="plays"/>
    <x v="4026"/>
    <d v="2015-12-04T16:43:59"/>
    <x v="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x v="4006"/>
    <x v="4027"/>
    <b v="0"/>
    <n v="7"/>
    <b v="0"/>
    <s v="theater/plays"/>
    <n v="7"/>
    <n v="30.71"/>
    <x v="1"/>
    <s v="plays"/>
    <x v="4027"/>
    <d v="2017-02-23T01:00:00"/>
    <x v="9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x v="4007"/>
    <x v="4028"/>
    <b v="0"/>
    <n v="11"/>
    <b v="0"/>
    <s v="theater/plays"/>
    <n v="28"/>
    <n v="51"/>
    <x v="1"/>
    <s v="plays"/>
    <x v="4028"/>
    <d v="2014-06-05T22:31:40"/>
    <x v="9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x v="4008"/>
    <x v="4029"/>
    <b v="0"/>
    <n v="0"/>
    <b v="0"/>
    <s v="theater/plays"/>
    <n v="0"/>
    <n v="0"/>
    <x v="1"/>
    <s v="plays"/>
    <x v="4029"/>
    <d v="2015-12-14T00:36:10"/>
    <x v="9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x v="4009"/>
    <x v="4030"/>
    <b v="0"/>
    <n v="6"/>
    <b v="0"/>
    <s v="theater/plays"/>
    <n v="16"/>
    <n v="66.67"/>
    <x v="1"/>
    <s v="plays"/>
    <x v="4030"/>
    <d v="2016-02-03T18:49:00"/>
    <x v="9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x v="4010"/>
    <x v="4031"/>
    <b v="0"/>
    <n v="0"/>
    <b v="0"/>
    <s v="theater/plays"/>
    <n v="0"/>
    <n v="0"/>
    <x v="1"/>
    <s v="plays"/>
    <x v="4031"/>
    <d v="2014-12-18T15:02:44"/>
    <x v="9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x v="4011"/>
    <x v="4032"/>
    <b v="0"/>
    <n v="7"/>
    <b v="0"/>
    <s v="theater/plays"/>
    <n v="7"/>
    <n v="59"/>
    <x v="1"/>
    <s v="plays"/>
    <x v="4032"/>
    <d v="2015-12-15T20:25:16"/>
    <x v="9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x v="4012"/>
    <x v="4033"/>
    <b v="0"/>
    <n v="94"/>
    <b v="0"/>
    <s v="theater/plays"/>
    <n v="26"/>
    <n v="65.34"/>
    <x v="1"/>
    <s v="plays"/>
    <x v="4033"/>
    <d v="2016-10-02T09:00:00"/>
    <x v="9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x v="4013"/>
    <x v="4034"/>
    <b v="0"/>
    <n v="2"/>
    <b v="0"/>
    <s v="theater/plays"/>
    <n v="1"/>
    <n v="100"/>
    <x v="1"/>
    <s v="plays"/>
    <x v="4034"/>
    <d v="2015-04-03T21:44:10"/>
    <x v="9"/>
  </r>
  <r>
    <n v="4035"/>
    <s v="The Lost Boy"/>
    <s v="&quot;Stories are where you go to look for the truth of your own life.&quot; (Frank Delaney)"/>
    <x v="3"/>
    <n v="3685"/>
    <x v="2"/>
    <s v="US"/>
    <s v="USD"/>
    <x v="4014"/>
    <x v="4035"/>
    <b v="0"/>
    <n v="25"/>
    <b v="0"/>
    <s v="theater/plays"/>
    <n v="37"/>
    <n v="147.4"/>
    <x v="1"/>
    <s v="plays"/>
    <x v="4035"/>
    <d v="2014-10-21T21:11:27"/>
    <x v="9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x v="4015"/>
    <x v="4036"/>
    <b v="0"/>
    <n v="17"/>
    <b v="0"/>
    <s v="theater/plays"/>
    <n v="47"/>
    <n v="166.06"/>
    <x v="1"/>
    <s v="plays"/>
    <x v="4036"/>
    <d v="2014-07-01T22:30:00"/>
    <x v="9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x v="4016"/>
    <x v="4037"/>
    <b v="0"/>
    <n v="2"/>
    <b v="0"/>
    <s v="theater/plays"/>
    <n v="11"/>
    <n v="40"/>
    <x v="1"/>
    <s v="plays"/>
    <x v="4037"/>
    <d v="2016-05-24T14:25:00"/>
    <x v="9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x v="4017"/>
    <x v="4038"/>
    <b v="0"/>
    <n v="4"/>
    <b v="0"/>
    <s v="theater/plays"/>
    <n v="12"/>
    <n v="75.25"/>
    <x v="1"/>
    <s v="plays"/>
    <x v="4038"/>
    <d v="2014-10-17T19:10:10"/>
    <x v="9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x v="4018"/>
    <x v="4039"/>
    <b v="0"/>
    <n v="5"/>
    <b v="0"/>
    <s v="theater/plays"/>
    <n v="60"/>
    <n v="60"/>
    <x v="1"/>
    <s v="plays"/>
    <x v="4039"/>
    <d v="2015-12-01T05:59:00"/>
    <x v="9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x v="4019"/>
    <x v="4040"/>
    <b v="0"/>
    <n v="2"/>
    <b v="0"/>
    <s v="theater/plays"/>
    <n v="31"/>
    <n v="1250"/>
    <x v="1"/>
    <s v="plays"/>
    <x v="4040"/>
    <d v="2015-07-18T03:00:00"/>
    <x v="9"/>
  </r>
  <r>
    <n v="4041"/>
    <s v="In the Land of Gold"/>
    <s v="A bold, colouful, vibrant play centred around the last remaining monarchy of Africa."/>
    <x v="10"/>
    <n v="21"/>
    <x v="2"/>
    <s v="GB"/>
    <s v="GBP"/>
    <x v="4020"/>
    <x v="4041"/>
    <b v="0"/>
    <n v="2"/>
    <b v="0"/>
    <s v="theater/plays"/>
    <n v="0"/>
    <n v="10.5"/>
    <x v="1"/>
    <s v="plays"/>
    <x v="4041"/>
    <d v="2016-09-06T11:22:34"/>
    <x v="9"/>
  </r>
  <r>
    <n v="4042"/>
    <s v="Messages"/>
    <s v="Acting group and production for inner city youth, about inner city youth. The problems and stuation that they see everyday."/>
    <x v="3"/>
    <n v="21"/>
    <x v="2"/>
    <s v="US"/>
    <s v="USD"/>
    <x v="4021"/>
    <x v="4042"/>
    <b v="0"/>
    <n v="3"/>
    <b v="0"/>
    <s v="theater/plays"/>
    <n v="0"/>
    <n v="7"/>
    <x v="1"/>
    <s v="plays"/>
    <x v="4042"/>
    <d v="2015-01-20T19:16:00"/>
    <x v="9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x v="4022"/>
    <x v="4043"/>
    <b v="0"/>
    <n v="0"/>
    <b v="0"/>
    <s v="theater/plays"/>
    <n v="0"/>
    <n v="0"/>
    <x v="1"/>
    <s v="plays"/>
    <x v="4043"/>
    <d v="2014-11-20T22:58:45"/>
    <x v="9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x v="4023"/>
    <x v="4044"/>
    <b v="0"/>
    <n v="4"/>
    <b v="0"/>
    <s v="theater/plays"/>
    <n v="38"/>
    <n v="56.25"/>
    <x v="1"/>
    <s v="plays"/>
    <x v="4044"/>
    <d v="2015-04-10T05:00:00"/>
    <x v="9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x v="4024"/>
    <x v="4045"/>
    <b v="0"/>
    <n v="1"/>
    <b v="0"/>
    <s v="theater/plays"/>
    <n v="0"/>
    <n v="1"/>
    <x v="1"/>
    <s v="plays"/>
    <x v="4045"/>
    <d v="2014-08-21T04:49:49"/>
    <x v="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x v="4025"/>
    <x v="4046"/>
    <b v="0"/>
    <n v="12"/>
    <b v="0"/>
    <s v="theater/plays"/>
    <n v="8"/>
    <n v="38.33"/>
    <x v="1"/>
    <s v="plays"/>
    <x v="4046"/>
    <d v="2014-10-22T15:36:50"/>
    <x v="9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x v="4026"/>
    <x v="4047"/>
    <b v="0"/>
    <n v="4"/>
    <b v="0"/>
    <s v="theater/plays"/>
    <n v="2"/>
    <n v="27.5"/>
    <x v="1"/>
    <s v="plays"/>
    <x v="4047"/>
    <d v="2015-01-11T01:00:00"/>
    <x v="9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x v="4027"/>
    <x v="4048"/>
    <b v="0"/>
    <n v="91"/>
    <b v="0"/>
    <s v="theater/plays"/>
    <n v="18"/>
    <n v="32.979999999999997"/>
    <x v="1"/>
    <s v="plays"/>
    <x v="4048"/>
    <d v="2016-04-11T11:13:07"/>
    <x v="9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x v="4028"/>
    <x v="4049"/>
    <b v="0"/>
    <n v="1"/>
    <b v="0"/>
    <s v="theater/plays"/>
    <n v="0"/>
    <n v="16"/>
    <x v="1"/>
    <s v="plays"/>
    <x v="4049"/>
    <d v="2015-07-14T23:00:15"/>
    <x v="9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x v="4029"/>
    <x v="4050"/>
    <b v="0"/>
    <n v="1"/>
    <b v="0"/>
    <s v="theater/plays"/>
    <n v="0"/>
    <n v="1"/>
    <x v="1"/>
    <s v="plays"/>
    <x v="4050"/>
    <d v="2014-10-23T15:16:31"/>
    <x v="9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x v="4030"/>
    <x v="4051"/>
    <b v="0"/>
    <n v="0"/>
    <b v="0"/>
    <s v="theater/plays"/>
    <n v="0"/>
    <n v="0"/>
    <x v="1"/>
    <s v="plays"/>
    <x v="4051"/>
    <d v="2014-05-09T06:53:00"/>
    <x v="9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x v="4031"/>
    <x v="4052"/>
    <b v="0"/>
    <n v="13"/>
    <b v="0"/>
    <s v="theater/plays"/>
    <n v="38"/>
    <n v="86.62"/>
    <x v="1"/>
    <s v="plays"/>
    <x v="4052"/>
    <d v="2014-10-13T21:05:16"/>
    <x v="9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x v="4032"/>
    <x v="4053"/>
    <b v="0"/>
    <n v="2"/>
    <b v="0"/>
    <s v="theater/plays"/>
    <n v="22"/>
    <n v="55"/>
    <x v="1"/>
    <s v="plays"/>
    <x v="4053"/>
    <d v="2014-11-15T20:00:00"/>
    <x v="9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x v="4033"/>
    <x v="4054"/>
    <b v="0"/>
    <n v="0"/>
    <b v="0"/>
    <s v="theater/plays"/>
    <n v="0"/>
    <n v="0"/>
    <x v="1"/>
    <s v="plays"/>
    <x v="4054"/>
    <d v="2016-10-01T04:00:00"/>
    <x v="9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x v="4034"/>
    <x v="4055"/>
    <b v="0"/>
    <n v="21"/>
    <b v="0"/>
    <s v="theater/plays"/>
    <n v="18"/>
    <n v="41.95"/>
    <x v="1"/>
    <s v="plays"/>
    <x v="4055"/>
    <d v="2014-06-19T15:33:51"/>
    <x v="9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x v="4035"/>
    <x v="4056"/>
    <b v="0"/>
    <n v="9"/>
    <b v="0"/>
    <s v="theater/plays"/>
    <n v="53"/>
    <n v="88.33"/>
    <x v="1"/>
    <s v="plays"/>
    <x v="4056"/>
    <d v="2016-07-03T19:59:00"/>
    <x v="9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x v="4036"/>
    <x v="4057"/>
    <b v="0"/>
    <n v="6"/>
    <b v="0"/>
    <s v="theater/plays"/>
    <n v="22"/>
    <n v="129.16999999999999"/>
    <x v="1"/>
    <s v="plays"/>
    <x v="4057"/>
    <d v="2015-11-25T23:00:00"/>
    <x v="9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x v="3268"/>
    <x v="4058"/>
    <b v="0"/>
    <n v="4"/>
    <b v="0"/>
    <s v="theater/plays"/>
    <n v="3"/>
    <n v="23.75"/>
    <x v="1"/>
    <s v="plays"/>
    <x v="4058"/>
    <d v="2016-04-01T03:59:00"/>
    <x v="9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x v="4037"/>
    <x v="4059"/>
    <b v="0"/>
    <n v="7"/>
    <b v="0"/>
    <s v="theater/plays"/>
    <n v="3"/>
    <n v="35.71"/>
    <x v="1"/>
    <s v="plays"/>
    <x v="4059"/>
    <d v="2014-09-16T03:00:00"/>
    <x v="9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x v="4038"/>
    <x v="4060"/>
    <b v="0"/>
    <n v="5"/>
    <b v="0"/>
    <s v="theater/plays"/>
    <n v="3"/>
    <n v="57"/>
    <x v="1"/>
    <s v="plays"/>
    <x v="4060"/>
    <d v="2014-06-23T16:00:00"/>
    <x v="9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x v="4039"/>
    <x v="4061"/>
    <b v="0"/>
    <n v="0"/>
    <b v="0"/>
    <s v="theater/plays"/>
    <n v="0"/>
    <n v="0"/>
    <x v="1"/>
    <s v="plays"/>
    <x v="4061"/>
    <d v="2016-04-21T02:23:43"/>
    <x v="9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x v="4040"/>
    <x v="4062"/>
    <b v="0"/>
    <n v="3"/>
    <b v="0"/>
    <s v="theater/plays"/>
    <n v="2"/>
    <n v="163.33000000000001"/>
    <x v="1"/>
    <s v="plays"/>
    <x v="4062"/>
    <d v="2016-07-02T17:44:28"/>
    <x v="9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x v="4041"/>
    <x v="4063"/>
    <b v="0"/>
    <n v="9"/>
    <b v="0"/>
    <s v="theater/plays"/>
    <n v="1"/>
    <n v="15"/>
    <x v="1"/>
    <s v="plays"/>
    <x v="4063"/>
    <d v="2014-06-27T16:21:24"/>
    <x v="9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x v="4042"/>
    <x v="4064"/>
    <b v="0"/>
    <n v="6"/>
    <b v="0"/>
    <s v="theater/plays"/>
    <n v="19"/>
    <n v="64.17"/>
    <x v="1"/>
    <s v="plays"/>
    <x v="4064"/>
    <d v="2015-04-29T14:07:06"/>
    <x v="9"/>
  </r>
  <r>
    <n v="4065"/>
    <s v="A Midsummer's Night's Dream"/>
    <s v="A classical/ fantasy version of midsummers done by professionally trained actors in Tulsa!"/>
    <x v="23"/>
    <n v="27"/>
    <x v="2"/>
    <s v="US"/>
    <s v="USD"/>
    <x v="4043"/>
    <x v="4065"/>
    <b v="0"/>
    <n v="4"/>
    <b v="0"/>
    <s v="theater/plays"/>
    <n v="1"/>
    <n v="6.75"/>
    <x v="1"/>
    <s v="plays"/>
    <x v="4065"/>
    <d v="2014-08-12T22:50:11"/>
    <x v="9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x v="4044"/>
    <x v="4066"/>
    <b v="0"/>
    <n v="1"/>
    <b v="0"/>
    <s v="theater/plays"/>
    <n v="0"/>
    <n v="25"/>
    <x v="1"/>
    <s v="plays"/>
    <x v="4066"/>
    <d v="2016-05-19T00:56:28"/>
    <x v="9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x v="4045"/>
    <x v="4067"/>
    <b v="0"/>
    <n v="17"/>
    <b v="0"/>
    <s v="theater/plays"/>
    <n v="61"/>
    <n v="179.12"/>
    <x v="1"/>
    <s v="plays"/>
    <x v="4067"/>
    <d v="2015-09-28T02:49:10"/>
    <x v="9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x v="4046"/>
    <x v="4068"/>
    <b v="0"/>
    <n v="1"/>
    <b v="0"/>
    <s v="theater/plays"/>
    <n v="1"/>
    <n v="34.950000000000003"/>
    <x v="1"/>
    <s v="plays"/>
    <x v="4068"/>
    <d v="2017-01-13T23:05:00"/>
    <x v="9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x v="4047"/>
    <x v="4069"/>
    <b v="0"/>
    <n v="13"/>
    <b v="0"/>
    <s v="theater/plays"/>
    <n v="34"/>
    <n v="33.08"/>
    <x v="1"/>
    <s v="plays"/>
    <x v="4069"/>
    <d v="2015-02-28T12:00:00"/>
    <x v="9"/>
  </r>
  <r>
    <n v="4070"/>
    <s v="Southern Utah University: V-Day 2015"/>
    <s v="V-Day Southern Utah University 2015 and Second Studio Players presents: The Vagina Monologues"/>
    <x v="28"/>
    <n v="165"/>
    <x v="2"/>
    <s v="US"/>
    <s v="USD"/>
    <x v="4048"/>
    <x v="4070"/>
    <b v="0"/>
    <n v="6"/>
    <b v="0"/>
    <s v="theater/plays"/>
    <n v="17"/>
    <n v="27.5"/>
    <x v="1"/>
    <s v="plays"/>
    <x v="4070"/>
    <d v="2015-03-01T03:00:00"/>
    <x v="9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x v="4049"/>
    <x v="4071"/>
    <b v="0"/>
    <n v="0"/>
    <b v="0"/>
    <s v="theater/plays"/>
    <n v="0"/>
    <n v="0"/>
    <x v="1"/>
    <s v="plays"/>
    <x v="4071"/>
    <d v="2016-12-26T19:18:51"/>
    <x v="9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x v="4050"/>
    <x v="4072"/>
    <b v="0"/>
    <n v="2"/>
    <b v="0"/>
    <s v="theater/plays"/>
    <n v="0"/>
    <n v="2"/>
    <x v="1"/>
    <s v="plays"/>
    <x v="4072"/>
    <d v="2014-08-21T18:35:11"/>
    <x v="9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x v="4051"/>
    <x v="4073"/>
    <b v="0"/>
    <n v="2"/>
    <b v="0"/>
    <s v="theater/plays"/>
    <n v="1"/>
    <n v="18.5"/>
    <x v="1"/>
    <s v="plays"/>
    <x v="4073"/>
    <d v="2015-05-09T04:00:00"/>
    <x v="9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x v="4052"/>
    <x v="4074"/>
    <b v="0"/>
    <n v="21"/>
    <b v="0"/>
    <s v="theater/plays"/>
    <n v="27"/>
    <n v="35"/>
    <x v="1"/>
    <s v="plays"/>
    <x v="4074"/>
    <d v="2015-11-05T14:16:15"/>
    <x v="9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x v="4053"/>
    <x v="4075"/>
    <b v="0"/>
    <n v="13"/>
    <b v="0"/>
    <s v="theater/plays"/>
    <n v="29"/>
    <n v="44.31"/>
    <x v="1"/>
    <s v="plays"/>
    <x v="4075"/>
    <d v="2014-06-30T17:28:00"/>
    <x v="9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x v="4054"/>
    <x v="4076"/>
    <b v="0"/>
    <n v="0"/>
    <b v="0"/>
    <s v="theater/plays"/>
    <n v="0"/>
    <n v="0"/>
    <x v="1"/>
    <s v="plays"/>
    <x v="4076"/>
    <d v="2014-10-21T19:51:00"/>
    <x v="9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x v="4055"/>
    <x v="4077"/>
    <b v="0"/>
    <n v="6"/>
    <b v="0"/>
    <s v="theater/plays"/>
    <n v="9"/>
    <n v="222.5"/>
    <x v="1"/>
    <s v="plays"/>
    <x v="4077"/>
    <d v="2016-12-21T17:03:14"/>
    <x v="9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x v="4056"/>
    <x v="4078"/>
    <b v="0"/>
    <n v="0"/>
    <b v="0"/>
    <s v="theater/plays"/>
    <n v="0"/>
    <n v="0"/>
    <x v="1"/>
    <s v="plays"/>
    <x v="4078"/>
    <d v="2017-01-27T18:54:02"/>
    <x v="9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x v="4057"/>
    <x v="4079"/>
    <b v="0"/>
    <n v="1"/>
    <b v="0"/>
    <s v="theater/plays"/>
    <n v="0"/>
    <n v="5"/>
    <x v="1"/>
    <s v="plays"/>
    <x v="4079"/>
    <d v="2016-06-19T22:32:01"/>
    <x v="9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x v="4058"/>
    <x v="4080"/>
    <b v="0"/>
    <n v="0"/>
    <b v="0"/>
    <s v="theater/plays"/>
    <n v="0"/>
    <n v="0"/>
    <x v="1"/>
    <s v="plays"/>
    <x v="4080"/>
    <d v="2016-06-14T18:54:00"/>
    <x v="9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x v="4059"/>
    <x v="4081"/>
    <b v="0"/>
    <n v="12"/>
    <b v="0"/>
    <s v="theater/plays"/>
    <n v="16"/>
    <n v="29.17"/>
    <x v="1"/>
    <s v="plays"/>
    <x v="4081"/>
    <d v="2015-03-08T12:57:05"/>
    <x v="9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x v="4060"/>
    <x v="4082"/>
    <b v="0"/>
    <n v="2"/>
    <b v="0"/>
    <s v="theater/plays"/>
    <n v="2"/>
    <n v="1.5"/>
    <x v="1"/>
    <s v="plays"/>
    <x v="4082"/>
    <d v="2015-11-14T23:00:00"/>
    <x v="9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x v="4061"/>
    <x v="4083"/>
    <b v="0"/>
    <n v="6"/>
    <b v="0"/>
    <s v="theater/plays"/>
    <n v="22"/>
    <n v="126.5"/>
    <x v="1"/>
    <s v="plays"/>
    <x v="4083"/>
    <d v="2016-01-14T18:16:56"/>
    <x v="9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x v="4062"/>
    <x v="4084"/>
    <b v="0"/>
    <n v="1"/>
    <b v="0"/>
    <s v="theater/plays"/>
    <n v="0"/>
    <n v="10"/>
    <x v="1"/>
    <s v="plays"/>
    <x v="4084"/>
    <d v="2016-10-09T10:28:26"/>
    <x v="9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x v="4063"/>
    <x v="4085"/>
    <b v="0"/>
    <n v="1"/>
    <b v="0"/>
    <s v="theater/plays"/>
    <n v="0"/>
    <n v="10"/>
    <x v="1"/>
    <s v="plays"/>
    <x v="4085"/>
    <d v="2015-03-24T03:59:00"/>
    <x v="9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x v="4064"/>
    <x v="4086"/>
    <b v="0"/>
    <n v="5"/>
    <b v="0"/>
    <s v="theater/plays"/>
    <n v="5"/>
    <n v="9.4"/>
    <x v="1"/>
    <s v="plays"/>
    <x v="4086"/>
    <d v="2015-11-21T04:00:00"/>
    <x v="9"/>
  </r>
  <r>
    <n v="4087"/>
    <s v="Stage Production &quot;The Nail Shop&quot;"/>
    <s v="Comedy Stage Play"/>
    <x v="376"/>
    <n v="0"/>
    <x v="2"/>
    <s v="US"/>
    <s v="USD"/>
    <x v="4065"/>
    <x v="4087"/>
    <b v="0"/>
    <n v="0"/>
    <b v="0"/>
    <s v="theater/plays"/>
    <n v="0"/>
    <n v="0"/>
    <x v="1"/>
    <s v="plays"/>
    <x v="4087"/>
    <d v="2016-07-17T17:49:46"/>
    <x v="9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x v="4066"/>
    <x v="4088"/>
    <b v="0"/>
    <n v="3"/>
    <b v="0"/>
    <s v="theater/plays"/>
    <n v="11"/>
    <n v="72"/>
    <x v="1"/>
    <s v="plays"/>
    <x v="4088"/>
    <d v="2015-01-16T10:26:00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x v="4067"/>
    <x v="4089"/>
    <b v="0"/>
    <n v="8"/>
    <b v="0"/>
    <s v="theater/plays"/>
    <n v="5"/>
    <n v="30"/>
    <x v="1"/>
    <s v="plays"/>
    <x v="4089"/>
    <d v="2015-05-31T17:35:00"/>
    <x v="9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x v="4068"/>
    <x v="4090"/>
    <b v="0"/>
    <n v="3"/>
    <b v="0"/>
    <s v="theater/plays"/>
    <n v="3"/>
    <n v="10.67"/>
    <x v="1"/>
    <s v="plays"/>
    <x v="4090"/>
    <d v="2015-08-07T15:00:00"/>
    <x v="9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x v="4069"/>
    <x v="4091"/>
    <b v="0"/>
    <n v="8"/>
    <b v="0"/>
    <s v="theater/plays"/>
    <n v="13"/>
    <n v="25.5"/>
    <x v="1"/>
    <s v="plays"/>
    <x v="4091"/>
    <d v="2015-01-16T12:09:11"/>
    <x v="9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x v="4070"/>
    <x v="4092"/>
    <b v="0"/>
    <n v="1"/>
    <b v="0"/>
    <s v="theater/plays"/>
    <n v="0"/>
    <n v="20"/>
    <x v="1"/>
    <s v="plays"/>
    <x v="4092"/>
    <d v="2015-04-05T03:40:47"/>
    <x v="9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x v="4071"/>
    <x v="4093"/>
    <b v="0"/>
    <n v="4"/>
    <b v="0"/>
    <s v="theater/plays"/>
    <n v="2"/>
    <n v="15"/>
    <x v="1"/>
    <s v="plays"/>
    <x v="4093"/>
    <d v="2015-08-22T19:34:53"/>
    <x v="9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x v="4072"/>
    <x v="4094"/>
    <b v="0"/>
    <n v="8"/>
    <b v="0"/>
    <s v="theater/plays"/>
    <n v="37"/>
    <n v="91.25"/>
    <x v="1"/>
    <s v="plays"/>
    <x v="4094"/>
    <d v="2014-10-22T04:59:00"/>
    <x v="9"/>
  </r>
  <r>
    <n v="4095"/>
    <s v="LOPE ENAMORADO"/>
    <s v="Proyecto teatral dirigido por MartÃ­n Acosta que habla y reflexiona sobre el amor y su naturaleza."/>
    <x v="11"/>
    <n v="800"/>
    <x v="2"/>
    <s v="MX"/>
    <s v="MXN"/>
    <x v="4073"/>
    <x v="4095"/>
    <b v="0"/>
    <n v="1"/>
    <b v="0"/>
    <s v="theater/plays"/>
    <n v="3"/>
    <n v="800"/>
    <x v="1"/>
    <s v="plays"/>
    <x v="4095"/>
    <d v="2016-12-19T00:45:50"/>
    <x v="9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x v="4074"/>
    <x v="4096"/>
    <b v="0"/>
    <n v="5"/>
    <b v="0"/>
    <s v="theater/plays"/>
    <n v="11"/>
    <n v="80"/>
    <x v="1"/>
    <s v="plays"/>
    <x v="4096"/>
    <d v="2017-02-28T08:51:00"/>
    <x v="9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x v="4075"/>
    <x v="4097"/>
    <b v="0"/>
    <n v="0"/>
    <b v="0"/>
    <s v="theater/plays"/>
    <n v="0"/>
    <n v="0"/>
    <x v="1"/>
    <s v="plays"/>
    <x v="4097"/>
    <d v="2016-01-31T23:55:00"/>
    <x v="9"/>
  </r>
  <r>
    <n v="4098"/>
    <s v="Life is simple"/>
    <s v="Community Youth play, written by and performed by the youth about finding joy in the simple things in life"/>
    <x v="96"/>
    <n v="0"/>
    <x v="2"/>
    <s v="US"/>
    <s v="USD"/>
    <x v="4076"/>
    <x v="4098"/>
    <b v="0"/>
    <n v="0"/>
    <b v="0"/>
    <s v="theater/plays"/>
    <n v="0"/>
    <n v="0"/>
    <x v="1"/>
    <s v="plays"/>
    <x v="4098"/>
    <d v="2016-06-04T17:19:57"/>
    <x v="9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x v="4077"/>
    <x v="4099"/>
    <b v="0"/>
    <n v="1"/>
    <b v="0"/>
    <s v="theater/plays"/>
    <n v="1"/>
    <n v="50"/>
    <x v="1"/>
    <s v="plays"/>
    <x v="4099"/>
    <d v="2016-09-02T20:24:33"/>
    <x v="9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x v="4078"/>
    <x v="4100"/>
    <b v="0"/>
    <n v="0"/>
    <b v="0"/>
    <s v="theater/plays"/>
    <n v="0"/>
    <n v="0"/>
    <x v="1"/>
    <s v="plays"/>
    <x v="4100"/>
    <d v="2014-10-25T02:59:50"/>
    <x v="9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x v="4079"/>
    <x v="4101"/>
    <b v="0"/>
    <n v="0"/>
    <b v="0"/>
    <s v="theater/plays"/>
    <n v="0"/>
    <n v="0"/>
    <x v="1"/>
    <s v="plays"/>
    <x v="4101"/>
    <d v="2017-01-25T21:41:22"/>
    <x v="9"/>
  </r>
  <r>
    <n v="4102"/>
    <s v="4th Wall Theatre Project"/>
    <s v="Local Community theater to get up and running in the Idaho Falls area. Something new, something different!"/>
    <x v="2"/>
    <n v="137"/>
    <x v="2"/>
    <s v="US"/>
    <s v="USD"/>
    <x v="4080"/>
    <x v="4102"/>
    <b v="0"/>
    <n v="6"/>
    <b v="0"/>
    <s v="theater/plays"/>
    <n v="27"/>
    <n v="22.83"/>
    <x v="1"/>
    <s v="plays"/>
    <x v="4102"/>
    <d v="2016-05-15T20:21:13"/>
    <x v="9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x v="4081"/>
    <x v="4103"/>
    <b v="0"/>
    <n v="6"/>
    <b v="0"/>
    <s v="theater/plays"/>
    <n v="10"/>
    <n v="16.670000000000002"/>
    <x v="1"/>
    <s v="plays"/>
    <x v="4103"/>
    <d v="2015-08-26T18:32:00"/>
    <x v="9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x v="4082"/>
    <x v="4104"/>
    <b v="0"/>
    <n v="14"/>
    <b v="0"/>
    <s v="theater/plays"/>
    <n v="21"/>
    <n v="45.79"/>
    <x v="1"/>
    <s v="plays"/>
    <x v="4104"/>
    <d v="2016-10-27T06:40:34"/>
    <x v="9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x v="4083"/>
    <x v="4105"/>
    <b v="0"/>
    <n v="6"/>
    <b v="0"/>
    <s v="theater/plays"/>
    <n v="7"/>
    <n v="383.33"/>
    <x v="1"/>
    <s v="plays"/>
    <x v="4105"/>
    <d v="2016-12-26T00:15:09"/>
    <x v="9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x v="4084"/>
    <x v="4106"/>
    <b v="0"/>
    <n v="33"/>
    <b v="0"/>
    <s v="theater/plays"/>
    <n v="71"/>
    <n v="106.97"/>
    <x v="1"/>
    <s v="plays"/>
    <x v="4106"/>
    <d v="2015-04-02T01:00:00"/>
    <x v="9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x v="4085"/>
    <x v="4107"/>
    <b v="0"/>
    <n v="4"/>
    <b v="0"/>
    <s v="theater/plays"/>
    <n v="2"/>
    <n v="10.25"/>
    <x v="1"/>
    <s v="plays"/>
    <x v="4107"/>
    <d v="2014-09-24T22:00:01"/>
    <x v="9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x v="4086"/>
    <x v="4108"/>
    <b v="0"/>
    <n v="1"/>
    <b v="0"/>
    <s v="theater/plays"/>
    <n v="2"/>
    <n v="59"/>
    <x v="1"/>
    <s v="plays"/>
    <x v="4108"/>
    <d v="2017-03-03T05:00:00"/>
    <x v="9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x v="4087"/>
    <x v="4109"/>
    <b v="0"/>
    <n v="0"/>
    <b v="0"/>
    <s v="theater/plays"/>
    <n v="0"/>
    <n v="0"/>
    <x v="1"/>
    <s v="plays"/>
    <x v="4109"/>
    <d v="2015-11-29T13:56:44"/>
    <x v="9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x v="4088"/>
    <x v="4110"/>
    <b v="0"/>
    <n v="6"/>
    <b v="0"/>
    <s v="theater/plays"/>
    <n v="29"/>
    <n v="14.33"/>
    <x v="1"/>
    <s v="plays"/>
    <x v="4110"/>
    <d v="2016-07-21T15:02:31"/>
    <x v="9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x v="4089"/>
    <x v="4111"/>
    <b v="0"/>
    <n v="6"/>
    <b v="0"/>
    <s v="theater/plays"/>
    <n v="3"/>
    <n v="15.67"/>
    <x v="1"/>
    <s v="plays"/>
    <x v="4111"/>
    <d v="2015-02-24T03:15:40"/>
    <x v="9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x v="4090"/>
    <x v="4112"/>
    <b v="0"/>
    <n v="1"/>
    <b v="0"/>
    <s v="theater/plays"/>
    <n v="0"/>
    <n v="1"/>
    <x v="1"/>
    <s v="plays"/>
    <x v="4112"/>
    <d v="2016-02-28T00:00:00"/>
    <x v="9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x v="4091"/>
    <x v="4113"/>
    <b v="0"/>
    <n v="3"/>
    <b v="0"/>
    <s v="theater/plays"/>
    <n v="0"/>
    <n v="1"/>
    <x v="1"/>
    <s v="plays"/>
    <x v="4113"/>
    <d v="2016-01-08T06:34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48C853-9510-4872-8A23-A5B348E4CB21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1">
  <location ref="A4:E18" firstHeaderRow="1" firstDataRow="2" firstDataCol="1" rowPageCount="2" colPageCount="1"/>
  <pivotFields count="23">
    <pivotField showAll="0"/>
    <pivotField showAll="0"/>
    <pivotField showAll="0"/>
    <pivotField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F0B79D-8A89-4C7D-B888-5D4612C28644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585CC5-6F72-43FD-8902-42403094CEAC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F8C1E3-FA97-4308-BDE8-8361FF409574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C1" zoomScale="95" zoomScaleNormal="95" workbookViewId="0">
      <pane ySplit="1" topLeftCell="A2" activePane="bottomLeft" state="frozen"/>
      <selection activeCell="N1" sqref="N1"/>
      <selection pane="bottomLeft" activeCell="V523" sqref="V523"/>
    </sheetView>
  </sheetViews>
  <sheetFormatPr defaultColWidth="8.77734375" defaultRowHeight="14.4" x14ac:dyDescent="0.3"/>
  <cols>
    <col min="2" max="2" width="38.44140625" style="8" customWidth="1"/>
    <col min="3" max="3" width="40.33203125" style="3" customWidth="1"/>
    <col min="4" max="4" width="15.664062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1.77734375" customWidth="1"/>
    <col min="16" max="16" width="18.44140625" customWidth="1"/>
    <col min="17" max="17" width="41.109375" customWidth="1"/>
    <col min="18" max="18" width="16.77734375" customWidth="1"/>
    <col min="19" max="19" width="25.88671875" style="16" customWidth="1"/>
    <col min="20" max="20" width="23.88671875" customWidth="1"/>
    <col min="21" max="21" width="12.77734375" customWidth="1"/>
    <col min="22" max="22" width="23.109375" customWidth="1"/>
  </cols>
  <sheetData>
    <row r="1" spans="1:21" x14ac:dyDescent="0.3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" t="s">
        <v>8366</v>
      </c>
      <c r="U1" t="s">
        <v>8398</v>
      </c>
    </row>
    <row r="2" spans="1:21" ht="43.2" hidden="1" x14ac:dyDescent="0.3">
      <c r="A2">
        <v>0</v>
      </c>
      <c r="B2" s="8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28.8" hidden="1" x14ac:dyDescent="0.3">
      <c r="A3">
        <v>1</v>
      </c>
      <c r="B3" s="8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3.2" hidden="1" x14ac:dyDescent="0.3">
      <c r="A4">
        <v>2</v>
      </c>
      <c r="B4" s="8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28.8" hidden="1" x14ac:dyDescent="0.3">
      <c r="A5">
        <v>3</v>
      </c>
      <c r="B5" s="8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57.6" hidden="1" x14ac:dyDescent="0.3">
      <c r="A6">
        <v>4</v>
      </c>
      <c r="B6" s="8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3.2" hidden="1" x14ac:dyDescent="0.3">
      <c r="A7">
        <v>5</v>
      </c>
      <c r="B7" s="8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3.2" hidden="1" x14ac:dyDescent="0.3">
      <c r="A8">
        <v>6</v>
      </c>
      <c r="B8" s="8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57.6" hidden="1" x14ac:dyDescent="0.3">
      <c r="A9">
        <v>7</v>
      </c>
      <c r="B9" s="8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28.8" hidden="1" x14ac:dyDescent="0.3">
      <c r="A10">
        <v>8</v>
      </c>
      <c r="B10" s="8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3.2" hidden="1" x14ac:dyDescent="0.3">
      <c r="A11">
        <v>9</v>
      </c>
      <c r="B11" s="8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3.2" hidden="1" x14ac:dyDescent="0.3">
      <c r="A12">
        <v>10</v>
      </c>
      <c r="B12" s="8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57.6" hidden="1" x14ac:dyDescent="0.3">
      <c r="A13">
        <v>11</v>
      </c>
      <c r="B13" s="8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57.6" hidden="1" x14ac:dyDescent="0.3">
      <c r="A14">
        <v>12</v>
      </c>
      <c r="B14" s="8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3.2" hidden="1" x14ac:dyDescent="0.3">
      <c r="A15">
        <v>13</v>
      </c>
      <c r="B15" s="8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28.8" hidden="1" x14ac:dyDescent="0.3">
      <c r="A16">
        <v>14</v>
      </c>
      <c r="B16" s="8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3.2" hidden="1" x14ac:dyDescent="0.3">
      <c r="A17">
        <v>15</v>
      </c>
      <c r="B17" s="8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3.2" hidden="1" x14ac:dyDescent="0.3">
      <c r="A18">
        <v>16</v>
      </c>
      <c r="B18" s="8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3.2" hidden="1" x14ac:dyDescent="0.3">
      <c r="A19">
        <v>17</v>
      </c>
      <c r="B19" s="8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3.2" hidden="1" x14ac:dyDescent="0.3">
      <c r="A20">
        <v>18</v>
      </c>
      <c r="B20" s="8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3.2" hidden="1" x14ac:dyDescent="0.3">
      <c r="A21">
        <v>19</v>
      </c>
      <c r="B21" s="8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3.2" hidden="1" x14ac:dyDescent="0.3">
      <c r="A22">
        <v>20</v>
      </c>
      <c r="B22" s="8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3.2" hidden="1" x14ac:dyDescent="0.3">
      <c r="A23">
        <v>21</v>
      </c>
      <c r="B23" s="8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28.8" hidden="1" x14ac:dyDescent="0.3">
      <c r="A24">
        <v>22</v>
      </c>
      <c r="B24" s="8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3.2" hidden="1" x14ac:dyDescent="0.3">
      <c r="A25">
        <v>23</v>
      </c>
      <c r="B25" s="8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28.8" hidden="1" x14ac:dyDescent="0.3">
      <c r="A26">
        <v>24</v>
      </c>
      <c r="B26" s="8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3.2" hidden="1" x14ac:dyDescent="0.3">
      <c r="A27">
        <v>25</v>
      </c>
      <c r="B27" s="8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3.2" hidden="1" x14ac:dyDescent="0.3">
      <c r="A28">
        <v>26</v>
      </c>
      <c r="B28" s="8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3.2" hidden="1" x14ac:dyDescent="0.3">
      <c r="A29">
        <v>27</v>
      </c>
      <c r="B29" s="8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28.8" hidden="1" x14ac:dyDescent="0.3">
      <c r="A30">
        <v>28</v>
      </c>
      <c r="B30" s="8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3.2" hidden="1" x14ac:dyDescent="0.3">
      <c r="A31">
        <v>29</v>
      </c>
      <c r="B31" s="8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3.2" hidden="1" x14ac:dyDescent="0.3">
      <c r="A32">
        <v>30</v>
      </c>
      <c r="B32" s="8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3.2" hidden="1" x14ac:dyDescent="0.3">
      <c r="A33">
        <v>31</v>
      </c>
      <c r="B33" s="8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57.6" hidden="1" x14ac:dyDescent="0.3">
      <c r="A34">
        <v>32</v>
      </c>
      <c r="B34" s="8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3.2" hidden="1" x14ac:dyDescent="0.3">
      <c r="A35">
        <v>33</v>
      </c>
      <c r="B35" s="8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3.2" hidden="1" x14ac:dyDescent="0.3">
      <c r="A36">
        <v>34</v>
      </c>
      <c r="B36" s="8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3.2" hidden="1" x14ac:dyDescent="0.3">
      <c r="A37">
        <v>35</v>
      </c>
      <c r="B37" s="8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28.8" hidden="1" x14ac:dyDescent="0.3">
      <c r="A38">
        <v>36</v>
      </c>
      <c r="B38" s="8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3.2" hidden="1" x14ac:dyDescent="0.3">
      <c r="A39">
        <v>37</v>
      </c>
      <c r="B39" s="8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3.2" hidden="1" x14ac:dyDescent="0.3">
      <c r="A40">
        <v>38</v>
      </c>
      <c r="B40" s="8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57.6" hidden="1" x14ac:dyDescent="0.3">
      <c r="A41">
        <v>39</v>
      </c>
      <c r="B41" s="8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3.2" hidden="1" x14ac:dyDescent="0.3">
      <c r="A42">
        <v>40</v>
      </c>
      <c r="B42" s="8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3.2" hidden="1" x14ac:dyDescent="0.3">
      <c r="A43">
        <v>41</v>
      </c>
      <c r="B43" s="8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3.2" hidden="1" x14ac:dyDescent="0.3">
      <c r="A44">
        <v>42</v>
      </c>
      <c r="B44" s="8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3.2" hidden="1" x14ac:dyDescent="0.3">
      <c r="A45">
        <v>43</v>
      </c>
      <c r="B45" s="8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57.6" hidden="1" x14ac:dyDescent="0.3">
      <c r="A46">
        <v>44</v>
      </c>
      <c r="B46" s="8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3.2" hidden="1" x14ac:dyDescent="0.3">
      <c r="A47">
        <v>45</v>
      </c>
      <c r="B47" s="8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3.2" hidden="1" x14ac:dyDescent="0.3">
      <c r="A48">
        <v>46</v>
      </c>
      <c r="B48" s="8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57.6" hidden="1" x14ac:dyDescent="0.3">
      <c r="A49">
        <v>47</v>
      </c>
      <c r="B49" s="8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3.2" hidden="1" x14ac:dyDescent="0.3">
      <c r="A50">
        <v>48</v>
      </c>
      <c r="B50" s="8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idden="1" x14ac:dyDescent="0.3">
      <c r="A51">
        <v>49</v>
      </c>
      <c r="B51" s="8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3.2" hidden="1" x14ac:dyDescent="0.3">
      <c r="A52">
        <v>50</v>
      </c>
      <c r="B52" s="8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3.2" hidden="1" x14ac:dyDescent="0.3">
      <c r="A53">
        <v>51</v>
      </c>
      <c r="B53" s="8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3.2" hidden="1" x14ac:dyDescent="0.3">
      <c r="A54">
        <v>52</v>
      </c>
      <c r="B54" s="8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28.8" hidden="1" x14ac:dyDescent="0.3">
      <c r="A55">
        <v>53</v>
      </c>
      <c r="B55" s="8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57.6" hidden="1" x14ac:dyDescent="0.3">
      <c r="A56">
        <v>54</v>
      </c>
      <c r="B56" s="8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3.2" hidden="1" x14ac:dyDescent="0.3">
      <c r="A57">
        <v>55</v>
      </c>
      <c r="B57" s="8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28.8" hidden="1" x14ac:dyDescent="0.3">
      <c r="A58">
        <v>56</v>
      </c>
      <c r="B58" s="8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3.2" hidden="1" x14ac:dyDescent="0.3">
      <c r="A59">
        <v>57</v>
      </c>
      <c r="B59" s="8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3.2" hidden="1" x14ac:dyDescent="0.3">
      <c r="A60">
        <v>58</v>
      </c>
      <c r="B60" s="8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3.2" hidden="1" x14ac:dyDescent="0.3">
      <c r="A61">
        <v>59</v>
      </c>
      <c r="B61" s="8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3.2" hidden="1" x14ac:dyDescent="0.3">
      <c r="A62">
        <v>60</v>
      </c>
      <c r="B62" s="8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3.2" hidden="1" x14ac:dyDescent="0.3">
      <c r="A63">
        <v>61</v>
      </c>
      <c r="B63" s="8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3.2" hidden="1" x14ac:dyDescent="0.3">
      <c r="A64">
        <v>62</v>
      </c>
      <c r="B64" s="8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3.2" hidden="1" x14ac:dyDescent="0.3">
      <c r="A65">
        <v>63</v>
      </c>
      <c r="B65" s="8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3.2" hidden="1" x14ac:dyDescent="0.3">
      <c r="A66">
        <v>64</v>
      </c>
      <c r="B66" s="8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3.2" hidden="1" x14ac:dyDescent="0.3">
      <c r="A67">
        <v>65</v>
      </c>
      <c r="B67" s="8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hidden="1" x14ac:dyDescent="0.3">
      <c r="A68">
        <v>66</v>
      </c>
      <c r="B68" s="8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3.2" hidden="1" x14ac:dyDescent="0.3">
      <c r="A69">
        <v>67</v>
      </c>
      <c r="B69" s="8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57.6" hidden="1" x14ac:dyDescent="0.3">
      <c r="A70">
        <v>68</v>
      </c>
      <c r="B70" s="8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3.2" hidden="1" x14ac:dyDescent="0.3">
      <c r="A71">
        <v>69</v>
      </c>
      <c r="B71" s="8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3.2" hidden="1" x14ac:dyDescent="0.3">
      <c r="A72">
        <v>70</v>
      </c>
      <c r="B72" s="8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3.2" hidden="1" x14ac:dyDescent="0.3">
      <c r="A73">
        <v>71</v>
      </c>
      <c r="B73" s="8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3.2" hidden="1" x14ac:dyDescent="0.3">
      <c r="A74">
        <v>72</v>
      </c>
      <c r="B74" s="8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3.2" hidden="1" x14ac:dyDescent="0.3">
      <c r="A75">
        <v>73</v>
      </c>
      <c r="B75" s="8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3.2" hidden="1" x14ac:dyDescent="0.3">
      <c r="A76">
        <v>74</v>
      </c>
      <c r="B76" s="8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3.2" hidden="1" x14ac:dyDescent="0.3">
      <c r="A77">
        <v>75</v>
      </c>
      <c r="B77" s="8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3.2" hidden="1" x14ac:dyDescent="0.3">
      <c r="A78">
        <v>76</v>
      </c>
      <c r="B78" s="8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3.2" hidden="1" x14ac:dyDescent="0.3">
      <c r="A79">
        <v>77</v>
      </c>
      <c r="B79" s="8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86.4" hidden="1" x14ac:dyDescent="0.3">
      <c r="A80">
        <v>78</v>
      </c>
      <c r="B80" s="8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3.2" hidden="1" x14ac:dyDescent="0.3">
      <c r="A81">
        <v>79</v>
      </c>
      <c r="B81" s="8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3.2" hidden="1" x14ac:dyDescent="0.3">
      <c r="A82">
        <v>80</v>
      </c>
      <c r="B82" s="8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3.2" hidden="1" x14ac:dyDescent="0.3">
      <c r="A83">
        <v>81</v>
      </c>
      <c r="B83" s="8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3.2" hidden="1" x14ac:dyDescent="0.3">
      <c r="A84">
        <v>82</v>
      </c>
      <c r="B84" s="8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3.2" hidden="1" x14ac:dyDescent="0.3">
      <c r="A85">
        <v>83</v>
      </c>
      <c r="B85" s="8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3.2" hidden="1" x14ac:dyDescent="0.3">
      <c r="A86">
        <v>84</v>
      </c>
      <c r="B86" s="8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3.2" hidden="1" x14ac:dyDescent="0.3">
      <c r="A87">
        <v>85</v>
      </c>
      <c r="B87" s="8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57.6" hidden="1" x14ac:dyDescent="0.3">
      <c r="A88">
        <v>86</v>
      </c>
      <c r="B88" s="8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3.2" hidden="1" x14ac:dyDescent="0.3">
      <c r="A89">
        <v>87</v>
      </c>
      <c r="B89" s="8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3.2" hidden="1" x14ac:dyDescent="0.3">
      <c r="A90">
        <v>88</v>
      </c>
      <c r="B90" s="8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3.2" hidden="1" x14ac:dyDescent="0.3">
      <c r="A91">
        <v>89</v>
      </c>
      <c r="B91" s="8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28.8" hidden="1" x14ac:dyDescent="0.3">
      <c r="A92">
        <v>90</v>
      </c>
      <c r="B92" s="8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3.2" hidden="1" x14ac:dyDescent="0.3">
      <c r="A93">
        <v>91</v>
      </c>
      <c r="B93" s="8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3.2" hidden="1" x14ac:dyDescent="0.3">
      <c r="A94">
        <v>92</v>
      </c>
      <c r="B94" s="8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57.6" hidden="1" x14ac:dyDescent="0.3">
      <c r="A95">
        <v>93</v>
      </c>
      <c r="B95" s="8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3.2" hidden="1" x14ac:dyDescent="0.3">
      <c r="A96">
        <v>94</v>
      </c>
      <c r="B96" s="8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3.2" hidden="1" x14ac:dyDescent="0.3">
      <c r="A97">
        <v>95</v>
      </c>
      <c r="B97" s="8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57.6" hidden="1" x14ac:dyDescent="0.3">
      <c r="A98">
        <v>96</v>
      </c>
      <c r="B98" s="8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3.2" hidden="1" x14ac:dyDescent="0.3">
      <c r="A99">
        <v>97</v>
      </c>
      <c r="B99" s="8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3.2" hidden="1" x14ac:dyDescent="0.3">
      <c r="A100">
        <v>98</v>
      </c>
      <c r="B100" s="8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28.8" hidden="1" x14ac:dyDescent="0.3">
      <c r="A101">
        <v>99</v>
      </c>
      <c r="B101" s="8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3.2" hidden="1" x14ac:dyDescent="0.3">
      <c r="A102">
        <v>100</v>
      </c>
      <c r="B102" s="8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3.2" hidden="1" x14ac:dyDescent="0.3">
      <c r="A103">
        <v>101</v>
      </c>
      <c r="B103" s="8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3.2" hidden="1" x14ac:dyDescent="0.3">
      <c r="A104">
        <v>102</v>
      </c>
      <c r="B104" s="8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3.2" hidden="1" x14ac:dyDescent="0.3">
      <c r="A105">
        <v>103</v>
      </c>
      <c r="B105" s="8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28.8" hidden="1" x14ac:dyDescent="0.3">
      <c r="A106">
        <v>104</v>
      </c>
      <c r="B106" s="8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3.2" hidden="1" x14ac:dyDescent="0.3">
      <c r="A107">
        <v>105</v>
      </c>
      <c r="B107" s="8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idden="1" x14ac:dyDescent="0.3">
      <c r="A108">
        <v>106</v>
      </c>
      <c r="B108" s="8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3.2" hidden="1" x14ac:dyDescent="0.3">
      <c r="A109">
        <v>107</v>
      </c>
      <c r="B109" s="8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3.2" hidden="1" x14ac:dyDescent="0.3">
      <c r="A110">
        <v>108</v>
      </c>
      <c r="B110" s="8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3.2" hidden="1" x14ac:dyDescent="0.3">
      <c r="A111">
        <v>109</v>
      </c>
      <c r="B111" s="8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3.2" hidden="1" x14ac:dyDescent="0.3">
      <c r="A112">
        <v>110</v>
      </c>
      <c r="B112" s="8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3.2" hidden="1" x14ac:dyDescent="0.3">
      <c r="A113">
        <v>111</v>
      </c>
      <c r="B113" s="8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3.2" hidden="1" x14ac:dyDescent="0.3">
      <c r="A114">
        <v>112</v>
      </c>
      <c r="B114" s="8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28.8" hidden="1" x14ac:dyDescent="0.3">
      <c r="A115">
        <v>113</v>
      </c>
      <c r="B115" s="8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3.2" hidden="1" x14ac:dyDescent="0.3">
      <c r="A116">
        <v>114</v>
      </c>
      <c r="B116" s="8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idden="1" x14ac:dyDescent="0.3">
      <c r="A117">
        <v>115</v>
      </c>
      <c r="B117" s="8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3.2" hidden="1" x14ac:dyDescent="0.3">
      <c r="A118">
        <v>116</v>
      </c>
      <c r="B118" s="8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57.6" hidden="1" x14ac:dyDescent="0.3">
      <c r="A119">
        <v>117</v>
      </c>
      <c r="B119" s="8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28.8" hidden="1" x14ac:dyDescent="0.3">
      <c r="A120">
        <v>118</v>
      </c>
      <c r="B120" s="8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3.2" hidden="1" x14ac:dyDescent="0.3">
      <c r="A121">
        <v>119</v>
      </c>
      <c r="B121" s="8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57.6" hidden="1" x14ac:dyDescent="0.3">
      <c r="A122">
        <v>120</v>
      </c>
      <c r="B122" s="8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57.6" hidden="1" x14ac:dyDescent="0.3">
      <c r="A123">
        <v>121</v>
      </c>
      <c r="B123" s="8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28.8" hidden="1" x14ac:dyDescent="0.3">
      <c r="A124">
        <v>122</v>
      </c>
      <c r="B124" s="8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3.2" hidden="1" x14ac:dyDescent="0.3">
      <c r="A125">
        <v>123</v>
      </c>
      <c r="B125" s="8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3.2" hidden="1" x14ac:dyDescent="0.3">
      <c r="A126">
        <v>124</v>
      </c>
      <c r="B126" s="8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3.2" hidden="1" x14ac:dyDescent="0.3">
      <c r="A127">
        <v>125</v>
      </c>
      <c r="B127" s="8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3.2" hidden="1" x14ac:dyDescent="0.3">
      <c r="A128">
        <v>126</v>
      </c>
      <c r="B128" s="8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3.2" hidden="1" x14ac:dyDescent="0.3">
      <c r="A129">
        <v>127</v>
      </c>
      <c r="B129" s="8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28.8" hidden="1" x14ac:dyDescent="0.3">
      <c r="A130">
        <v>128</v>
      </c>
      <c r="B130" s="8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1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57.6" hidden="1" x14ac:dyDescent="0.3">
      <c r="A131">
        <v>129</v>
      </c>
      <c r="B131" s="8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hidden="1" x14ac:dyDescent="0.3">
      <c r="A132">
        <v>130</v>
      </c>
      <c r="B132" s="8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idden="1" x14ac:dyDescent="0.3">
      <c r="A133">
        <v>131</v>
      </c>
      <c r="B133" s="8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3.2" hidden="1" x14ac:dyDescent="0.3">
      <c r="A134">
        <v>132</v>
      </c>
      <c r="B134" s="8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28.8" hidden="1" x14ac:dyDescent="0.3">
      <c r="A135">
        <v>133</v>
      </c>
      <c r="B135" s="8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28.8" hidden="1" x14ac:dyDescent="0.3">
      <c r="A136">
        <v>134</v>
      </c>
      <c r="B136" s="8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3.2" hidden="1" x14ac:dyDescent="0.3">
      <c r="A137">
        <v>135</v>
      </c>
      <c r="B137" s="8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57.6" hidden="1" x14ac:dyDescent="0.3">
      <c r="A138">
        <v>136</v>
      </c>
      <c r="B138" s="8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3.2" hidden="1" x14ac:dyDescent="0.3">
      <c r="A139">
        <v>137</v>
      </c>
      <c r="B139" s="8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3.2" hidden="1" x14ac:dyDescent="0.3">
      <c r="A140">
        <v>138</v>
      </c>
      <c r="B140" s="8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3.2" hidden="1" x14ac:dyDescent="0.3">
      <c r="A141">
        <v>139</v>
      </c>
      <c r="B141" s="8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3.2" hidden="1" x14ac:dyDescent="0.3">
      <c r="A142">
        <v>140</v>
      </c>
      <c r="B142" s="8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3.2" hidden="1" x14ac:dyDescent="0.3">
      <c r="A143">
        <v>141</v>
      </c>
      <c r="B143" s="8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3.2" hidden="1" x14ac:dyDescent="0.3">
      <c r="A144">
        <v>142</v>
      </c>
      <c r="B144" s="8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3.2" hidden="1" x14ac:dyDescent="0.3">
      <c r="A145">
        <v>143</v>
      </c>
      <c r="B145" s="8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3.2" hidden="1" x14ac:dyDescent="0.3">
      <c r="A146">
        <v>144</v>
      </c>
      <c r="B146" s="8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3.2" hidden="1" x14ac:dyDescent="0.3">
      <c r="A147">
        <v>145</v>
      </c>
      <c r="B147" s="8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3.2" hidden="1" x14ac:dyDescent="0.3">
      <c r="A148">
        <v>146</v>
      </c>
      <c r="B148" s="8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28.8" hidden="1" x14ac:dyDescent="0.3">
      <c r="A149">
        <v>147</v>
      </c>
      <c r="B149" s="8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3.2" hidden="1" x14ac:dyDescent="0.3">
      <c r="A150">
        <v>148</v>
      </c>
      <c r="B150" s="8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3.2" hidden="1" x14ac:dyDescent="0.3">
      <c r="A151">
        <v>149</v>
      </c>
      <c r="B151" s="8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3.2" hidden="1" x14ac:dyDescent="0.3">
      <c r="A152">
        <v>150</v>
      </c>
      <c r="B152" s="8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3.2" hidden="1" x14ac:dyDescent="0.3">
      <c r="A153">
        <v>151</v>
      </c>
      <c r="B153" s="8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28.8" hidden="1" x14ac:dyDescent="0.3">
      <c r="A154">
        <v>152</v>
      </c>
      <c r="B154" s="8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3.2" hidden="1" x14ac:dyDescent="0.3">
      <c r="A155">
        <v>153</v>
      </c>
      <c r="B155" s="8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3.2" hidden="1" x14ac:dyDescent="0.3">
      <c r="A156">
        <v>154</v>
      </c>
      <c r="B156" s="8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57.6" hidden="1" x14ac:dyDescent="0.3">
      <c r="A157">
        <v>155</v>
      </c>
      <c r="B157" s="8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57.6" hidden="1" x14ac:dyDescent="0.3">
      <c r="A158">
        <v>156</v>
      </c>
      <c r="B158" s="8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3.2" hidden="1" x14ac:dyDescent="0.3">
      <c r="A159">
        <v>157</v>
      </c>
      <c r="B159" s="8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3.2" hidden="1" x14ac:dyDescent="0.3">
      <c r="A160">
        <v>158</v>
      </c>
      <c r="B160" s="8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3.2" hidden="1" x14ac:dyDescent="0.3">
      <c r="A161">
        <v>159</v>
      </c>
      <c r="B161" s="8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3.2" hidden="1" x14ac:dyDescent="0.3">
      <c r="A162">
        <v>160</v>
      </c>
      <c r="B162" s="8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3.2" hidden="1" x14ac:dyDescent="0.3">
      <c r="A163">
        <v>161</v>
      </c>
      <c r="B163" s="8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3.2" hidden="1" x14ac:dyDescent="0.3">
      <c r="A164">
        <v>162</v>
      </c>
      <c r="B164" s="8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57.6" hidden="1" x14ac:dyDescent="0.3">
      <c r="A165">
        <v>163</v>
      </c>
      <c r="B165" s="8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3.2" hidden="1" x14ac:dyDescent="0.3">
      <c r="A166">
        <v>164</v>
      </c>
      <c r="B166" s="8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28.8" hidden="1" x14ac:dyDescent="0.3">
      <c r="A167">
        <v>165</v>
      </c>
      <c r="B167" s="8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3.2" hidden="1" x14ac:dyDescent="0.3">
      <c r="A168">
        <v>166</v>
      </c>
      <c r="B168" s="8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3.2" hidden="1" x14ac:dyDescent="0.3">
      <c r="A169">
        <v>167</v>
      </c>
      <c r="B169" s="8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3.2" hidden="1" x14ac:dyDescent="0.3">
      <c r="A170">
        <v>168</v>
      </c>
      <c r="B170" s="8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3.2" hidden="1" x14ac:dyDescent="0.3">
      <c r="A171">
        <v>169</v>
      </c>
      <c r="B171" s="8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3.2" hidden="1" x14ac:dyDescent="0.3">
      <c r="A172">
        <v>170</v>
      </c>
      <c r="B172" s="8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3.2" hidden="1" x14ac:dyDescent="0.3">
      <c r="A173">
        <v>171</v>
      </c>
      <c r="B173" s="8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3.2" hidden="1" x14ac:dyDescent="0.3">
      <c r="A174">
        <v>172</v>
      </c>
      <c r="B174" s="8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3.2" hidden="1" x14ac:dyDescent="0.3">
      <c r="A175">
        <v>173</v>
      </c>
      <c r="B175" s="8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3.2" hidden="1" x14ac:dyDescent="0.3">
      <c r="A176">
        <v>174</v>
      </c>
      <c r="B176" s="8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3.2" hidden="1" x14ac:dyDescent="0.3">
      <c r="A177">
        <v>175</v>
      </c>
      <c r="B177" s="8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3.2" hidden="1" x14ac:dyDescent="0.3">
      <c r="A178">
        <v>176</v>
      </c>
      <c r="B178" s="8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28.8" hidden="1" x14ac:dyDescent="0.3">
      <c r="A179">
        <v>177</v>
      </c>
      <c r="B179" s="8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28.8" hidden="1" x14ac:dyDescent="0.3">
      <c r="A180">
        <v>178</v>
      </c>
      <c r="B180" s="8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28.8" hidden="1" x14ac:dyDescent="0.3">
      <c r="A181">
        <v>179</v>
      </c>
      <c r="B181" s="8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3.2" hidden="1" x14ac:dyDescent="0.3">
      <c r="A182">
        <v>180</v>
      </c>
      <c r="B182" s="8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3.2" hidden="1" x14ac:dyDescent="0.3">
      <c r="A183">
        <v>181</v>
      </c>
      <c r="B183" s="8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3.2" hidden="1" x14ac:dyDescent="0.3">
      <c r="A184">
        <v>182</v>
      </c>
      <c r="B184" s="8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idden="1" x14ac:dyDescent="0.3">
      <c r="A185">
        <v>183</v>
      </c>
      <c r="B185" s="8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3.2" hidden="1" x14ac:dyDescent="0.3">
      <c r="A186">
        <v>184</v>
      </c>
      <c r="B186" s="8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idden="1" x14ac:dyDescent="0.3">
      <c r="A187">
        <v>185</v>
      </c>
      <c r="B187" s="8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3.2" hidden="1" x14ac:dyDescent="0.3">
      <c r="A188">
        <v>186</v>
      </c>
      <c r="B188" s="8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3.2" hidden="1" x14ac:dyDescent="0.3">
      <c r="A189">
        <v>187</v>
      </c>
      <c r="B189" s="8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3.2" hidden="1" x14ac:dyDescent="0.3">
      <c r="A190">
        <v>188</v>
      </c>
      <c r="B190" s="8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3.2" hidden="1" x14ac:dyDescent="0.3">
      <c r="A191">
        <v>189</v>
      </c>
      <c r="B191" s="8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idden="1" x14ac:dyDescent="0.3">
      <c r="A192">
        <v>190</v>
      </c>
      <c r="B192" s="8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3.2" hidden="1" x14ac:dyDescent="0.3">
      <c r="A193">
        <v>191</v>
      </c>
      <c r="B193" s="8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57.6" hidden="1" x14ac:dyDescent="0.3">
      <c r="A194">
        <v>192</v>
      </c>
      <c r="B194" s="8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1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57.6" hidden="1" x14ac:dyDescent="0.3">
      <c r="A195">
        <v>193</v>
      </c>
      <c r="B195" s="8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hidden="1" x14ac:dyDescent="0.3">
      <c r="A196">
        <v>194</v>
      </c>
      <c r="B196" s="8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3.2" hidden="1" x14ac:dyDescent="0.3">
      <c r="A197">
        <v>195</v>
      </c>
      <c r="B197" s="8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3.2" hidden="1" x14ac:dyDescent="0.3">
      <c r="A198">
        <v>196</v>
      </c>
      <c r="B198" s="8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3.2" hidden="1" x14ac:dyDescent="0.3">
      <c r="A199">
        <v>197</v>
      </c>
      <c r="B199" s="8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3.2" hidden="1" x14ac:dyDescent="0.3">
      <c r="A200">
        <v>198</v>
      </c>
      <c r="B200" s="8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3.2" hidden="1" x14ac:dyDescent="0.3">
      <c r="A201">
        <v>199</v>
      </c>
      <c r="B201" s="8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28.8" hidden="1" x14ac:dyDescent="0.3">
      <c r="A202">
        <v>200</v>
      </c>
      <c r="B202" s="8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3.2" hidden="1" x14ac:dyDescent="0.3">
      <c r="A203">
        <v>201</v>
      </c>
      <c r="B203" s="8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idden="1" x14ac:dyDescent="0.3">
      <c r="A204">
        <v>202</v>
      </c>
      <c r="B204" s="8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3.2" hidden="1" x14ac:dyDescent="0.3">
      <c r="A205">
        <v>203</v>
      </c>
      <c r="B205" s="8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3.2" hidden="1" x14ac:dyDescent="0.3">
      <c r="A206">
        <v>204</v>
      </c>
      <c r="B206" s="8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3.2" hidden="1" x14ac:dyDescent="0.3">
      <c r="A207">
        <v>205</v>
      </c>
      <c r="B207" s="8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3.2" hidden="1" x14ac:dyDescent="0.3">
      <c r="A208">
        <v>206</v>
      </c>
      <c r="B208" s="8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3.2" hidden="1" x14ac:dyDescent="0.3">
      <c r="A209">
        <v>207</v>
      </c>
      <c r="B209" s="8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3.2" hidden="1" x14ac:dyDescent="0.3">
      <c r="A210">
        <v>208</v>
      </c>
      <c r="B210" s="8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3.2" hidden="1" x14ac:dyDescent="0.3">
      <c r="A211">
        <v>209</v>
      </c>
      <c r="B211" s="8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3.2" hidden="1" x14ac:dyDescent="0.3">
      <c r="A212">
        <v>210</v>
      </c>
      <c r="B212" s="8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3.2" hidden="1" x14ac:dyDescent="0.3">
      <c r="A213">
        <v>211</v>
      </c>
      <c r="B213" s="8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28.8" hidden="1" x14ac:dyDescent="0.3">
      <c r="A214">
        <v>212</v>
      </c>
      <c r="B214" s="8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3.2" hidden="1" x14ac:dyDescent="0.3">
      <c r="A215">
        <v>213</v>
      </c>
      <c r="B215" s="8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3.2" hidden="1" x14ac:dyDescent="0.3">
      <c r="A216">
        <v>214</v>
      </c>
      <c r="B216" s="8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3.2" hidden="1" x14ac:dyDescent="0.3">
      <c r="A217">
        <v>215</v>
      </c>
      <c r="B217" s="8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3.2" hidden="1" x14ac:dyDescent="0.3">
      <c r="A218">
        <v>216</v>
      </c>
      <c r="B218" s="8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idden="1" x14ac:dyDescent="0.3">
      <c r="A219">
        <v>217</v>
      </c>
      <c r="B219" s="8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3.2" hidden="1" x14ac:dyDescent="0.3">
      <c r="A220">
        <v>218</v>
      </c>
      <c r="B220" s="8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28.8" hidden="1" x14ac:dyDescent="0.3">
      <c r="A221">
        <v>219</v>
      </c>
      <c r="B221" s="8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3.2" hidden="1" x14ac:dyDescent="0.3">
      <c r="A222">
        <v>220</v>
      </c>
      <c r="B222" s="8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idden="1" x14ac:dyDescent="0.3">
      <c r="A223">
        <v>221</v>
      </c>
      <c r="B223" s="8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3.2" hidden="1" x14ac:dyDescent="0.3">
      <c r="A224">
        <v>222</v>
      </c>
      <c r="B224" s="8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3.2" hidden="1" x14ac:dyDescent="0.3">
      <c r="A225">
        <v>223</v>
      </c>
      <c r="B225" s="8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3.2" hidden="1" x14ac:dyDescent="0.3">
      <c r="A226">
        <v>224</v>
      </c>
      <c r="B226" s="8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3.2" hidden="1" x14ac:dyDescent="0.3">
      <c r="A227">
        <v>225</v>
      </c>
      <c r="B227" s="8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3.2" hidden="1" x14ac:dyDescent="0.3">
      <c r="A228">
        <v>226</v>
      </c>
      <c r="B228" s="8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3.2" hidden="1" x14ac:dyDescent="0.3">
      <c r="A229">
        <v>227</v>
      </c>
      <c r="B229" s="8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28.8" hidden="1" x14ac:dyDescent="0.3">
      <c r="A230">
        <v>228</v>
      </c>
      <c r="B230" s="8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3.2" hidden="1" x14ac:dyDescent="0.3">
      <c r="A231">
        <v>229</v>
      </c>
      <c r="B231" s="8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3.2" hidden="1" x14ac:dyDescent="0.3">
      <c r="A232">
        <v>230</v>
      </c>
      <c r="B232" s="8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3.2" hidden="1" x14ac:dyDescent="0.3">
      <c r="A233">
        <v>231</v>
      </c>
      <c r="B233" s="8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3.2" hidden="1" x14ac:dyDescent="0.3">
      <c r="A234">
        <v>232</v>
      </c>
      <c r="B234" s="8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3.2" hidden="1" x14ac:dyDescent="0.3">
      <c r="A235">
        <v>233</v>
      </c>
      <c r="B235" s="8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3.2" hidden="1" x14ac:dyDescent="0.3">
      <c r="A236">
        <v>234</v>
      </c>
      <c r="B236" s="8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3.2" hidden="1" x14ac:dyDescent="0.3">
      <c r="A237">
        <v>235</v>
      </c>
      <c r="B237" s="8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3.2" hidden="1" x14ac:dyDescent="0.3">
      <c r="A238">
        <v>236</v>
      </c>
      <c r="B238" s="8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28.8" hidden="1" x14ac:dyDescent="0.3">
      <c r="A239">
        <v>237</v>
      </c>
      <c r="B239" s="8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3.2" hidden="1" x14ac:dyDescent="0.3">
      <c r="A240">
        <v>238</v>
      </c>
      <c r="B240" s="8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3.2" hidden="1" x14ac:dyDescent="0.3">
      <c r="A241">
        <v>239</v>
      </c>
      <c r="B241" s="8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57.6" hidden="1" x14ac:dyDescent="0.3">
      <c r="A242">
        <v>240</v>
      </c>
      <c r="B242" s="8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3.2" hidden="1" x14ac:dyDescent="0.3">
      <c r="A243">
        <v>241</v>
      </c>
      <c r="B243" s="8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3.2" hidden="1" x14ac:dyDescent="0.3">
      <c r="A244">
        <v>242</v>
      </c>
      <c r="B244" s="8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3.2" hidden="1" x14ac:dyDescent="0.3">
      <c r="A245">
        <v>243</v>
      </c>
      <c r="B245" s="8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57.6" hidden="1" x14ac:dyDescent="0.3">
      <c r="A246">
        <v>244</v>
      </c>
      <c r="B246" s="8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3.2" hidden="1" x14ac:dyDescent="0.3">
      <c r="A247">
        <v>245</v>
      </c>
      <c r="B247" s="8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3.2" hidden="1" x14ac:dyDescent="0.3">
      <c r="A248">
        <v>246</v>
      </c>
      <c r="B248" s="8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57.6" hidden="1" x14ac:dyDescent="0.3">
      <c r="A249">
        <v>247</v>
      </c>
      <c r="B249" s="8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3.2" hidden="1" x14ac:dyDescent="0.3">
      <c r="A250">
        <v>248</v>
      </c>
      <c r="B250" s="8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57.6" hidden="1" x14ac:dyDescent="0.3">
      <c r="A251">
        <v>249</v>
      </c>
      <c r="B251" s="8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3.2" hidden="1" x14ac:dyDescent="0.3">
      <c r="A252">
        <v>250</v>
      </c>
      <c r="B252" s="8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3.2" hidden="1" x14ac:dyDescent="0.3">
      <c r="A253">
        <v>251</v>
      </c>
      <c r="B253" s="8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3.2" hidden="1" x14ac:dyDescent="0.3">
      <c r="A254">
        <v>252</v>
      </c>
      <c r="B254" s="8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57.6" hidden="1" x14ac:dyDescent="0.3">
      <c r="A255">
        <v>253</v>
      </c>
      <c r="B255" s="8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3.2" hidden="1" x14ac:dyDescent="0.3">
      <c r="A256">
        <v>254</v>
      </c>
      <c r="B256" s="8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28.8" hidden="1" x14ac:dyDescent="0.3">
      <c r="A257">
        <v>255</v>
      </c>
      <c r="B257" s="8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3.2" hidden="1" x14ac:dyDescent="0.3">
      <c r="A258">
        <v>256</v>
      </c>
      <c r="B258" s="8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1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3.2" hidden="1" x14ac:dyDescent="0.3">
      <c r="A259">
        <v>257</v>
      </c>
      <c r="B259" s="8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hidden="1" x14ac:dyDescent="0.3">
      <c r="A260">
        <v>258</v>
      </c>
      <c r="B260" s="8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57.6" hidden="1" x14ac:dyDescent="0.3">
      <c r="A261">
        <v>259</v>
      </c>
      <c r="B261" s="8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3.2" hidden="1" x14ac:dyDescent="0.3">
      <c r="A262">
        <v>260</v>
      </c>
      <c r="B262" s="8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28.8" hidden="1" x14ac:dyDescent="0.3">
      <c r="A263">
        <v>261</v>
      </c>
      <c r="B263" s="8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28.8" hidden="1" x14ac:dyDescent="0.3">
      <c r="A264">
        <v>262</v>
      </c>
      <c r="B264" s="8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57.6" hidden="1" x14ac:dyDescent="0.3">
      <c r="A265">
        <v>263</v>
      </c>
      <c r="B265" s="8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57.6" hidden="1" x14ac:dyDescent="0.3">
      <c r="A266">
        <v>264</v>
      </c>
      <c r="B266" s="8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57.6" hidden="1" x14ac:dyDescent="0.3">
      <c r="A267">
        <v>265</v>
      </c>
      <c r="B267" s="8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57.6" hidden="1" x14ac:dyDescent="0.3">
      <c r="A268">
        <v>266</v>
      </c>
      <c r="B268" s="8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3.2" hidden="1" x14ac:dyDescent="0.3">
      <c r="A269">
        <v>267</v>
      </c>
      <c r="B269" s="8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3.2" hidden="1" x14ac:dyDescent="0.3">
      <c r="A270">
        <v>268</v>
      </c>
      <c r="B270" s="8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3.2" hidden="1" x14ac:dyDescent="0.3">
      <c r="A271">
        <v>269</v>
      </c>
      <c r="B271" s="8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3.2" hidden="1" x14ac:dyDescent="0.3">
      <c r="A272">
        <v>270</v>
      </c>
      <c r="B272" s="8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3.2" hidden="1" x14ac:dyDescent="0.3">
      <c r="A273">
        <v>271</v>
      </c>
      <c r="B273" s="8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3.2" hidden="1" x14ac:dyDescent="0.3">
      <c r="A274">
        <v>272</v>
      </c>
      <c r="B274" s="8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3.2" hidden="1" x14ac:dyDescent="0.3">
      <c r="A275">
        <v>273</v>
      </c>
      <c r="B275" s="8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3.2" hidden="1" x14ac:dyDescent="0.3">
      <c r="A276">
        <v>274</v>
      </c>
      <c r="B276" s="8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3.2" hidden="1" x14ac:dyDescent="0.3">
      <c r="A277">
        <v>275</v>
      </c>
      <c r="B277" s="8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3.2" hidden="1" x14ac:dyDescent="0.3">
      <c r="A278">
        <v>276</v>
      </c>
      <c r="B278" s="8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3.2" hidden="1" x14ac:dyDescent="0.3">
      <c r="A279">
        <v>277</v>
      </c>
      <c r="B279" s="8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28.8" hidden="1" x14ac:dyDescent="0.3">
      <c r="A280">
        <v>278</v>
      </c>
      <c r="B280" s="8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3.2" hidden="1" x14ac:dyDescent="0.3">
      <c r="A281">
        <v>279</v>
      </c>
      <c r="B281" s="8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3.2" hidden="1" x14ac:dyDescent="0.3">
      <c r="A282">
        <v>280</v>
      </c>
      <c r="B282" s="8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3.2" hidden="1" x14ac:dyDescent="0.3">
      <c r="A283">
        <v>281</v>
      </c>
      <c r="B283" s="8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3.2" hidden="1" x14ac:dyDescent="0.3">
      <c r="A284">
        <v>282</v>
      </c>
      <c r="B284" s="8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28.8" hidden="1" x14ac:dyDescent="0.3">
      <c r="A285">
        <v>283</v>
      </c>
      <c r="B285" s="8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3.2" hidden="1" x14ac:dyDescent="0.3">
      <c r="A286">
        <v>284</v>
      </c>
      <c r="B286" s="8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3.2" hidden="1" x14ac:dyDescent="0.3">
      <c r="A287">
        <v>285</v>
      </c>
      <c r="B287" s="8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3.2" hidden="1" x14ac:dyDescent="0.3">
      <c r="A288">
        <v>286</v>
      </c>
      <c r="B288" s="8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28.8" hidden="1" x14ac:dyDescent="0.3">
      <c r="A289">
        <v>287</v>
      </c>
      <c r="B289" s="8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57.6" hidden="1" x14ac:dyDescent="0.3">
      <c r="A290">
        <v>288</v>
      </c>
      <c r="B290" s="8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3.2" hidden="1" x14ac:dyDescent="0.3">
      <c r="A291">
        <v>289</v>
      </c>
      <c r="B291" s="8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28.8" hidden="1" x14ac:dyDescent="0.3">
      <c r="A292">
        <v>290</v>
      </c>
      <c r="B292" s="8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3.2" hidden="1" x14ac:dyDescent="0.3">
      <c r="A293">
        <v>291</v>
      </c>
      <c r="B293" s="8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57.6" hidden="1" x14ac:dyDescent="0.3">
      <c r="A294">
        <v>292</v>
      </c>
      <c r="B294" s="8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3.2" hidden="1" x14ac:dyDescent="0.3">
      <c r="A295">
        <v>293</v>
      </c>
      <c r="B295" s="8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72" hidden="1" x14ac:dyDescent="0.3">
      <c r="A296">
        <v>294</v>
      </c>
      <c r="B296" s="8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3.2" hidden="1" x14ac:dyDescent="0.3">
      <c r="A297">
        <v>295</v>
      </c>
      <c r="B297" s="8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3.2" hidden="1" x14ac:dyDescent="0.3">
      <c r="A298">
        <v>296</v>
      </c>
      <c r="B298" s="8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3.2" hidden="1" x14ac:dyDescent="0.3">
      <c r="A299">
        <v>297</v>
      </c>
      <c r="B299" s="8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28.8" hidden="1" x14ac:dyDescent="0.3">
      <c r="A300">
        <v>298</v>
      </c>
      <c r="B300" s="8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57.6" hidden="1" x14ac:dyDescent="0.3">
      <c r="A301">
        <v>299</v>
      </c>
      <c r="B301" s="8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3.2" hidden="1" x14ac:dyDescent="0.3">
      <c r="A302">
        <v>300</v>
      </c>
      <c r="B302" s="8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3.2" hidden="1" x14ac:dyDescent="0.3">
      <c r="A303">
        <v>301</v>
      </c>
      <c r="B303" s="8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57.6" hidden="1" x14ac:dyDescent="0.3">
      <c r="A304">
        <v>302</v>
      </c>
      <c r="B304" s="8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3.2" hidden="1" x14ac:dyDescent="0.3">
      <c r="A305">
        <v>303</v>
      </c>
      <c r="B305" s="8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28.8" hidden="1" x14ac:dyDescent="0.3">
      <c r="A306">
        <v>304</v>
      </c>
      <c r="B306" s="8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3.2" hidden="1" x14ac:dyDescent="0.3">
      <c r="A307">
        <v>305</v>
      </c>
      <c r="B307" s="8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28.8" hidden="1" x14ac:dyDescent="0.3">
      <c r="A308">
        <v>306</v>
      </c>
      <c r="B308" s="8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idden="1" x14ac:dyDescent="0.3">
      <c r="A309">
        <v>307</v>
      </c>
      <c r="B309" s="8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3.2" hidden="1" x14ac:dyDescent="0.3">
      <c r="A310">
        <v>308</v>
      </c>
      <c r="B310" s="8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3.2" hidden="1" x14ac:dyDescent="0.3">
      <c r="A311">
        <v>309</v>
      </c>
      <c r="B311" s="8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3.2" hidden="1" x14ac:dyDescent="0.3">
      <c r="A312">
        <v>310</v>
      </c>
      <c r="B312" s="8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3.2" hidden="1" x14ac:dyDescent="0.3">
      <c r="A313">
        <v>311</v>
      </c>
      <c r="B313" s="8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57.6" hidden="1" x14ac:dyDescent="0.3">
      <c r="A314">
        <v>312</v>
      </c>
      <c r="B314" s="8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57.6" hidden="1" x14ac:dyDescent="0.3">
      <c r="A315">
        <v>313</v>
      </c>
      <c r="B315" s="8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3.2" hidden="1" x14ac:dyDescent="0.3">
      <c r="A316">
        <v>314</v>
      </c>
      <c r="B316" s="8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3.2" hidden="1" x14ac:dyDescent="0.3">
      <c r="A317">
        <v>315</v>
      </c>
      <c r="B317" s="8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28.8" hidden="1" x14ac:dyDescent="0.3">
      <c r="A318">
        <v>316</v>
      </c>
      <c r="B318" s="8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3.2" hidden="1" x14ac:dyDescent="0.3">
      <c r="A319">
        <v>317</v>
      </c>
      <c r="B319" s="8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3.2" hidden="1" x14ac:dyDescent="0.3">
      <c r="A320">
        <v>318</v>
      </c>
      <c r="B320" s="8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57.6" hidden="1" x14ac:dyDescent="0.3">
      <c r="A321">
        <v>319</v>
      </c>
      <c r="B321" s="8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3.2" hidden="1" x14ac:dyDescent="0.3">
      <c r="A322">
        <v>320</v>
      </c>
      <c r="B322" s="8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1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3.2" hidden="1" x14ac:dyDescent="0.3">
      <c r="A323">
        <v>321</v>
      </c>
      <c r="B323" s="8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hidden="1" x14ac:dyDescent="0.3">
      <c r="A324">
        <v>322</v>
      </c>
      <c r="B324" s="8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3.2" hidden="1" x14ac:dyDescent="0.3">
      <c r="A325">
        <v>323</v>
      </c>
      <c r="B325" s="8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3.2" hidden="1" x14ac:dyDescent="0.3">
      <c r="A326">
        <v>324</v>
      </c>
      <c r="B326" s="8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3.2" hidden="1" x14ac:dyDescent="0.3">
      <c r="A327">
        <v>325</v>
      </c>
      <c r="B327" s="8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3.2" hidden="1" x14ac:dyDescent="0.3">
      <c r="A328">
        <v>326</v>
      </c>
      <c r="B328" s="8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3.2" hidden="1" x14ac:dyDescent="0.3">
      <c r="A329">
        <v>327</v>
      </c>
      <c r="B329" s="8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3.2" hidden="1" x14ac:dyDescent="0.3">
      <c r="A330">
        <v>328</v>
      </c>
      <c r="B330" s="8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3.2" hidden="1" x14ac:dyDescent="0.3">
      <c r="A331">
        <v>329</v>
      </c>
      <c r="B331" s="8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3.2" hidden="1" x14ac:dyDescent="0.3">
      <c r="A332">
        <v>330</v>
      </c>
      <c r="B332" s="8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3.2" hidden="1" x14ac:dyDescent="0.3">
      <c r="A333">
        <v>331</v>
      </c>
      <c r="B333" s="8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3.2" hidden="1" x14ac:dyDescent="0.3">
      <c r="A334">
        <v>332</v>
      </c>
      <c r="B334" s="8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3.2" hidden="1" x14ac:dyDescent="0.3">
      <c r="A335">
        <v>333</v>
      </c>
      <c r="B335" s="8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57.6" hidden="1" x14ac:dyDescent="0.3">
      <c r="A336">
        <v>334</v>
      </c>
      <c r="B336" s="8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3.2" hidden="1" x14ac:dyDescent="0.3">
      <c r="A337">
        <v>335</v>
      </c>
      <c r="B337" s="8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3.2" hidden="1" x14ac:dyDescent="0.3">
      <c r="A338">
        <v>336</v>
      </c>
      <c r="B338" s="8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3.2" hidden="1" x14ac:dyDescent="0.3">
      <c r="A339">
        <v>337</v>
      </c>
      <c r="B339" s="8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3.2" hidden="1" x14ac:dyDescent="0.3">
      <c r="A340">
        <v>338</v>
      </c>
      <c r="B340" s="8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3.2" hidden="1" x14ac:dyDescent="0.3">
      <c r="A341">
        <v>339</v>
      </c>
      <c r="B341" s="8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3.2" hidden="1" x14ac:dyDescent="0.3">
      <c r="A342">
        <v>340</v>
      </c>
      <c r="B342" s="8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3.2" hidden="1" x14ac:dyDescent="0.3">
      <c r="A343">
        <v>341</v>
      </c>
      <c r="B343" s="8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28.8" hidden="1" x14ac:dyDescent="0.3">
      <c r="A344">
        <v>342</v>
      </c>
      <c r="B344" s="8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3.2" hidden="1" x14ac:dyDescent="0.3">
      <c r="A345">
        <v>343</v>
      </c>
      <c r="B345" s="8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3.2" hidden="1" x14ac:dyDescent="0.3">
      <c r="A346">
        <v>344</v>
      </c>
      <c r="B346" s="8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3.2" hidden="1" x14ac:dyDescent="0.3">
      <c r="A347">
        <v>345</v>
      </c>
      <c r="B347" s="8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3.2" hidden="1" x14ac:dyDescent="0.3">
      <c r="A348">
        <v>346</v>
      </c>
      <c r="B348" s="8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3.2" hidden="1" x14ac:dyDescent="0.3">
      <c r="A349">
        <v>347</v>
      </c>
      <c r="B349" s="8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3.2" hidden="1" x14ac:dyDescent="0.3">
      <c r="A350">
        <v>348</v>
      </c>
      <c r="B350" s="8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3.2" hidden="1" x14ac:dyDescent="0.3">
      <c r="A351">
        <v>349</v>
      </c>
      <c r="B351" s="8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3.2" hidden="1" x14ac:dyDescent="0.3">
      <c r="A352">
        <v>350</v>
      </c>
      <c r="B352" s="8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3.2" hidden="1" x14ac:dyDescent="0.3">
      <c r="A353">
        <v>351</v>
      </c>
      <c r="B353" s="8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3.2" hidden="1" x14ac:dyDescent="0.3">
      <c r="A354">
        <v>352</v>
      </c>
      <c r="B354" s="8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3.2" hidden="1" x14ac:dyDescent="0.3">
      <c r="A355">
        <v>353</v>
      </c>
      <c r="B355" s="8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3.2" hidden="1" x14ac:dyDescent="0.3">
      <c r="A356">
        <v>354</v>
      </c>
      <c r="B356" s="8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3.2" hidden="1" x14ac:dyDescent="0.3">
      <c r="A357">
        <v>355</v>
      </c>
      <c r="B357" s="8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3.2" hidden="1" x14ac:dyDescent="0.3">
      <c r="A358">
        <v>356</v>
      </c>
      <c r="B358" s="8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3.2" hidden="1" x14ac:dyDescent="0.3">
      <c r="A359">
        <v>357</v>
      </c>
      <c r="B359" s="8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3.2" hidden="1" x14ac:dyDescent="0.3">
      <c r="A360">
        <v>358</v>
      </c>
      <c r="B360" s="8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3.2" hidden="1" x14ac:dyDescent="0.3">
      <c r="A361">
        <v>359</v>
      </c>
      <c r="B361" s="8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3.2" hidden="1" x14ac:dyDescent="0.3">
      <c r="A362">
        <v>360</v>
      </c>
      <c r="B362" s="8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3.2" hidden="1" x14ac:dyDescent="0.3">
      <c r="A363">
        <v>361</v>
      </c>
      <c r="B363" s="8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57.6" hidden="1" x14ac:dyDescent="0.3">
      <c r="A364">
        <v>362</v>
      </c>
      <c r="B364" s="8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57.6" hidden="1" x14ac:dyDescent="0.3">
      <c r="A365">
        <v>363</v>
      </c>
      <c r="B365" s="8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3.2" hidden="1" x14ac:dyDescent="0.3">
      <c r="A366">
        <v>364</v>
      </c>
      <c r="B366" s="8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3.2" hidden="1" x14ac:dyDescent="0.3">
      <c r="A367">
        <v>365</v>
      </c>
      <c r="B367" s="8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3.2" hidden="1" x14ac:dyDescent="0.3">
      <c r="A368">
        <v>366</v>
      </c>
      <c r="B368" s="8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3.2" hidden="1" x14ac:dyDescent="0.3">
      <c r="A369">
        <v>367</v>
      </c>
      <c r="B369" s="8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3.2" hidden="1" x14ac:dyDescent="0.3">
      <c r="A370">
        <v>368</v>
      </c>
      <c r="B370" s="8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3.2" hidden="1" x14ac:dyDescent="0.3">
      <c r="A371">
        <v>369</v>
      </c>
      <c r="B371" s="8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3.2" hidden="1" x14ac:dyDescent="0.3">
      <c r="A372">
        <v>370</v>
      </c>
      <c r="B372" s="8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3.2" hidden="1" x14ac:dyDescent="0.3">
      <c r="A373">
        <v>371</v>
      </c>
      <c r="B373" s="8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28.8" hidden="1" x14ac:dyDescent="0.3">
      <c r="A374">
        <v>372</v>
      </c>
      <c r="B374" s="8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3.2" hidden="1" x14ac:dyDescent="0.3">
      <c r="A375">
        <v>373</v>
      </c>
      <c r="B375" s="8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3.2" hidden="1" x14ac:dyDescent="0.3">
      <c r="A376">
        <v>374</v>
      </c>
      <c r="B376" s="8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3.2" hidden="1" x14ac:dyDescent="0.3">
      <c r="A377">
        <v>375</v>
      </c>
      <c r="B377" s="8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3.2" hidden="1" x14ac:dyDescent="0.3">
      <c r="A378">
        <v>376</v>
      </c>
      <c r="B378" s="8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3.2" hidden="1" x14ac:dyDescent="0.3">
      <c r="A379">
        <v>377</v>
      </c>
      <c r="B379" s="8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57.6" hidden="1" x14ac:dyDescent="0.3">
      <c r="A380">
        <v>378</v>
      </c>
      <c r="B380" s="8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3.2" hidden="1" x14ac:dyDescent="0.3">
      <c r="A381">
        <v>379</v>
      </c>
      <c r="B381" s="8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57.6" hidden="1" x14ac:dyDescent="0.3">
      <c r="A382">
        <v>380</v>
      </c>
      <c r="B382" s="8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3.2" hidden="1" x14ac:dyDescent="0.3">
      <c r="A383">
        <v>381</v>
      </c>
      <c r="B383" s="8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57.6" hidden="1" x14ac:dyDescent="0.3">
      <c r="A384">
        <v>382</v>
      </c>
      <c r="B384" s="8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3.2" hidden="1" x14ac:dyDescent="0.3">
      <c r="A385">
        <v>383</v>
      </c>
      <c r="B385" s="8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3.2" hidden="1" x14ac:dyDescent="0.3">
      <c r="A386">
        <v>384</v>
      </c>
      <c r="B386" s="8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1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3.2" hidden="1" x14ac:dyDescent="0.3">
      <c r="A387">
        <v>385</v>
      </c>
      <c r="B387" s="8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hidden="1" x14ac:dyDescent="0.3">
      <c r="A388">
        <v>386</v>
      </c>
      <c r="B388" s="8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57.6" hidden="1" x14ac:dyDescent="0.3">
      <c r="A389">
        <v>387</v>
      </c>
      <c r="B389" s="8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3.2" hidden="1" x14ac:dyDescent="0.3">
      <c r="A390">
        <v>388</v>
      </c>
      <c r="B390" s="8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57.6" hidden="1" x14ac:dyDescent="0.3">
      <c r="A391">
        <v>389</v>
      </c>
      <c r="B391" s="8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3.2" hidden="1" x14ac:dyDescent="0.3">
      <c r="A392">
        <v>390</v>
      </c>
      <c r="B392" s="8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3.2" hidden="1" x14ac:dyDescent="0.3">
      <c r="A393">
        <v>391</v>
      </c>
      <c r="B393" s="8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3.2" hidden="1" x14ac:dyDescent="0.3">
      <c r="A394">
        <v>392</v>
      </c>
      <c r="B394" s="8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3.2" hidden="1" x14ac:dyDescent="0.3">
      <c r="A395">
        <v>393</v>
      </c>
      <c r="B395" s="8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3.2" hidden="1" x14ac:dyDescent="0.3">
      <c r="A396">
        <v>394</v>
      </c>
      <c r="B396" s="8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3.2" hidden="1" x14ac:dyDescent="0.3">
      <c r="A397">
        <v>395</v>
      </c>
      <c r="B397" s="8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3.2" hidden="1" x14ac:dyDescent="0.3">
      <c r="A398">
        <v>396</v>
      </c>
      <c r="B398" s="8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57.6" hidden="1" x14ac:dyDescent="0.3">
      <c r="A399">
        <v>397</v>
      </c>
      <c r="B399" s="8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3.2" hidden="1" x14ac:dyDescent="0.3">
      <c r="A400">
        <v>398</v>
      </c>
      <c r="B400" s="8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3.2" hidden="1" x14ac:dyDescent="0.3">
      <c r="A401">
        <v>399</v>
      </c>
      <c r="B401" s="8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3.2" hidden="1" x14ac:dyDescent="0.3">
      <c r="A402">
        <v>400</v>
      </c>
      <c r="B402" s="8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3.2" hidden="1" x14ac:dyDescent="0.3">
      <c r="A403">
        <v>401</v>
      </c>
      <c r="B403" s="8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3.2" hidden="1" x14ac:dyDescent="0.3">
      <c r="A404">
        <v>402</v>
      </c>
      <c r="B404" s="8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3.2" hidden="1" x14ac:dyDescent="0.3">
      <c r="A405">
        <v>403</v>
      </c>
      <c r="B405" s="8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3.2" hidden="1" x14ac:dyDescent="0.3">
      <c r="A406">
        <v>404</v>
      </c>
      <c r="B406" s="8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28.8" hidden="1" x14ac:dyDescent="0.3">
      <c r="A407">
        <v>405</v>
      </c>
      <c r="B407" s="8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3.2" hidden="1" x14ac:dyDescent="0.3">
      <c r="A408">
        <v>406</v>
      </c>
      <c r="B408" s="8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3.2" hidden="1" x14ac:dyDescent="0.3">
      <c r="A409">
        <v>407</v>
      </c>
      <c r="B409" s="8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3.2" hidden="1" x14ac:dyDescent="0.3">
      <c r="A410">
        <v>408</v>
      </c>
      <c r="B410" s="8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3.2" hidden="1" x14ac:dyDescent="0.3">
      <c r="A411">
        <v>409</v>
      </c>
      <c r="B411" s="8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3.2" hidden="1" x14ac:dyDescent="0.3">
      <c r="A412">
        <v>410</v>
      </c>
      <c r="B412" s="8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3.2" hidden="1" x14ac:dyDescent="0.3">
      <c r="A413">
        <v>411</v>
      </c>
      <c r="B413" s="8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3.2" hidden="1" x14ac:dyDescent="0.3">
      <c r="A414">
        <v>412</v>
      </c>
      <c r="B414" s="8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3.2" hidden="1" x14ac:dyDescent="0.3">
      <c r="A415">
        <v>413</v>
      </c>
      <c r="B415" s="8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3.2" hidden="1" x14ac:dyDescent="0.3">
      <c r="A416">
        <v>414</v>
      </c>
      <c r="B416" s="8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57.6" hidden="1" x14ac:dyDescent="0.3">
      <c r="A417">
        <v>415</v>
      </c>
      <c r="B417" s="8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3.2" hidden="1" x14ac:dyDescent="0.3">
      <c r="A418">
        <v>416</v>
      </c>
      <c r="B418" s="8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3.2" hidden="1" x14ac:dyDescent="0.3">
      <c r="A419">
        <v>417</v>
      </c>
      <c r="B419" s="8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3.2" hidden="1" x14ac:dyDescent="0.3">
      <c r="A420">
        <v>418</v>
      </c>
      <c r="B420" s="8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3.2" hidden="1" x14ac:dyDescent="0.3">
      <c r="A421">
        <v>419</v>
      </c>
      <c r="B421" s="8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3.2" hidden="1" x14ac:dyDescent="0.3">
      <c r="A422">
        <v>420</v>
      </c>
      <c r="B422" s="8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3.2" hidden="1" x14ac:dyDescent="0.3">
      <c r="A423">
        <v>421</v>
      </c>
      <c r="B423" s="8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3.2" hidden="1" x14ac:dyDescent="0.3">
      <c r="A424">
        <v>422</v>
      </c>
      <c r="B424" s="8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3.2" hidden="1" x14ac:dyDescent="0.3">
      <c r="A425">
        <v>423</v>
      </c>
      <c r="B425" s="8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3.2" hidden="1" x14ac:dyDescent="0.3">
      <c r="A426">
        <v>424</v>
      </c>
      <c r="B426" s="8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3.2" hidden="1" x14ac:dyDescent="0.3">
      <c r="A427">
        <v>425</v>
      </c>
      <c r="B427" s="8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3.2" hidden="1" x14ac:dyDescent="0.3">
      <c r="A428">
        <v>426</v>
      </c>
      <c r="B428" s="8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57.6" hidden="1" x14ac:dyDescent="0.3">
      <c r="A429">
        <v>427</v>
      </c>
      <c r="B429" s="8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28.8" hidden="1" x14ac:dyDescent="0.3">
      <c r="A430">
        <v>428</v>
      </c>
      <c r="B430" s="8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57.6" hidden="1" x14ac:dyDescent="0.3">
      <c r="A431">
        <v>429</v>
      </c>
      <c r="B431" s="8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3.2" hidden="1" x14ac:dyDescent="0.3">
      <c r="A432">
        <v>430</v>
      </c>
      <c r="B432" s="8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3.2" hidden="1" x14ac:dyDescent="0.3">
      <c r="A433">
        <v>431</v>
      </c>
      <c r="B433" s="8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57.6" hidden="1" x14ac:dyDescent="0.3">
      <c r="A434">
        <v>432</v>
      </c>
      <c r="B434" s="8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57.6" hidden="1" x14ac:dyDescent="0.3">
      <c r="A435">
        <v>433</v>
      </c>
      <c r="B435" s="8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57.6" hidden="1" x14ac:dyDescent="0.3">
      <c r="A436">
        <v>434</v>
      </c>
      <c r="B436" s="8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57.6" hidden="1" x14ac:dyDescent="0.3">
      <c r="A437">
        <v>435</v>
      </c>
      <c r="B437" s="8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3.2" hidden="1" x14ac:dyDescent="0.3">
      <c r="A438">
        <v>436</v>
      </c>
      <c r="B438" s="8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3.2" hidden="1" x14ac:dyDescent="0.3">
      <c r="A439">
        <v>437</v>
      </c>
      <c r="B439" s="8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3.2" hidden="1" x14ac:dyDescent="0.3">
      <c r="A440">
        <v>438</v>
      </c>
      <c r="B440" s="8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3.2" hidden="1" x14ac:dyDescent="0.3">
      <c r="A441">
        <v>439</v>
      </c>
      <c r="B441" s="8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3.2" hidden="1" x14ac:dyDescent="0.3">
      <c r="A442">
        <v>440</v>
      </c>
      <c r="B442" s="8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3.2" hidden="1" x14ac:dyDescent="0.3">
      <c r="A443">
        <v>441</v>
      </c>
      <c r="B443" s="8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idden="1" x14ac:dyDescent="0.3">
      <c r="A444">
        <v>442</v>
      </c>
      <c r="B444" s="8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3.2" hidden="1" x14ac:dyDescent="0.3">
      <c r="A445">
        <v>443</v>
      </c>
      <c r="B445" s="8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3.2" hidden="1" x14ac:dyDescent="0.3">
      <c r="A446">
        <v>444</v>
      </c>
      <c r="B446" s="8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3.2" hidden="1" x14ac:dyDescent="0.3">
      <c r="A447">
        <v>445</v>
      </c>
      <c r="B447" s="8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3.2" hidden="1" x14ac:dyDescent="0.3">
      <c r="A448">
        <v>446</v>
      </c>
      <c r="B448" s="8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3.2" hidden="1" x14ac:dyDescent="0.3">
      <c r="A449">
        <v>447</v>
      </c>
      <c r="B449" s="8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3.2" hidden="1" x14ac:dyDescent="0.3">
      <c r="A450">
        <v>448</v>
      </c>
      <c r="B450" s="8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1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3.2" hidden="1" x14ac:dyDescent="0.3">
      <c r="A451">
        <v>449</v>
      </c>
      <c r="B451" s="8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hidden="1" x14ac:dyDescent="0.3">
      <c r="A452">
        <v>450</v>
      </c>
      <c r="B452" s="8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3.2" hidden="1" x14ac:dyDescent="0.3">
      <c r="A453">
        <v>451</v>
      </c>
      <c r="B453" s="8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28.8" hidden="1" x14ac:dyDescent="0.3">
      <c r="A454">
        <v>452</v>
      </c>
      <c r="B454" s="8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3.2" hidden="1" x14ac:dyDescent="0.3">
      <c r="A455">
        <v>453</v>
      </c>
      <c r="B455" s="8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3.2" hidden="1" x14ac:dyDescent="0.3">
      <c r="A456">
        <v>454</v>
      </c>
      <c r="B456" s="8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3.2" hidden="1" x14ac:dyDescent="0.3">
      <c r="A457">
        <v>455</v>
      </c>
      <c r="B457" s="8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3.2" hidden="1" x14ac:dyDescent="0.3">
      <c r="A458">
        <v>456</v>
      </c>
      <c r="B458" s="8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3.2" hidden="1" x14ac:dyDescent="0.3">
      <c r="A459">
        <v>457</v>
      </c>
      <c r="B459" s="8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3.2" hidden="1" x14ac:dyDescent="0.3">
      <c r="A460">
        <v>458</v>
      </c>
      <c r="B460" s="8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3.2" hidden="1" x14ac:dyDescent="0.3">
      <c r="A461">
        <v>459</v>
      </c>
      <c r="B461" s="8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28.8" hidden="1" x14ac:dyDescent="0.3">
      <c r="A462">
        <v>460</v>
      </c>
      <c r="B462" s="8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3.2" hidden="1" x14ac:dyDescent="0.3">
      <c r="A463">
        <v>461</v>
      </c>
      <c r="B463" s="8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3.2" hidden="1" x14ac:dyDescent="0.3">
      <c r="A464">
        <v>462</v>
      </c>
      <c r="B464" s="8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3.2" hidden="1" x14ac:dyDescent="0.3">
      <c r="A465">
        <v>463</v>
      </c>
      <c r="B465" s="8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28.8" hidden="1" x14ac:dyDescent="0.3">
      <c r="A466">
        <v>464</v>
      </c>
      <c r="B466" s="8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idden="1" x14ac:dyDescent="0.3">
      <c r="A467">
        <v>465</v>
      </c>
      <c r="B467" s="8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3.2" hidden="1" x14ac:dyDescent="0.3">
      <c r="A468">
        <v>466</v>
      </c>
      <c r="B468" s="8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3.2" hidden="1" x14ac:dyDescent="0.3">
      <c r="A469">
        <v>467</v>
      </c>
      <c r="B469" s="8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3.2" hidden="1" x14ac:dyDescent="0.3">
      <c r="A470">
        <v>468</v>
      </c>
      <c r="B470" s="8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28.8" hidden="1" x14ac:dyDescent="0.3">
      <c r="A471">
        <v>469</v>
      </c>
      <c r="B471" s="8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3.2" hidden="1" x14ac:dyDescent="0.3">
      <c r="A472">
        <v>470</v>
      </c>
      <c r="B472" s="8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57.6" hidden="1" x14ac:dyDescent="0.3">
      <c r="A473">
        <v>471</v>
      </c>
      <c r="B473" s="8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3.2" hidden="1" x14ac:dyDescent="0.3">
      <c r="A474">
        <v>472</v>
      </c>
      <c r="B474" s="8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3.2" hidden="1" x14ac:dyDescent="0.3">
      <c r="A475">
        <v>473</v>
      </c>
      <c r="B475" s="8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3.2" hidden="1" x14ac:dyDescent="0.3">
      <c r="A476">
        <v>474</v>
      </c>
      <c r="B476" s="8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57.6" hidden="1" x14ac:dyDescent="0.3">
      <c r="A477">
        <v>475</v>
      </c>
      <c r="B477" s="8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28.8" hidden="1" x14ac:dyDescent="0.3">
      <c r="A478">
        <v>476</v>
      </c>
      <c r="B478" s="8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57.6" hidden="1" x14ac:dyDescent="0.3">
      <c r="A479">
        <v>477</v>
      </c>
      <c r="B479" s="8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3.2" hidden="1" x14ac:dyDescent="0.3">
      <c r="A480">
        <v>478</v>
      </c>
      <c r="B480" s="8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3.2" hidden="1" x14ac:dyDescent="0.3">
      <c r="A481">
        <v>479</v>
      </c>
      <c r="B481" s="8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3.2" hidden="1" x14ac:dyDescent="0.3">
      <c r="A482">
        <v>480</v>
      </c>
      <c r="B482" s="8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3.2" hidden="1" x14ac:dyDescent="0.3">
      <c r="A483">
        <v>481</v>
      </c>
      <c r="B483" s="8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3.2" hidden="1" x14ac:dyDescent="0.3">
      <c r="A484">
        <v>482</v>
      </c>
      <c r="B484" s="8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57.6" hidden="1" x14ac:dyDescent="0.3">
      <c r="A485">
        <v>483</v>
      </c>
      <c r="B485" s="8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57.6" hidden="1" x14ac:dyDescent="0.3">
      <c r="A486">
        <v>484</v>
      </c>
      <c r="B486" s="8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3.2" hidden="1" x14ac:dyDescent="0.3">
      <c r="A487">
        <v>485</v>
      </c>
      <c r="B487" s="8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3.2" hidden="1" x14ac:dyDescent="0.3">
      <c r="A488">
        <v>486</v>
      </c>
      <c r="B488" s="8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3.2" hidden="1" x14ac:dyDescent="0.3">
      <c r="A489">
        <v>487</v>
      </c>
      <c r="B489" s="8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3.2" hidden="1" x14ac:dyDescent="0.3">
      <c r="A490">
        <v>488</v>
      </c>
      <c r="B490" s="8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3.2" hidden="1" x14ac:dyDescent="0.3">
      <c r="A491">
        <v>489</v>
      </c>
      <c r="B491" s="8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idden="1" x14ac:dyDescent="0.3">
      <c r="A492">
        <v>490</v>
      </c>
      <c r="B492" s="8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3.2" hidden="1" x14ac:dyDescent="0.3">
      <c r="A493">
        <v>491</v>
      </c>
      <c r="B493" s="8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3.2" hidden="1" x14ac:dyDescent="0.3">
      <c r="A494">
        <v>492</v>
      </c>
      <c r="B494" s="8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3.2" hidden="1" x14ac:dyDescent="0.3">
      <c r="A495">
        <v>493</v>
      </c>
      <c r="B495" s="8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3.2" hidden="1" x14ac:dyDescent="0.3">
      <c r="A496">
        <v>494</v>
      </c>
      <c r="B496" s="8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3.2" hidden="1" x14ac:dyDescent="0.3">
      <c r="A497">
        <v>495</v>
      </c>
      <c r="B497" s="8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28.8" hidden="1" x14ac:dyDescent="0.3">
      <c r="A498">
        <v>496</v>
      </c>
      <c r="B498" s="8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idden="1" x14ac:dyDescent="0.3">
      <c r="A499">
        <v>497</v>
      </c>
      <c r="B499" s="8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3.2" hidden="1" x14ac:dyDescent="0.3">
      <c r="A500">
        <v>498</v>
      </c>
      <c r="B500" s="8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57.6" hidden="1" x14ac:dyDescent="0.3">
      <c r="A501">
        <v>499</v>
      </c>
      <c r="B501" s="8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57.6" hidden="1" x14ac:dyDescent="0.3">
      <c r="A502">
        <v>500</v>
      </c>
      <c r="B502" s="8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3.2" hidden="1" x14ac:dyDescent="0.3">
      <c r="A503">
        <v>501</v>
      </c>
      <c r="B503" s="8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57.6" hidden="1" x14ac:dyDescent="0.3">
      <c r="A504">
        <v>502</v>
      </c>
      <c r="B504" s="8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3.2" hidden="1" x14ac:dyDescent="0.3">
      <c r="A505">
        <v>503</v>
      </c>
      <c r="B505" s="8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3.2" hidden="1" x14ac:dyDescent="0.3">
      <c r="A506">
        <v>504</v>
      </c>
      <c r="B506" s="8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3.2" hidden="1" x14ac:dyDescent="0.3">
      <c r="A507">
        <v>505</v>
      </c>
      <c r="B507" s="8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3.2" hidden="1" x14ac:dyDescent="0.3">
      <c r="A508">
        <v>506</v>
      </c>
      <c r="B508" s="8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3.2" hidden="1" x14ac:dyDescent="0.3">
      <c r="A509">
        <v>507</v>
      </c>
      <c r="B509" s="8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57.6" hidden="1" x14ac:dyDescent="0.3">
      <c r="A510">
        <v>508</v>
      </c>
      <c r="B510" s="8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3.2" hidden="1" x14ac:dyDescent="0.3">
      <c r="A511">
        <v>509</v>
      </c>
      <c r="B511" s="8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3.2" hidden="1" x14ac:dyDescent="0.3">
      <c r="A512">
        <v>510</v>
      </c>
      <c r="B512" s="8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3.2" hidden="1" x14ac:dyDescent="0.3">
      <c r="A513">
        <v>511</v>
      </c>
      <c r="B513" s="8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3.2" hidden="1" x14ac:dyDescent="0.3">
      <c r="A514">
        <v>512</v>
      </c>
      <c r="B514" s="8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1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28.8" hidden="1" x14ac:dyDescent="0.3">
      <c r="A515">
        <v>513</v>
      </c>
      <c r="B515" s="8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hidden="1" x14ac:dyDescent="0.3">
      <c r="A516">
        <v>514</v>
      </c>
      <c r="B516" s="8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3.2" hidden="1" x14ac:dyDescent="0.3">
      <c r="A517">
        <v>515</v>
      </c>
      <c r="B517" s="8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28.8" hidden="1" x14ac:dyDescent="0.3">
      <c r="A518">
        <v>516</v>
      </c>
      <c r="B518" s="8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3.2" hidden="1" x14ac:dyDescent="0.3">
      <c r="A519">
        <v>517</v>
      </c>
      <c r="B519" s="8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3.2" hidden="1" x14ac:dyDescent="0.3">
      <c r="A520">
        <v>518</v>
      </c>
      <c r="B520" s="8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3.2" hidden="1" x14ac:dyDescent="0.3">
      <c r="A521">
        <v>519</v>
      </c>
      <c r="B521" s="8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15" customHeight="1" x14ac:dyDescent="0.3">
      <c r="A522">
        <v>520</v>
      </c>
      <c r="B522" s="8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>YEAR(S522)</f>
        <v>2015</v>
      </c>
    </row>
    <row r="523" spans="1:21" ht="43.2" x14ac:dyDescent="0.3">
      <c r="A523">
        <v>521</v>
      </c>
      <c r="B523" s="8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8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8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8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8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8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8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8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8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8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8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8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8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8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8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8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8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8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8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57.6" hidden="1" x14ac:dyDescent="0.3">
      <c r="A542">
        <v>540</v>
      </c>
      <c r="B542" s="8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3.2" hidden="1" x14ac:dyDescent="0.3">
      <c r="A543">
        <v>541</v>
      </c>
      <c r="B543" s="8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3.2" hidden="1" x14ac:dyDescent="0.3">
      <c r="A544">
        <v>542</v>
      </c>
      <c r="B544" s="8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3.2" hidden="1" x14ac:dyDescent="0.3">
      <c r="A545">
        <v>543</v>
      </c>
      <c r="B545" s="8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3.2" hidden="1" x14ac:dyDescent="0.3">
      <c r="A546">
        <v>544</v>
      </c>
      <c r="B546" s="8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3.2" hidden="1" x14ac:dyDescent="0.3">
      <c r="A547">
        <v>545</v>
      </c>
      <c r="B547" s="8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3.2" hidden="1" x14ac:dyDescent="0.3">
      <c r="A548">
        <v>546</v>
      </c>
      <c r="B548" s="8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57.6" hidden="1" x14ac:dyDescent="0.3">
      <c r="A549">
        <v>547</v>
      </c>
      <c r="B549" s="8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3.2" hidden="1" x14ac:dyDescent="0.3">
      <c r="A550">
        <v>548</v>
      </c>
      <c r="B550" s="8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57.6" hidden="1" x14ac:dyDescent="0.3">
      <c r="A551">
        <v>549</v>
      </c>
      <c r="B551" s="8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3.2" hidden="1" x14ac:dyDescent="0.3">
      <c r="A552">
        <v>550</v>
      </c>
      <c r="B552" s="8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3.2" hidden="1" x14ac:dyDescent="0.3">
      <c r="A553">
        <v>551</v>
      </c>
      <c r="B553" s="8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3.2" hidden="1" x14ac:dyDescent="0.3">
      <c r="A554">
        <v>552</v>
      </c>
      <c r="B554" s="8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3.2" hidden="1" x14ac:dyDescent="0.3">
      <c r="A555">
        <v>553</v>
      </c>
      <c r="B555" s="8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3.2" hidden="1" x14ac:dyDescent="0.3">
      <c r="A556">
        <v>554</v>
      </c>
      <c r="B556" s="8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3.2" hidden="1" x14ac:dyDescent="0.3">
      <c r="A557">
        <v>555</v>
      </c>
      <c r="B557" s="8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28.8" hidden="1" x14ac:dyDescent="0.3">
      <c r="A558">
        <v>556</v>
      </c>
      <c r="B558" s="8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3.2" hidden="1" x14ac:dyDescent="0.3">
      <c r="A559">
        <v>557</v>
      </c>
      <c r="B559" s="8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3.2" hidden="1" x14ac:dyDescent="0.3">
      <c r="A560">
        <v>558</v>
      </c>
      <c r="B560" s="8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3.2" hidden="1" x14ac:dyDescent="0.3">
      <c r="A561">
        <v>559</v>
      </c>
      <c r="B561" s="8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3.2" hidden="1" x14ac:dyDescent="0.3">
      <c r="A562">
        <v>560</v>
      </c>
      <c r="B562" s="8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3.2" hidden="1" x14ac:dyDescent="0.3">
      <c r="A563">
        <v>561</v>
      </c>
      <c r="B563" s="8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3.2" hidden="1" x14ac:dyDescent="0.3">
      <c r="A564">
        <v>562</v>
      </c>
      <c r="B564" s="8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3.2" hidden="1" x14ac:dyDescent="0.3">
      <c r="A565">
        <v>563</v>
      </c>
      <c r="B565" s="8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57.6" hidden="1" x14ac:dyDescent="0.3">
      <c r="A566">
        <v>564</v>
      </c>
      <c r="B566" s="8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3.2" hidden="1" x14ac:dyDescent="0.3">
      <c r="A567">
        <v>565</v>
      </c>
      <c r="B567" s="8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3.2" hidden="1" x14ac:dyDescent="0.3">
      <c r="A568">
        <v>566</v>
      </c>
      <c r="B568" s="8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3.2" hidden="1" x14ac:dyDescent="0.3">
      <c r="A569">
        <v>567</v>
      </c>
      <c r="B569" s="8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57.6" hidden="1" x14ac:dyDescent="0.3">
      <c r="A570">
        <v>568</v>
      </c>
      <c r="B570" s="8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3.2" hidden="1" x14ac:dyDescent="0.3">
      <c r="A571">
        <v>569</v>
      </c>
      <c r="B571" s="8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28.8" hidden="1" x14ac:dyDescent="0.3">
      <c r="A572">
        <v>570</v>
      </c>
      <c r="B572" s="8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3.2" hidden="1" x14ac:dyDescent="0.3">
      <c r="A573">
        <v>571</v>
      </c>
      <c r="B573" s="8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3.2" hidden="1" x14ac:dyDescent="0.3">
      <c r="A574">
        <v>572</v>
      </c>
      <c r="B574" s="8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57.6" hidden="1" x14ac:dyDescent="0.3">
      <c r="A575">
        <v>573</v>
      </c>
      <c r="B575" s="8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3.2" hidden="1" x14ac:dyDescent="0.3">
      <c r="A576">
        <v>574</v>
      </c>
      <c r="B576" s="8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57.6" hidden="1" x14ac:dyDescent="0.3">
      <c r="A577">
        <v>575</v>
      </c>
      <c r="B577" s="8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3.2" hidden="1" x14ac:dyDescent="0.3">
      <c r="A578">
        <v>576</v>
      </c>
      <c r="B578" s="8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1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3.2" hidden="1" x14ac:dyDescent="0.3">
      <c r="A579">
        <v>577</v>
      </c>
      <c r="B579" s="8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hidden="1" x14ac:dyDescent="0.3">
      <c r="A580">
        <v>578</v>
      </c>
      <c r="B580" s="8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28.8" hidden="1" x14ac:dyDescent="0.3">
      <c r="A581">
        <v>579</v>
      </c>
      <c r="B581" s="8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3.2" hidden="1" x14ac:dyDescent="0.3">
      <c r="A582">
        <v>580</v>
      </c>
      <c r="B582" s="8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3.2" hidden="1" x14ac:dyDescent="0.3">
      <c r="A583">
        <v>581</v>
      </c>
      <c r="B583" s="8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3.2" hidden="1" x14ac:dyDescent="0.3">
      <c r="A584">
        <v>582</v>
      </c>
      <c r="B584" s="8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3.2" hidden="1" x14ac:dyDescent="0.3">
      <c r="A585">
        <v>583</v>
      </c>
      <c r="B585" s="8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3.2" hidden="1" x14ac:dyDescent="0.3">
      <c r="A586">
        <v>584</v>
      </c>
      <c r="B586" s="8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3.2" hidden="1" x14ac:dyDescent="0.3">
      <c r="A587">
        <v>585</v>
      </c>
      <c r="B587" s="8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3.2" hidden="1" x14ac:dyDescent="0.3">
      <c r="A588">
        <v>586</v>
      </c>
      <c r="B588" s="8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2" hidden="1" x14ac:dyDescent="0.3">
      <c r="A589">
        <v>587</v>
      </c>
      <c r="B589" s="8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3.2" hidden="1" x14ac:dyDescent="0.3">
      <c r="A590">
        <v>588</v>
      </c>
      <c r="B590" s="8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hidden="1" x14ac:dyDescent="0.3">
      <c r="A591">
        <v>589</v>
      </c>
      <c r="B591" s="8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57.6" hidden="1" x14ac:dyDescent="0.3">
      <c r="A592">
        <v>590</v>
      </c>
      <c r="B592" s="8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3.2" hidden="1" x14ac:dyDescent="0.3">
      <c r="A593">
        <v>591</v>
      </c>
      <c r="B593" s="8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43.2" hidden="1" x14ac:dyDescent="0.3">
      <c r="A594">
        <v>592</v>
      </c>
      <c r="B594" s="8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57.6" hidden="1" x14ac:dyDescent="0.3">
      <c r="A595">
        <v>593</v>
      </c>
      <c r="B595" s="8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28.8" hidden="1" x14ac:dyDescent="0.3">
      <c r="A596">
        <v>594</v>
      </c>
      <c r="B596" s="8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3.2" hidden="1" x14ac:dyDescent="0.3">
      <c r="A597">
        <v>595</v>
      </c>
      <c r="B597" s="8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28.8" hidden="1" x14ac:dyDescent="0.3">
      <c r="A598">
        <v>596</v>
      </c>
      <c r="B598" s="8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3.2" hidden="1" x14ac:dyDescent="0.3">
      <c r="A599">
        <v>597</v>
      </c>
      <c r="B599" s="8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28.8" hidden="1" x14ac:dyDescent="0.3">
      <c r="A600">
        <v>598</v>
      </c>
      <c r="B600" s="8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43.2" hidden="1" x14ac:dyDescent="0.3">
      <c r="A601">
        <v>599</v>
      </c>
      <c r="B601" s="8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28.8" hidden="1" x14ac:dyDescent="0.3">
      <c r="A602">
        <v>600</v>
      </c>
      <c r="B602" s="8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3.2" hidden="1" x14ac:dyDescent="0.3">
      <c r="A603">
        <v>601</v>
      </c>
      <c r="B603" s="8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3.2" hidden="1" x14ac:dyDescent="0.3">
      <c r="A604">
        <v>602</v>
      </c>
      <c r="B604" s="8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3.2" hidden="1" x14ac:dyDescent="0.3">
      <c r="A605">
        <v>603</v>
      </c>
      <c r="B605" s="8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3.2" hidden="1" x14ac:dyDescent="0.3">
      <c r="A606">
        <v>604</v>
      </c>
      <c r="B606" s="8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28.8" hidden="1" x14ac:dyDescent="0.3">
      <c r="A607">
        <v>605</v>
      </c>
      <c r="B607" s="8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57.6" hidden="1" x14ac:dyDescent="0.3">
      <c r="A608">
        <v>606</v>
      </c>
      <c r="B608" s="8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3.2" hidden="1" x14ac:dyDescent="0.3">
      <c r="A609">
        <v>607</v>
      </c>
      <c r="B609" s="8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3.2" hidden="1" x14ac:dyDescent="0.3">
      <c r="A610">
        <v>608</v>
      </c>
      <c r="B610" s="8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3.2" hidden="1" x14ac:dyDescent="0.3">
      <c r="A611">
        <v>609</v>
      </c>
      <c r="B611" s="8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3.2" hidden="1" x14ac:dyDescent="0.3">
      <c r="A612">
        <v>610</v>
      </c>
      <c r="B612" s="8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3.2" hidden="1" x14ac:dyDescent="0.3">
      <c r="A613">
        <v>611</v>
      </c>
      <c r="B613" s="8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28.8" hidden="1" x14ac:dyDescent="0.3">
      <c r="A614">
        <v>612</v>
      </c>
      <c r="B614" s="8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3.2" hidden="1" x14ac:dyDescent="0.3">
      <c r="A615">
        <v>613</v>
      </c>
      <c r="B615" s="8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3.2" hidden="1" x14ac:dyDescent="0.3">
      <c r="A616">
        <v>614</v>
      </c>
      <c r="B616" s="8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3.2" hidden="1" x14ac:dyDescent="0.3">
      <c r="A617">
        <v>615</v>
      </c>
      <c r="B617" s="8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3.2" hidden="1" x14ac:dyDescent="0.3">
      <c r="A618">
        <v>616</v>
      </c>
      <c r="B618" s="8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57.6" hidden="1" x14ac:dyDescent="0.3">
      <c r="A619">
        <v>617</v>
      </c>
      <c r="B619" s="8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3.2" hidden="1" x14ac:dyDescent="0.3">
      <c r="A620">
        <v>618</v>
      </c>
      <c r="B620" s="8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28.8" hidden="1" x14ac:dyDescent="0.3">
      <c r="A621">
        <v>619</v>
      </c>
      <c r="B621" s="8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3.2" hidden="1" x14ac:dyDescent="0.3">
      <c r="A622">
        <v>620</v>
      </c>
      <c r="B622" s="8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3.2" hidden="1" x14ac:dyDescent="0.3">
      <c r="A623">
        <v>621</v>
      </c>
      <c r="B623" s="8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3.2" hidden="1" x14ac:dyDescent="0.3">
      <c r="A624">
        <v>622</v>
      </c>
      <c r="B624" s="8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57.6" hidden="1" x14ac:dyDescent="0.3">
      <c r="A625">
        <v>623</v>
      </c>
      <c r="B625" s="8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3.2" hidden="1" x14ac:dyDescent="0.3">
      <c r="A626">
        <v>624</v>
      </c>
      <c r="B626" s="8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3.2" hidden="1" x14ac:dyDescent="0.3">
      <c r="A627">
        <v>625</v>
      </c>
      <c r="B627" s="8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3.2" hidden="1" x14ac:dyDescent="0.3">
      <c r="A628">
        <v>626</v>
      </c>
      <c r="B628" s="8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3.2" hidden="1" x14ac:dyDescent="0.3">
      <c r="A629">
        <v>627</v>
      </c>
      <c r="B629" s="8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3.2" hidden="1" x14ac:dyDescent="0.3">
      <c r="A630">
        <v>628</v>
      </c>
      <c r="B630" s="8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3.2" hidden="1" x14ac:dyDescent="0.3">
      <c r="A631">
        <v>629</v>
      </c>
      <c r="B631" s="8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57.6" hidden="1" x14ac:dyDescent="0.3">
      <c r="A632">
        <v>630</v>
      </c>
      <c r="B632" s="8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28.8" hidden="1" x14ac:dyDescent="0.3">
      <c r="A633">
        <v>631</v>
      </c>
      <c r="B633" s="8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28.8" hidden="1" x14ac:dyDescent="0.3">
      <c r="A634">
        <v>632</v>
      </c>
      <c r="B634" s="8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3.2" hidden="1" x14ac:dyDescent="0.3">
      <c r="A635">
        <v>633</v>
      </c>
      <c r="B635" s="8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28.8" hidden="1" x14ac:dyDescent="0.3">
      <c r="A636">
        <v>634</v>
      </c>
      <c r="B636" s="8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28.8" hidden="1" x14ac:dyDescent="0.3">
      <c r="A637">
        <v>635</v>
      </c>
      <c r="B637" s="8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3.2" hidden="1" x14ac:dyDescent="0.3">
      <c r="A638">
        <v>636</v>
      </c>
      <c r="B638" s="8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3.2" hidden="1" x14ac:dyDescent="0.3">
      <c r="A639">
        <v>637</v>
      </c>
      <c r="B639" s="8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hidden="1" x14ac:dyDescent="0.3">
      <c r="A640">
        <v>638</v>
      </c>
      <c r="B640" s="8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28.8" hidden="1" x14ac:dyDescent="0.3">
      <c r="A641">
        <v>639</v>
      </c>
      <c r="B641" s="8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3.2" hidden="1" x14ac:dyDescent="0.3">
      <c r="A642">
        <v>640</v>
      </c>
      <c r="B642" s="8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1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43.2" hidden="1" x14ac:dyDescent="0.3">
      <c r="A643">
        <v>641</v>
      </c>
      <c r="B643" s="8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hidden="1" x14ac:dyDescent="0.3">
      <c r="A644">
        <v>642</v>
      </c>
      <c r="B644" s="8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3.2" hidden="1" x14ac:dyDescent="0.3">
      <c r="A645">
        <v>643</v>
      </c>
      <c r="B645" s="8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3.2" hidden="1" x14ac:dyDescent="0.3">
      <c r="A646">
        <v>644</v>
      </c>
      <c r="B646" s="8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28.8" hidden="1" x14ac:dyDescent="0.3">
      <c r="A647">
        <v>645</v>
      </c>
      <c r="B647" s="8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3.2" hidden="1" x14ac:dyDescent="0.3">
      <c r="A648">
        <v>646</v>
      </c>
      <c r="B648" s="8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3.2" hidden="1" x14ac:dyDescent="0.3">
      <c r="A649">
        <v>647</v>
      </c>
      <c r="B649" s="8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28.8" hidden="1" x14ac:dyDescent="0.3">
      <c r="A650">
        <v>648</v>
      </c>
      <c r="B650" s="8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3.2" hidden="1" x14ac:dyDescent="0.3">
      <c r="A651">
        <v>649</v>
      </c>
      <c r="B651" s="8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3.2" hidden="1" x14ac:dyDescent="0.3">
      <c r="A652">
        <v>650</v>
      </c>
      <c r="B652" s="8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3.2" hidden="1" x14ac:dyDescent="0.3">
      <c r="A653">
        <v>651</v>
      </c>
      <c r="B653" s="8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57.6" hidden="1" x14ac:dyDescent="0.3">
      <c r="A654">
        <v>652</v>
      </c>
      <c r="B654" s="8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57.6" hidden="1" x14ac:dyDescent="0.3">
      <c r="A655">
        <v>653</v>
      </c>
      <c r="B655" s="8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3.2" hidden="1" x14ac:dyDescent="0.3">
      <c r="A656">
        <v>654</v>
      </c>
      <c r="B656" s="8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3.2" hidden="1" x14ac:dyDescent="0.3">
      <c r="A657">
        <v>655</v>
      </c>
      <c r="B657" s="8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3.2" hidden="1" x14ac:dyDescent="0.3">
      <c r="A658">
        <v>656</v>
      </c>
      <c r="B658" s="8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3.2" hidden="1" x14ac:dyDescent="0.3">
      <c r="A659">
        <v>657</v>
      </c>
      <c r="B659" s="8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3.2" hidden="1" x14ac:dyDescent="0.3">
      <c r="A660">
        <v>658</v>
      </c>
      <c r="B660" s="8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hidden="1" x14ac:dyDescent="0.3">
      <c r="A661">
        <v>659</v>
      </c>
      <c r="B661" s="8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43.2" hidden="1" x14ac:dyDescent="0.3">
      <c r="A662">
        <v>660</v>
      </c>
      <c r="B662" s="8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3.2" hidden="1" x14ac:dyDescent="0.3">
      <c r="A663">
        <v>661</v>
      </c>
      <c r="B663" s="8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3.2" hidden="1" x14ac:dyDescent="0.3">
      <c r="A664">
        <v>662</v>
      </c>
      <c r="B664" s="8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43.2" hidden="1" x14ac:dyDescent="0.3">
      <c r="A665">
        <v>663</v>
      </c>
      <c r="B665" s="8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3.2" hidden="1" x14ac:dyDescent="0.3">
      <c r="A666">
        <v>664</v>
      </c>
      <c r="B666" s="8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43.2" hidden="1" x14ac:dyDescent="0.3">
      <c r="A667">
        <v>665</v>
      </c>
      <c r="B667" s="8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3.2" hidden="1" x14ac:dyDescent="0.3">
      <c r="A668">
        <v>666</v>
      </c>
      <c r="B668" s="8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43.2" hidden="1" x14ac:dyDescent="0.3">
      <c r="A669">
        <v>667</v>
      </c>
      <c r="B669" s="8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3.2" hidden="1" x14ac:dyDescent="0.3">
      <c r="A670">
        <v>668</v>
      </c>
      <c r="B670" s="8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57.6" hidden="1" x14ac:dyDescent="0.3">
      <c r="A671">
        <v>669</v>
      </c>
      <c r="B671" s="8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57.6" hidden="1" x14ac:dyDescent="0.3">
      <c r="A672">
        <v>670</v>
      </c>
      <c r="B672" s="8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57.6" hidden="1" x14ac:dyDescent="0.3">
      <c r="A673">
        <v>671</v>
      </c>
      <c r="B673" s="8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43.2" hidden="1" x14ac:dyDescent="0.3">
      <c r="A674">
        <v>672</v>
      </c>
      <c r="B674" s="8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57.6" hidden="1" x14ac:dyDescent="0.3">
      <c r="A675">
        <v>673</v>
      </c>
      <c r="B675" s="8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28.8" hidden="1" x14ac:dyDescent="0.3">
      <c r="A676">
        <v>674</v>
      </c>
      <c r="B676" s="8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3.2" hidden="1" x14ac:dyDescent="0.3">
      <c r="A677">
        <v>675</v>
      </c>
      <c r="B677" s="8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57.6" hidden="1" x14ac:dyDescent="0.3">
      <c r="A678">
        <v>676</v>
      </c>
      <c r="B678" s="8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57.6" hidden="1" x14ac:dyDescent="0.3">
      <c r="A679">
        <v>677</v>
      </c>
      <c r="B679" s="8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3.2" hidden="1" x14ac:dyDescent="0.3">
      <c r="A680">
        <v>678</v>
      </c>
      <c r="B680" s="8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3.2" hidden="1" x14ac:dyDescent="0.3">
      <c r="A681">
        <v>679</v>
      </c>
      <c r="B681" s="8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43.2" hidden="1" x14ac:dyDescent="0.3">
      <c r="A682">
        <v>680</v>
      </c>
      <c r="B682" s="8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3.2" hidden="1" x14ac:dyDescent="0.3">
      <c r="A683">
        <v>681</v>
      </c>
      <c r="B683" s="8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3.2" hidden="1" x14ac:dyDescent="0.3">
      <c r="A684">
        <v>682</v>
      </c>
      <c r="B684" s="8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3.2" hidden="1" x14ac:dyDescent="0.3">
      <c r="A685">
        <v>683</v>
      </c>
      <c r="B685" s="8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28.8" hidden="1" x14ac:dyDescent="0.3">
      <c r="A686">
        <v>684</v>
      </c>
      <c r="B686" s="8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3.2" hidden="1" x14ac:dyDescent="0.3">
      <c r="A687">
        <v>685</v>
      </c>
      <c r="B687" s="8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57.6" hidden="1" x14ac:dyDescent="0.3">
      <c r="A688">
        <v>686</v>
      </c>
      <c r="B688" s="8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3.2" hidden="1" x14ac:dyDescent="0.3">
      <c r="A689">
        <v>687</v>
      </c>
      <c r="B689" s="8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43.2" hidden="1" x14ac:dyDescent="0.3">
      <c r="A690">
        <v>688</v>
      </c>
      <c r="B690" s="8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43.2" hidden="1" x14ac:dyDescent="0.3">
      <c r="A691">
        <v>689</v>
      </c>
      <c r="B691" s="8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28.8" hidden="1" x14ac:dyDescent="0.3">
      <c r="A692">
        <v>690</v>
      </c>
      <c r="B692" s="8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3.2" hidden="1" x14ac:dyDescent="0.3">
      <c r="A693">
        <v>691</v>
      </c>
      <c r="B693" s="8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3.2" hidden="1" x14ac:dyDescent="0.3">
      <c r="A694">
        <v>692</v>
      </c>
      <c r="B694" s="8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3.2" hidden="1" x14ac:dyDescent="0.3">
      <c r="A695">
        <v>693</v>
      </c>
      <c r="B695" s="8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3.2" hidden="1" x14ac:dyDescent="0.3">
      <c r="A696">
        <v>694</v>
      </c>
      <c r="B696" s="8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57.6" hidden="1" x14ac:dyDescent="0.3">
      <c r="A697">
        <v>695</v>
      </c>
      <c r="B697" s="8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28.8" hidden="1" x14ac:dyDescent="0.3">
      <c r="A698">
        <v>696</v>
      </c>
      <c r="B698" s="8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3.2" hidden="1" x14ac:dyDescent="0.3">
      <c r="A699">
        <v>697</v>
      </c>
      <c r="B699" s="8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3.2" hidden="1" x14ac:dyDescent="0.3">
      <c r="A700">
        <v>698</v>
      </c>
      <c r="B700" s="8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3.2" hidden="1" x14ac:dyDescent="0.3">
      <c r="A701">
        <v>699</v>
      </c>
      <c r="B701" s="8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43.2" hidden="1" x14ac:dyDescent="0.3">
      <c r="A702">
        <v>700</v>
      </c>
      <c r="B702" s="8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43.2" hidden="1" x14ac:dyDescent="0.3">
      <c r="A703">
        <v>701</v>
      </c>
      <c r="B703" s="8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3.2" hidden="1" x14ac:dyDescent="0.3">
      <c r="A704">
        <v>702</v>
      </c>
      <c r="B704" s="8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3.2" hidden="1" x14ac:dyDescent="0.3">
      <c r="A705">
        <v>703</v>
      </c>
      <c r="B705" s="8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3.2" hidden="1" x14ac:dyDescent="0.3">
      <c r="A706">
        <v>704</v>
      </c>
      <c r="B706" s="8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1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28.8" hidden="1" x14ac:dyDescent="0.3">
      <c r="A707">
        <v>705</v>
      </c>
      <c r="B707" s="8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hidden="1" x14ac:dyDescent="0.3">
      <c r="A708">
        <v>706</v>
      </c>
      <c r="B708" s="8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3.2" hidden="1" x14ac:dyDescent="0.3">
      <c r="A709">
        <v>707</v>
      </c>
      <c r="B709" s="8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3.2" hidden="1" x14ac:dyDescent="0.3">
      <c r="A710">
        <v>708</v>
      </c>
      <c r="B710" s="8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28.8" hidden="1" x14ac:dyDescent="0.3">
      <c r="A711">
        <v>709</v>
      </c>
      <c r="B711" s="8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28.8" hidden="1" x14ac:dyDescent="0.3">
      <c r="A712">
        <v>710</v>
      </c>
      <c r="B712" s="8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57.6" hidden="1" x14ac:dyDescent="0.3">
      <c r="A713">
        <v>711</v>
      </c>
      <c r="B713" s="8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57.6" hidden="1" x14ac:dyDescent="0.3">
      <c r="A714">
        <v>712</v>
      </c>
      <c r="B714" s="8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3.2" hidden="1" x14ac:dyDescent="0.3">
      <c r="A715">
        <v>713</v>
      </c>
      <c r="B715" s="8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3.2" hidden="1" x14ac:dyDescent="0.3">
      <c r="A716">
        <v>714</v>
      </c>
      <c r="B716" s="8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57.6" hidden="1" x14ac:dyDescent="0.3">
      <c r="A717">
        <v>715</v>
      </c>
      <c r="B717" s="8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3.2" hidden="1" x14ac:dyDescent="0.3">
      <c r="A718">
        <v>716</v>
      </c>
      <c r="B718" s="8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idden="1" x14ac:dyDescent="0.3">
      <c r="A719">
        <v>717</v>
      </c>
      <c r="B719" s="8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3.2" hidden="1" x14ac:dyDescent="0.3">
      <c r="A720">
        <v>718</v>
      </c>
      <c r="B720" s="8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3.2" hidden="1" x14ac:dyDescent="0.3">
      <c r="A721">
        <v>719</v>
      </c>
      <c r="B721" s="8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3.2" hidden="1" x14ac:dyDescent="0.3">
      <c r="A722">
        <v>720</v>
      </c>
      <c r="B722" s="8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57.6" hidden="1" x14ac:dyDescent="0.3">
      <c r="A723">
        <v>721</v>
      </c>
      <c r="B723" s="8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3.2" hidden="1" x14ac:dyDescent="0.3">
      <c r="A724">
        <v>722</v>
      </c>
      <c r="B724" s="8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28.8" hidden="1" x14ac:dyDescent="0.3">
      <c r="A725">
        <v>723</v>
      </c>
      <c r="B725" s="8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43.2" hidden="1" x14ac:dyDescent="0.3">
      <c r="A726">
        <v>724</v>
      </c>
      <c r="B726" s="8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3.2" hidden="1" x14ac:dyDescent="0.3">
      <c r="A727">
        <v>725</v>
      </c>
      <c r="B727" s="8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3.2" hidden="1" x14ac:dyDescent="0.3">
      <c r="A728">
        <v>726</v>
      </c>
      <c r="B728" s="8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57.6" hidden="1" x14ac:dyDescent="0.3">
      <c r="A729">
        <v>727</v>
      </c>
      <c r="B729" s="8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3.2" hidden="1" x14ac:dyDescent="0.3">
      <c r="A730">
        <v>728</v>
      </c>
      <c r="B730" s="8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3.2" hidden="1" x14ac:dyDescent="0.3">
      <c r="A731">
        <v>729</v>
      </c>
      <c r="B731" s="8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28.8" hidden="1" x14ac:dyDescent="0.3">
      <c r="A732">
        <v>730</v>
      </c>
      <c r="B732" s="8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3.2" hidden="1" x14ac:dyDescent="0.3">
      <c r="A733">
        <v>731</v>
      </c>
      <c r="B733" s="8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3.2" hidden="1" x14ac:dyDescent="0.3">
      <c r="A734">
        <v>732</v>
      </c>
      <c r="B734" s="8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57.6" hidden="1" x14ac:dyDescent="0.3">
      <c r="A735">
        <v>733</v>
      </c>
      <c r="B735" s="8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3.2" hidden="1" x14ac:dyDescent="0.3">
      <c r="A736">
        <v>734</v>
      </c>
      <c r="B736" s="8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3.2" hidden="1" x14ac:dyDescent="0.3">
      <c r="A737">
        <v>735</v>
      </c>
      <c r="B737" s="8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3.2" hidden="1" x14ac:dyDescent="0.3">
      <c r="A738">
        <v>736</v>
      </c>
      <c r="B738" s="8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3.2" hidden="1" x14ac:dyDescent="0.3">
      <c r="A739">
        <v>737</v>
      </c>
      <c r="B739" s="8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28.8" hidden="1" x14ac:dyDescent="0.3">
      <c r="A740">
        <v>738</v>
      </c>
      <c r="B740" s="8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3.2" hidden="1" x14ac:dyDescent="0.3">
      <c r="A741">
        <v>739</v>
      </c>
      <c r="B741" s="8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57.6" hidden="1" x14ac:dyDescent="0.3">
      <c r="A742">
        <v>740</v>
      </c>
      <c r="B742" s="8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28.8" hidden="1" x14ac:dyDescent="0.3">
      <c r="A743">
        <v>741</v>
      </c>
      <c r="B743" s="8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57.6" hidden="1" x14ac:dyDescent="0.3">
      <c r="A744">
        <v>742</v>
      </c>
      <c r="B744" s="8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3.2" hidden="1" x14ac:dyDescent="0.3">
      <c r="A745">
        <v>743</v>
      </c>
      <c r="B745" s="8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3.2" hidden="1" x14ac:dyDescent="0.3">
      <c r="A746">
        <v>744</v>
      </c>
      <c r="B746" s="8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43.2" hidden="1" x14ac:dyDescent="0.3">
      <c r="A747">
        <v>745</v>
      </c>
      <c r="B747" s="8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28.8" hidden="1" x14ac:dyDescent="0.3">
      <c r="A748">
        <v>746</v>
      </c>
      <c r="B748" s="8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3.2" hidden="1" x14ac:dyDescent="0.3">
      <c r="A749">
        <v>747</v>
      </c>
      <c r="B749" s="8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3.2" hidden="1" x14ac:dyDescent="0.3">
      <c r="A750">
        <v>748</v>
      </c>
      <c r="B750" s="8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3.2" hidden="1" x14ac:dyDescent="0.3">
      <c r="A751">
        <v>749</v>
      </c>
      <c r="B751" s="8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3.2" hidden="1" x14ac:dyDescent="0.3">
      <c r="A752">
        <v>750</v>
      </c>
      <c r="B752" s="8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3.2" hidden="1" x14ac:dyDescent="0.3">
      <c r="A753">
        <v>751</v>
      </c>
      <c r="B753" s="8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57.6" hidden="1" x14ac:dyDescent="0.3">
      <c r="A754">
        <v>752</v>
      </c>
      <c r="B754" s="8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3.2" hidden="1" x14ac:dyDescent="0.3">
      <c r="A755">
        <v>753</v>
      </c>
      <c r="B755" s="8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43.2" hidden="1" x14ac:dyDescent="0.3">
      <c r="A756">
        <v>754</v>
      </c>
      <c r="B756" s="8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3.2" hidden="1" x14ac:dyDescent="0.3">
      <c r="A757">
        <v>755</v>
      </c>
      <c r="B757" s="8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3.2" hidden="1" x14ac:dyDescent="0.3">
      <c r="A758">
        <v>756</v>
      </c>
      <c r="B758" s="8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3.2" hidden="1" x14ac:dyDescent="0.3">
      <c r="A759">
        <v>757</v>
      </c>
      <c r="B759" s="8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28.8" hidden="1" x14ac:dyDescent="0.3">
      <c r="A760">
        <v>758</v>
      </c>
      <c r="B760" s="8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3.2" hidden="1" x14ac:dyDescent="0.3">
      <c r="A761">
        <v>759</v>
      </c>
      <c r="B761" s="8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3.2" hidden="1" x14ac:dyDescent="0.3">
      <c r="A762">
        <v>760</v>
      </c>
      <c r="B762" s="8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3.2" hidden="1" x14ac:dyDescent="0.3">
      <c r="A763">
        <v>761</v>
      </c>
      <c r="B763" s="8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3.2" hidden="1" x14ac:dyDescent="0.3">
      <c r="A764">
        <v>762</v>
      </c>
      <c r="B764" s="8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3.2" hidden="1" x14ac:dyDescent="0.3">
      <c r="A765">
        <v>763</v>
      </c>
      <c r="B765" s="8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3.2" hidden="1" x14ac:dyDescent="0.3">
      <c r="A766">
        <v>764</v>
      </c>
      <c r="B766" s="8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3.2" hidden="1" x14ac:dyDescent="0.3">
      <c r="A767">
        <v>765</v>
      </c>
      <c r="B767" s="8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3.2" hidden="1" x14ac:dyDescent="0.3">
      <c r="A768">
        <v>766</v>
      </c>
      <c r="B768" s="8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57.6" hidden="1" x14ac:dyDescent="0.3">
      <c r="A769">
        <v>767</v>
      </c>
      <c r="B769" s="8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3.2" hidden="1" x14ac:dyDescent="0.3">
      <c r="A770">
        <v>768</v>
      </c>
      <c r="B770" s="8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1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57.6" hidden="1" x14ac:dyDescent="0.3">
      <c r="A771">
        <v>769</v>
      </c>
      <c r="B771" s="8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hidden="1" x14ac:dyDescent="0.3">
      <c r="A772">
        <v>770</v>
      </c>
      <c r="B772" s="8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3.2" hidden="1" x14ac:dyDescent="0.3">
      <c r="A773">
        <v>771</v>
      </c>
      <c r="B773" s="8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57.6" hidden="1" x14ac:dyDescent="0.3">
      <c r="A774">
        <v>772</v>
      </c>
      <c r="B774" s="8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3.2" hidden="1" x14ac:dyDescent="0.3">
      <c r="A775">
        <v>773</v>
      </c>
      <c r="B775" s="8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3.2" hidden="1" x14ac:dyDescent="0.3">
      <c r="A776">
        <v>774</v>
      </c>
      <c r="B776" s="8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3.2" hidden="1" x14ac:dyDescent="0.3">
      <c r="A777">
        <v>775</v>
      </c>
      <c r="B777" s="8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3.2" hidden="1" x14ac:dyDescent="0.3">
      <c r="A778">
        <v>776</v>
      </c>
      <c r="B778" s="8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43.2" hidden="1" x14ac:dyDescent="0.3">
      <c r="A779">
        <v>777</v>
      </c>
      <c r="B779" s="8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3.2" hidden="1" x14ac:dyDescent="0.3">
      <c r="A780">
        <v>778</v>
      </c>
      <c r="B780" s="8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57.6" hidden="1" x14ac:dyDescent="0.3">
      <c r="A781">
        <v>779</v>
      </c>
      <c r="B781" s="8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3.2" hidden="1" x14ac:dyDescent="0.3">
      <c r="A782">
        <v>780</v>
      </c>
      <c r="B782" s="8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3.2" hidden="1" x14ac:dyDescent="0.3">
      <c r="A783">
        <v>781</v>
      </c>
      <c r="B783" s="8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3.2" hidden="1" x14ac:dyDescent="0.3">
      <c r="A784">
        <v>782</v>
      </c>
      <c r="B784" s="8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3.2" hidden="1" x14ac:dyDescent="0.3">
      <c r="A785">
        <v>783</v>
      </c>
      <c r="B785" s="8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3.2" hidden="1" x14ac:dyDescent="0.3">
      <c r="A786">
        <v>784</v>
      </c>
      <c r="B786" s="8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43.2" hidden="1" x14ac:dyDescent="0.3">
      <c r="A787">
        <v>785</v>
      </c>
      <c r="B787" s="8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3.2" hidden="1" x14ac:dyDescent="0.3">
      <c r="A788">
        <v>786</v>
      </c>
      <c r="B788" s="8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3.2" hidden="1" x14ac:dyDescent="0.3">
      <c r="A789">
        <v>787</v>
      </c>
      <c r="B789" s="8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3.2" hidden="1" x14ac:dyDescent="0.3">
      <c r="A790">
        <v>788</v>
      </c>
      <c r="B790" s="8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3.2" hidden="1" x14ac:dyDescent="0.3">
      <c r="A791">
        <v>789</v>
      </c>
      <c r="B791" s="8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3.2" hidden="1" x14ac:dyDescent="0.3">
      <c r="A792">
        <v>790</v>
      </c>
      <c r="B792" s="8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3.2" hidden="1" x14ac:dyDescent="0.3">
      <c r="A793">
        <v>791</v>
      </c>
      <c r="B793" s="8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28.8" hidden="1" x14ac:dyDescent="0.3">
      <c r="A794">
        <v>792</v>
      </c>
      <c r="B794" s="8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3.2" hidden="1" x14ac:dyDescent="0.3">
      <c r="A795">
        <v>793</v>
      </c>
      <c r="B795" s="8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3.2" hidden="1" x14ac:dyDescent="0.3">
      <c r="A796">
        <v>794</v>
      </c>
      <c r="B796" s="8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3.2" hidden="1" x14ac:dyDescent="0.3">
      <c r="A797">
        <v>795</v>
      </c>
      <c r="B797" s="8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57.6" hidden="1" x14ac:dyDescent="0.3">
      <c r="A798">
        <v>796</v>
      </c>
      <c r="B798" s="8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3.2" hidden="1" x14ac:dyDescent="0.3">
      <c r="A799">
        <v>797</v>
      </c>
      <c r="B799" s="8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3.2" hidden="1" x14ac:dyDescent="0.3">
      <c r="A800">
        <v>798</v>
      </c>
      <c r="B800" s="8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43.2" hidden="1" x14ac:dyDescent="0.3">
      <c r="A801">
        <v>799</v>
      </c>
      <c r="B801" s="8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3.2" hidden="1" x14ac:dyDescent="0.3">
      <c r="A802">
        <v>800</v>
      </c>
      <c r="B802" s="8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3.2" hidden="1" x14ac:dyDescent="0.3">
      <c r="A803">
        <v>801</v>
      </c>
      <c r="B803" s="8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57.6" hidden="1" x14ac:dyDescent="0.3">
      <c r="A804">
        <v>802</v>
      </c>
      <c r="B804" s="8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3.2" hidden="1" x14ac:dyDescent="0.3">
      <c r="A805">
        <v>803</v>
      </c>
      <c r="B805" s="8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3.2" hidden="1" x14ac:dyDescent="0.3">
      <c r="A806">
        <v>804</v>
      </c>
      <c r="B806" s="8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3.2" hidden="1" x14ac:dyDescent="0.3">
      <c r="A807">
        <v>805</v>
      </c>
      <c r="B807" s="8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idden="1" x14ac:dyDescent="0.3">
      <c r="A808">
        <v>806</v>
      </c>
      <c r="B808" s="8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28.8" hidden="1" x14ac:dyDescent="0.3">
      <c r="A809">
        <v>807</v>
      </c>
      <c r="B809" s="8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3.2" hidden="1" x14ac:dyDescent="0.3">
      <c r="A810">
        <v>808</v>
      </c>
      <c r="B810" s="8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3.2" hidden="1" x14ac:dyDescent="0.3">
      <c r="A811">
        <v>809</v>
      </c>
      <c r="B811" s="8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3.2" hidden="1" x14ac:dyDescent="0.3">
      <c r="A812">
        <v>810</v>
      </c>
      <c r="B812" s="8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28.8" hidden="1" x14ac:dyDescent="0.3">
      <c r="A813">
        <v>811</v>
      </c>
      <c r="B813" s="8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3.2" hidden="1" x14ac:dyDescent="0.3">
      <c r="A814">
        <v>812</v>
      </c>
      <c r="B814" s="8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28.8" hidden="1" x14ac:dyDescent="0.3">
      <c r="A815">
        <v>813</v>
      </c>
      <c r="B815" s="8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3.2" hidden="1" x14ac:dyDescent="0.3">
      <c r="A816">
        <v>814</v>
      </c>
      <c r="B816" s="8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28.8" hidden="1" x14ac:dyDescent="0.3">
      <c r="A817">
        <v>815</v>
      </c>
      <c r="B817" s="8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28.8" hidden="1" x14ac:dyDescent="0.3">
      <c r="A818">
        <v>816</v>
      </c>
      <c r="B818" s="8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3.2" hidden="1" x14ac:dyDescent="0.3">
      <c r="A819">
        <v>817</v>
      </c>
      <c r="B819" s="8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3.2" hidden="1" x14ac:dyDescent="0.3">
      <c r="A820">
        <v>818</v>
      </c>
      <c r="B820" s="8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28.8" hidden="1" x14ac:dyDescent="0.3">
      <c r="A821">
        <v>819</v>
      </c>
      <c r="B821" s="8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3.2" hidden="1" x14ac:dyDescent="0.3">
      <c r="A822">
        <v>820</v>
      </c>
      <c r="B822" s="8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3.2" hidden="1" x14ac:dyDescent="0.3">
      <c r="A823">
        <v>821</v>
      </c>
      <c r="B823" s="8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3.2" hidden="1" x14ac:dyDescent="0.3">
      <c r="A824">
        <v>822</v>
      </c>
      <c r="B824" s="8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3.2" hidden="1" x14ac:dyDescent="0.3">
      <c r="A825">
        <v>823</v>
      </c>
      <c r="B825" s="8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57.6" hidden="1" x14ac:dyDescent="0.3">
      <c r="A826">
        <v>824</v>
      </c>
      <c r="B826" s="8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28.8" hidden="1" x14ac:dyDescent="0.3">
      <c r="A827">
        <v>825</v>
      </c>
      <c r="B827" s="8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3.2" hidden="1" x14ac:dyDescent="0.3">
      <c r="A828">
        <v>826</v>
      </c>
      <c r="B828" s="8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57.6" hidden="1" x14ac:dyDescent="0.3">
      <c r="A829">
        <v>827</v>
      </c>
      <c r="B829" s="8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57.6" hidden="1" x14ac:dyDescent="0.3">
      <c r="A830">
        <v>828</v>
      </c>
      <c r="B830" s="8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57.6" hidden="1" x14ac:dyDescent="0.3">
      <c r="A831">
        <v>829</v>
      </c>
      <c r="B831" s="8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3.2" hidden="1" x14ac:dyDescent="0.3">
      <c r="A832">
        <v>830</v>
      </c>
      <c r="B832" s="8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28.8" hidden="1" x14ac:dyDescent="0.3">
      <c r="A833">
        <v>831</v>
      </c>
      <c r="B833" s="8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3.2" hidden="1" x14ac:dyDescent="0.3">
      <c r="A834">
        <v>832</v>
      </c>
      <c r="B834" s="8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1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hidden="1" x14ac:dyDescent="0.3">
      <c r="A835">
        <v>833</v>
      </c>
      <c r="B835" s="8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hidden="1" x14ac:dyDescent="0.3">
      <c r="A836">
        <v>834</v>
      </c>
      <c r="B836" s="8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3.2" hidden="1" x14ac:dyDescent="0.3">
      <c r="A837">
        <v>835</v>
      </c>
      <c r="B837" s="8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idden="1" x14ac:dyDescent="0.3">
      <c r="A838">
        <v>836</v>
      </c>
      <c r="B838" s="8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3.2" hidden="1" x14ac:dyDescent="0.3">
      <c r="A839">
        <v>837</v>
      </c>
      <c r="B839" s="8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3.2" hidden="1" x14ac:dyDescent="0.3">
      <c r="A840">
        <v>838</v>
      </c>
      <c r="B840" s="8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3.2" hidden="1" x14ac:dyDescent="0.3">
      <c r="A841">
        <v>839</v>
      </c>
      <c r="B841" s="8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3.2" hidden="1" x14ac:dyDescent="0.3">
      <c r="A842">
        <v>840</v>
      </c>
      <c r="B842" s="8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43.2" hidden="1" x14ac:dyDescent="0.3">
      <c r="A843">
        <v>841</v>
      </c>
      <c r="B843" s="8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3.2" hidden="1" x14ac:dyDescent="0.3">
      <c r="A844">
        <v>842</v>
      </c>
      <c r="B844" s="8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3.2" hidden="1" x14ac:dyDescent="0.3">
      <c r="A845">
        <v>843</v>
      </c>
      <c r="B845" s="8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57.6" hidden="1" x14ac:dyDescent="0.3">
      <c r="A846">
        <v>844</v>
      </c>
      <c r="B846" s="8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3.2" hidden="1" x14ac:dyDescent="0.3">
      <c r="A847">
        <v>845</v>
      </c>
      <c r="B847" s="8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3.2" hidden="1" x14ac:dyDescent="0.3">
      <c r="A848">
        <v>846</v>
      </c>
      <c r="B848" s="8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28.8" hidden="1" x14ac:dyDescent="0.3">
      <c r="A849">
        <v>847</v>
      </c>
      <c r="B849" s="8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3.2" hidden="1" x14ac:dyDescent="0.3">
      <c r="A850">
        <v>848</v>
      </c>
      <c r="B850" s="8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57.6" hidden="1" x14ac:dyDescent="0.3">
      <c r="A851">
        <v>849</v>
      </c>
      <c r="B851" s="8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3.2" hidden="1" x14ac:dyDescent="0.3">
      <c r="A852">
        <v>850</v>
      </c>
      <c r="B852" s="8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3.2" hidden="1" x14ac:dyDescent="0.3">
      <c r="A853">
        <v>851</v>
      </c>
      <c r="B853" s="8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28.8" hidden="1" x14ac:dyDescent="0.3">
      <c r="A854">
        <v>852</v>
      </c>
      <c r="B854" s="8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3.2" hidden="1" x14ac:dyDescent="0.3">
      <c r="A855">
        <v>853</v>
      </c>
      <c r="B855" s="8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3.2" hidden="1" x14ac:dyDescent="0.3">
      <c r="A856">
        <v>854</v>
      </c>
      <c r="B856" s="8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28.8" hidden="1" x14ac:dyDescent="0.3">
      <c r="A857">
        <v>855</v>
      </c>
      <c r="B857" s="8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57.6" hidden="1" x14ac:dyDescent="0.3">
      <c r="A858">
        <v>856</v>
      </c>
      <c r="B858" s="8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3.2" hidden="1" x14ac:dyDescent="0.3">
      <c r="A859">
        <v>857</v>
      </c>
      <c r="B859" s="8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3.2" hidden="1" x14ac:dyDescent="0.3">
      <c r="A860">
        <v>858</v>
      </c>
      <c r="B860" s="8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3.2" hidden="1" x14ac:dyDescent="0.3">
      <c r="A861">
        <v>859</v>
      </c>
      <c r="B861" s="8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3.2" hidden="1" x14ac:dyDescent="0.3">
      <c r="A862">
        <v>860</v>
      </c>
      <c r="B862" s="8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3.2" hidden="1" x14ac:dyDescent="0.3">
      <c r="A863">
        <v>861</v>
      </c>
      <c r="B863" s="8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3.2" hidden="1" x14ac:dyDescent="0.3">
      <c r="A864">
        <v>862</v>
      </c>
      <c r="B864" s="8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3.2" hidden="1" x14ac:dyDescent="0.3">
      <c r="A865">
        <v>863</v>
      </c>
      <c r="B865" s="8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3.2" hidden="1" x14ac:dyDescent="0.3">
      <c r="A866">
        <v>864</v>
      </c>
      <c r="B866" s="8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3.2" hidden="1" x14ac:dyDescent="0.3">
      <c r="A867">
        <v>865</v>
      </c>
      <c r="B867" s="8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3.2" hidden="1" x14ac:dyDescent="0.3">
      <c r="A868">
        <v>866</v>
      </c>
      <c r="B868" s="8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43.2" hidden="1" x14ac:dyDescent="0.3">
      <c r="A869">
        <v>867</v>
      </c>
      <c r="B869" s="8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57.6" hidden="1" x14ac:dyDescent="0.3">
      <c r="A870">
        <v>868</v>
      </c>
      <c r="B870" s="8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57.6" hidden="1" x14ac:dyDescent="0.3">
      <c r="A871">
        <v>869</v>
      </c>
      <c r="B871" s="8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3.2" hidden="1" x14ac:dyDescent="0.3">
      <c r="A872">
        <v>870</v>
      </c>
      <c r="B872" s="8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3.2" hidden="1" x14ac:dyDescent="0.3">
      <c r="A873">
        <v>871</v>
      </c>
      <c r="B873" s="8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3.2" hidden="1" x14ac:dyDescent="0.3">
      <c r="A874">
        <v>872</v>
      </c>
      <c r="B874" s="8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28.8" hidden="1" x14ac:dyDescent="0.3">
      <c r="A875">
        <v>873</v>
      </c>
      <c r="B875" s="8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57.6" hidden="1" x14ac:dyDescent="0.3">
      <c r="A876">
        <v>874</v>
      </c>
      <c r="B876" s="8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57.6" hidden="1" x14ac:dyDescent="0.3">
      <c r="A877">
        <v>875</v>
      </c>
      <c r="B877" s="8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28.8" hidden="1" x14ac:dyDescent="0.3">
      <c r="A878">
        <v>876</v>
      </c>
      <c r="B878" s="8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43.2" hidden="1" x14ac:dyDescent="0.3">
      <c r="A879">
        <v>877</v>
      </c>
      <c r="B879" s="8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3.2" hidden="1" x14ac:dyDescent="0.3">
      <c r="A880">
        <v>878</v>
      </c>
      <c r="B880" s="8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3.2" hidden="1" x14ac:dyDescent="0.3">
      <c r="A881">
        <v>879</v>
      </c>
      <c r="B881" s="8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3.2" hidden="1" x14ac:dyDescent="0.3">
      <c r="A882">
        <v>880</v>
      </c>
      <c r="B882" s="8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3.2" hidden="1" x14ac:dyDescent="0.3">
      <c r="A883">
        <v>881</v>
      </c>
      <c r="B883" s="8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3.2" hidden="1" x14ac:dyDescent="0.3">
      <c r="A884">
        <v>882</v>
      </c>
      <c r="B884" s="8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57.6" hidden="1" x14ac:dyDescent="0.3">
      <c r="A885">
        <v>883</v>
      </c>
      <c r="B885" s="8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3.2" hidden="1" x14ac:dyDescent="0.3">
      <c r="A886">
        <v>884</v>
      </c>
      <c r="B886" s="8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3.2" hidden="1" x14ac:dyDescent="0.3">
      <c r="A887">
        <v>885</v>
      </c>
      <c r="B887" s="8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43.2" hidden="1" x14ac:dyDescent="0.3">
      <c r="A888">
        <v>886</v>
      </c>
      <c r="B888" s="8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3.2" hidden="1" x14ac:dyDescent="0.3">
      <c r="A889">
        <v>887</v>
      </c>
      <c r="B889" s="8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57.6" hidden="1" x14ac:dyDescent="0.3">
      <c r="A890">
        <v>888</v>
      </c>
      <c r="B890" s="8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3.2" hidden="1" x14ac:dyDescent="0.3">
      <c r="A891">
        <v>889</v>
      </c>
      <c r="B891" s="8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57.6" hidden="1" x14ac:dyDescent="0.3">
      <c r="A892">
        <v>890</v>
      </c>
      <c r="B892" s="8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3.2" hidden="1" x14ac:dyDescent="0.3">
      <c r="A893">
        <v>891</v>
      </c>
      <c r="B893" s="8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3.2" hidden="1" x14ac:dyDescent="0.3">
      <c r="A894">
        <v>892</v>
      </c>
      <c r="B894" s="8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3.2" hidden="1" x14ac:dyDescent="0.3">
      <c r="A895">
        <v>893</v>
      </c>
      <c r="B895" s="8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3.2" hidden="1" x14ac:dyDescent="0.3">
      <c r="A896">
        <v>894</v>
      </c>
      <c r="B896" s="8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43.2" hidden="1" x14ac:dyDescent="0.3">
      <c r="A897">
        <v>895</v>
      </c>
      <c r="B897" s="8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43.2" hidden="1" x14ac:dyDescent="0.3">
      <c r="A898">
        <v>896</v>
      </c>
      <c r="B898" s="8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1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43.2" hidden="1" x14ac:dyDescent="0.3">
      <c r="A899">
        <v>897</v>
      </c>
      <c r="B899" s="8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hidden="1" x14ac:dyDescent="0.3">
      <c r="A900">
        <v>898</v>
      </c>
      <c r="B900" s="8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3.2" hidden="1" x14ac:dyDescent="0.3">
      <c r="A901">
        <v>899</v>
      </c>
      <c r="B901" s="8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28.8" hidden="1" x14ac:dyDescent="0.3">
      <c r="A902">
        <v>900</v>
      </c>
      <c r="B902" s="8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57.6" hidden="1" x14ac:dyDescent="0.3">
      <c r="A903">
        <v>901</v>
      </c>
      <c r="B903" s="8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57.6" hidden="1" x14ac:dyDescent="0.3">
      <c r="A904">
        <v>902</v>
      </c>
      <c r="B904" s="8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3.2" hidden="1" x14ac:dyDescent="0.3">
      <c r="A905">
        <v>903</v>
      </c>
      <c r="B905" s="8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3.2" hidden="1" x14ac:dyDescent="0.3">
      <c r="A906">
        <v>904</v>
      </c>
      <c r="B906" s="8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3.2" hidden="1" x14ac:dyDescent="0.3">
      <c r="A907">
        <v>905</v>
      </c>
      <c r="B907" s="8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28.8" hidden="1" x14ac:dyDescent="0.3">
      <c r="A908">
        <v>906</v>
      </c>
      <c r="B908" s="8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28.8" hidden="1" x14ac:dyDescent="0.3">
      <c r="A909">
        <v>907</v>
      </c>
      <c r="B909" s="8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3.2" hidden="1" x14ac:dyDescent="0.3">
      <c r="A910">
        <v>908</v>
      </c>
      <c r="B910" s="8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57.6" hidden="1" x14ac:dyDescent="0.3">
      <c r="A911">
        <v>909</v>
      </c>
      <c r="B911" s="8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3.2" hidden="1" x14ac:dyDescent="0.3">
      <c r="A912">
        <v>910</v>
      </c>
      <c r="B912" s="8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3.2" hidden="1" x14ac:dyDescent="0.3">
      <c r="A913">
        <v>911</v>
      </c>
      <c r="B913" s="8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3.2" hidden="1" x14ac:dyDescent="0.3">
      <c r="A914">
        <v>912</v>
      </c>
      <c r="B914" s="8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3.2" hidden="1" x14ac:dyDescent="0.3">
      <c r="A915">
        <v>913</v>
      </c>
      <c r="B915" s="8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3.2" hidden="1" x14ac:dyDescent="0.3">
      <c r="A916">
        <v>914</v>
      </c>
      <c r="B916" s="8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3.2" hidden="1" x14ac:dyDescent="0.3">
      <c r="A917">
        <v>915</v>
      </c>
      <c r="B917" s="8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3.2" hidden="1" x14ac:dyDescent="0.3">
      <c r="A918">
        <v>916</v>
      </c>
      <c r="B918" s="8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3.2" hidden="1" x14ac:dyDescent="0.3">
      <c r="A919">
        <v>917</v>
      </c>
      <c r="B919" s="8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57.6" hidden="1" x14ac:dyDescent="0.3">
      <c r="A920">
        <v>918</v>
      </c>
      <c r="B920" s="8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hidden="1" x14ac:dyDescent="0.3">
      <c r="A921">
        <v>919</v>
      </c>
      <c r="B921" s="8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3.2" hidden="1" x14ac:dyDescent="0.3">
      <c r="A922">
        <v>920</v>
      </c>
      <c r="B922" s="8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43.2" hidden="1" x14ac:dyDescent="0.3">
      <c r="A923">
        <v>921</v>
      </c>
      <c r="B923" s="8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3.2" hidden="1" x14ac:dyDescent="0.3">
      <c r="A924">
        <v>922</v>
      </c>
      <c r="B924" s="8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3.2" hidden="1" x14ac:dyDescent="0.3">
      <c r="A925">
        <v>923</v>
      </c>
      <c r="B925" s="8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3.2" hidden="1" x14ac:dyDescent="0.3">
      <c r="A926">
        <v>924</v>
      </c>
      <c r="B926" s="8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3.2" hidden="1" x14ac:dyDescent="0.3">
      <c r="A927">
        <v>925</v>
      </c>
      <c r="B927" s="8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57.6" hidden="1" x14ac:dyDescent="0.3">
      <c r="A928">
        <v>926</v>
      </c>
      <c r="B928" s="8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28.8" hidden="1" x14ac:dyDescent="0.3">
      <c r="A929">
        <v>927</v>
      </c>
      <c r="B929" s="8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3.2" hidden="1" x14ac:dyDescent="0.3">
      <c r="A930">
        <v>928</v>
      </c>
      <c r="B930" s="8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3.2" hidden="1" x14ac:dyDescent="0.3">
      <c r="A931">
        <v>929</v>
      </c>
      <c r="B931" s="8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57.6" hidden="1" x14ac:dyDescent="0.3">
      <c r="A932">
        <v>930</v>
      </c>
      <c r="B932" s="8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3.2" hidden="1" x14ac:dyDescent="0.3">
      <c r="A933">
        <v>931</v>
      </c>
      <c r="B933" s="8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28.8" hidden="1" x14ac:dyDescent="0.3">
      <c r="A934">
        <v>932</v>
      </c>
      <c r="B934" s="8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3.2" hidden="1" x14ac:dyDescent="0.3">
      <c r="A935">
        <v>933</v>
      </c>
      <c r="B935" s="8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3.2" hidden="1" x14ac:dyDescent="0.3">
      <c r="A936">
        <v>934</v>
      </c>
      <c r="B936" s="8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3.2" hidden="1" x14ac:dyDescent="0.3">
      <c r="A937">
        <v>935</v>
      </c>
      <c r="B937" s="8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3.2" hidden="1" x14ac:dyDescent="0.3">
      <c r="A938">
        <v>936</v>
      </c>
      <c r="B938" s="8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3.2" hidden="1" x14ac:dyDescent="0.3">
      <c r="A939">
        <v>937</v>
      </c>
      <c r="B939" s="8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3.2" hidden="1" x14ac:dyDescent="0.3">
      <c r="A940">
        <v>938</v>
      </c>
      <c r="B940" s="8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3.2" hidden="1" x14ac:dyDescent="0.3">
      <c r="A941">
        <v>939</v>
      </c>
      <c r="B941" s="8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3.2" hidden="1" x14ac:dyDescent="0.3">
      <c r="A942">
        <v>940</v>
      </c>
      <c r="B942" s="8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57.6" hidden="1" x14ac:dyDescent="0.3">
      <c r="A943">
        <v>941</v>
      </c>
      <c r="B943" s="8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57.6" hidden="1" x14ac:dyDescent="0.3">
      <c r="A944">
        <v>942</v>
      </c>
      <c r="B944" s="8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28.8" hidden="1" x14ac:dyDescent="0.3">
      <c r="A945">
        <v>943</v>
      </c>
      <c r="B945" s="8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3.2" hidden="1" x14ac:dyDescent="0.3">
      <c r="A946">
        <v>944</v>
      </c>
      <c r="B946" s="8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3.2" hidden="1" x14ac:dyDescent="0.3">
      <c r="A947">
        <v>945</v>
      </c>
      <c r="B947" s="8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43.2" hidden="1" x14ac:dyDescent="0.3">
      <c r="A948">
        <v>946</v>
      </c>
      <c r="B948" s="8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43.2" hidden="1" x14ac:dyDescent="0.3">
      <c r="A949">
        <v>947</v>
      </c>
      <c r="B949" s="8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57.6" hidden="1" x14ac:dyDescent="0.3">
      <c r="A950">
        <v>948</v>
      </c>
      <c r="B950" s="8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3.2" hidden="1" x14ac:dyDescent="0.3">
      <c r="A951">
        <v>949</v>
      </c>
      <c r="B951" s="8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3.2" hidden="1" x14ac:dyDescent="0.3">
      <c r="A952">
        <v>950</v>
      </c>
      <c r="B952" s="8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hidden="1" x14ac:dyDescent="0.3">
      <c r="A953">
        <v>951</v>
      </c>
      <c r="B953" s="8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28.8" hidden="1" x14ac:dyDescent="0.3">
      <c r="A954">
        <v>952</v>
      </c>
      <c r="B954" s="8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3.2" hidden="1" x14ac:dyDescent="0.3">
      <c r="A955">
        <v>953</v>
      </c>
      <c r="B955" s="8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3.2" hidden="1" x14ac:dyDescent="0.3">
      <c r="A956">
        <v>954</v>
      </c>
      <c r="B956" s="8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3.2" hidden="1" x14ac:dyDescent="0.3">
      <c r="A957">
        <v>955</v>
      </c>
      <c r="B957" s="8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57.6" hidden="1" x14ac:dyDescent="0.3">
      <c r="A958">
        <v>956</v>
      </c>
      <c r="B958" s="8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28.8" hidden="1" x14ac:dyDescent="0.3">
      <c r="A959">
        <v>957</v>
      </c>
      <c r="B959" s="8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57.6" hidden="1" x14ac:dyDescent="0.3">
      <c r="A960">
        <v>958</v>
      </c>
      <c r="B960" s="8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3.2" hidden="1" x14ac:dyDescent="0.3">
      <c r="A961">
        <v>959</v>
      </c>
      <c r="B961" s="8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3.2" hidden="1" x14ac:dyDescent="0.3">
      <c r="A962">
        <v>960</v>
      </c>
      <c r="B962" s="8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1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3.2" hidden="1" x14ac:dyDescent="0.3">
      <c r="A963">
        <v>961</v>
      </c>
      <c r="B963" s="8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hidden="1" x14ac:dyDescent="0.3">
      <c r="A964">
        <v>962</v>
      </c>
      <c r="B964" s="8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28.8" hidden="1" x14ac:dyDescent="0.3">
      <c r="A965">
        <v>963</v>
      </c>
      <c r="B965" s="8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3.2" hidden="1" x14ac:dyDescent="0.3">
      <c r="A966">
        <v>964</v>
      </c>
      <c r="B966" s="8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3.2" hidden="1" x14ac:dyDescent="0.3">
      <c r="A967">
        <v>965</v>
      </c>
      <c r="B967" s="8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3.2" hidden="1" x14ac:dyDescent="0.3">
      <c r="A968">
        <v>966</v>
      </c>
      <c r="B968" s="8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3.2" hidden="1" x14ac:dyDescent="0.3">
      <c r="A969">
        <v>967</v>
      </c>
      <c r="B969" s="8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3.2" hidden="1" x14ac:dyDescent="0.3">
      <c r="A970">
        <v>968</v>
      </c>
      <c r="B970" s="8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28.8" hidden="1" x14ac:dyDescent="0.3">
      <c r="A971">
        <v>969</v>
      </c>
      <c r="B971" s="8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57.6" hidden="1" x14ac:dyDescent="0.3">
      <c r="A972">
        <v>970</v>
      </c>
      <c r="B972" s="8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3.2" hidden="1" x14ac:dyDescent="0.3">
      <c r="A973">
        <v>971</v>
      </c>
      <c r="B973" s="8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3.2" hidden="1" x14ac:dyDescent="0.3">
      <c r="A974">
        <v>972</v>
      </c>
      <c r="B974" s="8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43.2" hidden="1" x14ac:dyDescent="0.3">
      <c r="A975">
        <v>973</v>
      </c>
      <c r="B975" s="8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3.2" hidden="1" x14ac:dyDescent="0.3">
      <c r="A976">
        <v>974</v>
      </c>
      <c r="B976" s="8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3.2" hidden="1" x14ac:dyDescent="0.3">
      <c r="A977">
        <v>975</v>
      </c>
      <c r="B977" s="8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3.2" hidden="1" x14ac:dyDescent="0.3">
      <c r="A978">
        <v>976</v>
      </c>
      <c r="B978" s="8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3.2" hidden="1" x14ac:dyDescent="0.3">
      <c r="A979">
        <v>977</v>
      </c>
      <c r="B979" s="8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3.2" hidden="1" x14ac:dyDescent="0.3">
      <c r="A980">
        <v>978</v>
      </c>
      <c r="B980" s="8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43.2" hidden="1" x14ac:dyDescent="0.3">
      <c r="A981">
        <v>979</v>
      </c>
      <c r="B981" s="8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57.6" hidden="1" x14ac:dyDescent="0.3">
      <c r="A982">
        <v>980</v>
      </c>
      <c r="B982" s="8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57.6" hidden="1" x14ac:dyDescent="0.3">
      <c r="A983">
        <v>981</v>
      </c>
      <c r="B983" s="8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28.8" hidden="1" x14ac:dyDescent="0.3">
      <c r="A984">
        <v>982</v>
      </c>
      <c r="B984" s="8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57.6" hidden="1" x14ac:dyDescent="0.3">
      <c r="A985">
        <v>983</v>
      </c>
      <c r="B985" s="8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72" hidden="1" x14ac:dyDescent="0.3">
      <c r="A986">
        <v>984</v>
      </c>
      <c r="B986" s="8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3.2" hidden="1" x14ac:dyDescent="0.3">
      <c r="A987">
        <v>985</v>
      </c>
      <c r="B987" s="8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57.6" hidden="1" x14ac:dyDescent="0.3">
      <c r="A988">
        <v>986</v>
      </c>
      <c r="B988" s="8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3.2" hidden="1" x14ac:dyDescent="0.3">
      <c r="A989">
        <v>987</v>
      </c>
      <c r="B989" s="8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57.6" hidden="1" x14ac:dyDescent="0.3">
      <c r="A990">
        <v>988</v>
      </c>
      <c r="B990" s="8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28.8" hidden="1" x14ac:dyDescent="0.3">
      <c r="A991">
        <v>989</v>
      </c>
      <c r="B991" s="8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3.2" hidden="1" x14ac:dyDescent="0.3">
      <c r="A992">
        <v>990</v>
      </c>
      <c r="B992" s="8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2" hidden="1" x14ac:dyDescent="0.3">
      <c r="A993">
        <v>991</v>
      </c>
      <c r="B993" s="8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3.2" hidden="1" x14ac:dyDescent="0.3">
      <c r="A994">
        <v>992</v>
      </c>
      <c r="B994" s="8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3.2" hidden="1" x14ac:dyDescent="0.3">
      <c r="A995">
        <v>993</v>
      </c>
      <c r="B995" s="8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57.6" hidden="1" x14ac:dyDescent="0.3">
      <c r="A996">
        <v>994</v>
      </c>
      <c r="B996" s="8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3.2" hidden="1" x14ac:dyDescent="0.3">
      <c r="A997">
        <v>995</v>
      </c>
      <c r="B997" s="8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28.8" hidden="1" x14ac:dyDescent="0.3">
      <c r="A998">
        <v>996</v>
      </c>
      <c r="B998" s="8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28.8" hidden="1" x14ac:dyDescent="0.3">
      <c r="A999">
        <v>997</v>
      </c>
      <c r="B999" s="8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3.2" hidden="1" x14ac:dyDescent="0.3">
      <c r="A1000">
        <v>998</v>
      </c>
      <c r="B1000" s="8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3.2" hidden="1" x14ac:dyDescent="0.3">
      <c r="A1001">
        <v>999</v>
      </c>
      <c r="B1001" s="8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3.2" hidden="1" x14ac:dyDescent="0.3">
      <c r="A1002">
        <v>1000</v>
      </c>
      <c r="B1002" s="8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57.6" hidden="1" x14ac:dyDescent="0.3">
      <c r="A1003">
        <v>1001</v>
      </c>
      <c r="B1003" s="8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43.2" hidden="1" x14ac:dyDescent="0.3">
      <c r="A1004">
        <v>1002</v>
      </c>
      <c r="B1004" s="8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3.2" hidden="1" x14ac:dyDescent="0.3">
      <c r="A1005">
        <v>1003</v>
      </c>
      <c r="B1005" s="8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28.8" hidden="1" x14ac:dyDescent="0.3">
      <c r="A1006">
        <v>1004</v>
      </c>
      <c r="B1006" s="8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3.2" hidden="1" x14ac:dyDescent="0.3">
      <c r="A1007">
        <v>1005</v>
      </c>
      <c r="B1007" s="8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3.2" hidden="1" x14ac:dyDescent="0.3">
      <c r="A1008">
        <v>1006</v>
      </c>
      <c r="B1008" s="8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3.2" hidden="1" x14ac:dyDescent="0.3">
      <c r="A1009">
        <v>1007</v>
      </c>
      <c r="B1009" s="8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3.2" hidden="1" x14ac:dyDescent="0.3">
      <c r="A1010">
        <v>1008</v>
      </c>
      <c r="B1010" s="8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57.6" hidden="1" x14ac:dyDescent="0.3">
      <c r="A1011">
        <v>1009</v>
      </c>
      <c r="B1011" s="8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3.2" hidden="1" x14ac:dyDescent="0.3">
      <c r="A1012">
        <v>1010</v>
      </c>
      <c r="B1012" s="8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3.2" hidden="1" x14ac:dyDescent="0.3">
      <c r="A1013">
        <v>1011</v>
      </c>
      <c r="B1013" s="8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57.6" hidden="1" x14ac:dyDescent="0.3">
      <c r="A1014">
        <v>1012</v>
      </c>
      <c r="B1014" s="8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3.2" hidden="1" x14ac:dyDescent="0.3">
      <c r="A1015">
        <v>1013</v>
      </c>
      <c r="B1015" s="8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28.8" hidden="1" x14ac:dyDescent="0.3">
      <c r="A1016">
        <v>1014</v>
      </c>
      <c r="B1016" s="8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28.8" hidden="1" x14ac:dyDescent="0.3">
      <c r="A1017">
        <v>1015</v>
      </c>
      <c r="B1017" s="8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3.2" hidden="1" x14ac:dyDescent="0.3">
      <c r="A1018">
        <v>1016</v>
      </c>
      <c r="B1018" s="8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43.2" hidden="1" x14ac:dyDescent="0.3">
      <c r="A1019">
        <v>1017</v>
      </c>
      <c r="B1019" s="8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3.2" hidden="1" x14ac:dyDescent="0.3">
      <c r="A1020">
        <v>1018</v>
      </c>
      <c r="B1020" s="8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3.2" hidden="1" x14ac:dyDescent="0.3">
      <c r="A1021">
        <v>1019</v>
      </c>
      <c r="B1021" s="8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3.2" hidden="1" x14ac:dyDescent="0.3">
      <c r="A1022">
        <v>1020</v>
      </c>
      <c r="B1022" s="8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3.2" hidden="1" x14ac:dyDescent="0.3">
      <c r="A1023">
        <v>1021</v>
      </c>
      <c r="B1023" s="8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28.8" hidden="1" x14ac:dyDescent="0.3">
      <c r="A1024">
        <v>1022</v>
      </c>
      <c r="B1024" s="8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3.2" hidden="1" x14ac:dyDescent="0.3">
      <c r="A1025">
        <v>1023</v>
      </c>
      <c r="B1025" s="8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3.2" hidden="1" x14ac:dyDescent="0.3">
      <c r="A1026">
        <v>1024</v>
      </c>
      <c r="B1026" s="8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1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43.2" hidden="1" x14ac:dyDescent="0.3">
      <c r="A1027">
        <v>1025</v>
      </c>
      <c r="B1027" s="8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hidden="1" x14ac:dyDescent="0.3">
      <c r="A1028">
        <v>1026</v>
      </c>
      <c r="B1028" s="8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3.2" hidden="1" x14ac:dyDescent="0.3">
      <c r="A1029">
        <v>1027</v>
      </c>
      <c r="B1029" s="8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3.2" hidden="1" x14ac:dyDescent="0.3">
      <c r="A1030">
        <v>1028</v>
      </c>
      <c r="B1030" s="8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28.8" hidden="1" x14ac:dyDescent="0.3">
      <c r="A1031">
        <v>1029</v>
      </c>
      <c r="B1031" s="8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28.8" hidden="1" x14ac:dyDescent="0.3">
      <c r="A1032">
        <v>1030</v>
      </c>
      <c r="B1032" s="8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57.6" hidden="1" x14ac:dyDescent="0.3">
      <c r="A1033">
        <v>1031</v>
      </c>
      <c r="B1033" s="8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idden="1" x14ac:dyDescent="0.3">
      <c r="A1034">
        <v>1032</v>
      </c>
      <c r="B1034" s="8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3.2" hidden="1" x14ac:dyDescent="0.3">
      <c r="A1035">
        <v>1033</v>
      </c>
      <c r="B1035" s="8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3.2" hidden="1" x14ac:dyDescent="0.3">
      <c r="A1036">
        <v>1034</v>
      </c>
      <c r="B1036" s="8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3.2" hidden="1" x14ac:dyDescent="0.3">
      <c r="A1037">
        <v>1035</v>
      </c>
      <c r="B1037" s="8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3.2" hidden="1" x14ac:dyDescent="0.3">
      <c r="A1038">
        <v>1036</v>
      </c>
      <c r="B1038" s="8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43.2" hidden="1" x14ac:dyDescent="0.3">
      <c r="A1039">
        <v>1037</v>
      </c>
      <c r="B1039" s="8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3.2" hidden="1" x14ac:dyDescent="0.3">
      <c r="A1040">
        <v>1038</v>
      </c>
      <c r="B1040" s="8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43.2" hidden="1" x14ac:dyDescent="0.3">
      <c r="A1041">
        <v>1039</v>
      </c>
      <c r="B1041" s="8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3.2" hidden="1" x14ac:dyDescent="0.3">
      <c r="A1042">
        <v>1040</v>
      </c>
      <c r="B1042" s="8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3.2" hidden="1" x14ac:dyDescent="0.3">
      <c r="A1043">
        <v>1041</v>
      </c>
      <c r="B1043" s="8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3.2" hidden="1" x14ac:dyDescent="0.3">
      <c r="A1044">
        <v>1042</v>
      </c>
      <c r="B1044" s="8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3.2" hidden="1" x14ac:dyDescent="0.3">
      <c r="A1045">
        <v>1043</v>
      </c>
      <c r="B1045" s="8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3.2" hidden="1" x14ac:dyDescent="0.3">
      <c r="A1046">
        <v>1044</v>
      </c>
      <c r="B1046" s="8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3.2" hidden="1" x14ac:dyDescent="0.3">
      <c r="A1047">
        <v>1045</v>
      </c>
      <c r="B1047" s="8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3.2" hidden="1" x14ac:dyDescent="0.3">
      <c r="A1048">
        <v>1046</v>
      </c>
      <c r="B1048" s="8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3.2" hidden="1" x14ac:dyDescent="0.3">
      <c r="A1049">
        <v>1047</v>
      </c>
      <c r="B1049" s="8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3.2" hidden="1" x14ac:dyDescent="0.3">
      <c r="A1050">
        <v>1048</v>
      </c>
      <c r="B1050" s="8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hidden="1" x14ac:dyDescent="0.3">
      <c r="A1051">
        <v>1049</v>
      </c>
      <c r="B1051" s="8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28.8" hidden="1" x14ac:dyDescent="0.3">
      <c r="A1052">
        <v>1050</v>
      </c>
      <c r="B1052" s="8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3.2" hidden="1" x14ac:dyDescent="0.3">
      <c r="A1053">
        <v>1051</v>
      </c>
      <c r="B1053" s="8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57.6" hidden="1" x14ac:dyDescent="0.3">
      <c r="A1054">
        <v>1052</v>
      </c>
      <c r="B1054" s="8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3.2" hidden="1" x14ac:dyDescent="0.3">
      <c r="A1055">
        <v>1053</v>
      </c>
      <c r="B1055" s="8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57.6" hidden="1" x14ac:dyDescent="0.3">
      <c r="A1056">
        <v>1054</v>
      </c>
      <c r="B1056" s="8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3.2" hidden="1" x14ac:dyDescent="0.3">
      <c r="A1057">
        <v>1055</v>
      </c>
      <c r="B1057" s="8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43.2" hidden="1" x14ac:dyDescent="0.3">
      <c r="A1058">
        <v>1056</v>
      </c>
      <c r="B1058" s="8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3.2" hidden="1" x14ac:dyDescent="0.3">
      <c r="A1059">
        <v>1057</v>
      </c>
      <c r="B1059" s="8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3.2" hidden="1" x14ac:dyDescent="0.3">
      <c r="A1060">
        <v>1058</v>
      </c>
      <c r="B1060" s="8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hidden="1" x14ac:dyDescent="0.3">
      <c r="A1061">
        <v>1059</v>
      </c>
      <c r="B1061" s="8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3.2" hidden="1" x14ac:dyDescent="0.3">
      <c r="A1062">
        <v>1060</v>
      </c>
      <c r="B1062" s="8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28.8" hidden="1" x14ac:dyDescent="0.3">
      <c r="A1063">
        <v>1061</v>
      </c>
      <c r="B1063" s="8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idden="1" x14ac:dyDescent="0.3">
      <c r="A1064">
        <v>1062</v>
      </c>
      <c r="B1064" s="8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3.2" hidden="1" x14ac:dyDescent="0.3">
      <c r="A1065">
        <v>1063</v>
      </c>
      <c r="B1065" s="8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3.2" hidden="1" x14ac:dyDescent="0.3">
      <c r="A1066">
        <v>1064</v>
      </c>
      <c r="B1066" s="8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3.2" hidden="1" x14ac:dyDescent="0.3">
      <c r="A1067">
        <v>1065</v>
      </c>
      <c r="B1067" s="8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3.2" hidden="1" x14ac:dyDescent="0.3">
      <c r="A1068">
        <v>1066</v>
      </c>
      <c r="B1068" s="8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3.2" hidden="1" x14ac:dyDescent="0.3">
      <c r="A1069">
        <v>1067</v>
      </c>
      <c r="B1069" s="8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57.6" hidden="1" x14ac:dyDescent="0.3">
      <c r="A1070">
        <v>1068</v>
      </c>
      <c r="B1070" s="8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3.2" hidden="1" x14ac:dyDescent="0.3">
      <c r="A1071">
        <v>1069</v>
      </c>
      <c r="B1071" s="8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3.2" hidden="1" x14ac:dyDescent="0.3">
      <c r="A1072">
        <v>1070</v>
      </c>
      <c r="B1072" s="8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3.2" hidden="1" x14ac:dyDescent="0.3">
      <c r="A1073">
        <v>1071</v>
      </c>
      <c r="B1073" s="8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3.2" hidden="1" x14ac:dyDescent="0.3">
      <c r="A1074">
        <v>1072</v>
      </c>
      <c r="B1074" s="8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28.8" hidden="1" x14ac:dyDescent="0.3">
      <c r="A1075">
        <v>1073</v>
      </c>
      <c r="B1075" s="8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57.6" hidden="1" x14ac:dyDescent="0.3">
      <c r="A1076">
        <v>1074</v>
      </c>
      <c r="B1076" s="8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28.8" hidden="1" x14ac:dyDescent="0.3">
      <c r="A1077">
        <v>1075</v>
      </c>
      <c r="B1077" s="8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3.2" hidden="1" x14ac:dyDescent="0.3">
      <c r="A1078">
        <v>1076</v>
      </c>
      <c r="B1078" s="8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3.2" hidden="1" x14ac:dyDescent="0.3">
      <c r="A1079">
        <v>1077</v>
      </c>
      <c r="B1079" s="8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57.6" hidden="1" x14ac:dyDescent="0.3">
      <c r="A1080">
        <v>1078</v>
      </c>
      <c r="B1080" s="8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3.2" hidden="1" x14ac:dyDescent="0.3">
      <c r="A1081">
        <v>1079</v>
      </c>
      <c r="B1081" s="8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3.2" hidden="1" x14ac:dyDescent="0.3">
      <c r="A1082">
        <v>1080</v>
      </c>
      <c r="B1082" s="8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3.2" hidden="1" x14ac:dyDescent="0.3">
      <c r="A1083">
        <v>1081</v>
      </c>
      <c r="B1083" s="8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43.2" hidden="1" x14ac:dyDescent="0.3">
      <c r="A1084">
        <v>1082</v>
      </c>
      <c r="B1084" s="8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43.2" hidden="1" x14ac:dyDescent="0.3">
      <c r="A1085">
        <v>1083</v>
      </c>
      <c r="B1085" s="8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hidden="1" x14ac:dyDescent="0.3">
      <c r="A1086">
        <v>1084</v>
      </c>
      <c r="B1086" s="8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3.2" hidden="1" x14ac:dyDescent="0.3">
      <c r="A1087">
        <v>1085</v>
      </c>
      <c r="B1087" s="8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hidden="1" x14ac:dyDescent="0.3">
      <c r="A1088">
        <v>1086</v>
      </c>
      <c r="B1088" s="8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3.2" hidden="1" x14ac:dyDescent="0.3">
      <c r="A1089">
        <v>1087</v>
      </c>
      <c r="B1089" s="8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28.8" hidden="1" x14ac:dyDescent="0.3">
      <c r="A1090">
        <v>1088</v>
      </c>
      <c r="B1090" s="8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1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28.8" hidden="1" x14ac:dyDescent="0.3">
      <c r="A1091">
        <v>1089</v>
      </c>
      <c r="B1091" s="8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hidden="1" x14ac:dyDescent="0.3">
      <c r="A1092">
        <v>1090</v>
      </c>
      <c r="B1092" s="8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3.2" hidden="1" x14ac:dyDescent="0.3">
      <c r="A1093">
        <v>1091</v>
      </c>
      <c r="B1093" s="8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57.6" hidden="1" x14ac:dyDescent="0.3">
      <c r="A1094">
        <v>1092</v>
      </c>
      <c r="B1094" s="8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3.2" hidden="1" x14ac:dyDescent="0.3">
      <c r="A1095">
        <v>1093</v>
      </c>
      <c r="B1095" s="8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3.2" hidden="1" x14ac:dyDescent="0.3">
      <c r="A1096">
        <v>1094</v>
      </c>
      <c r="B1096" s="8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3.2" hidden="1" x14ac:dyDescent="0.3">
      <c r="A1097">
        <v>1095</v>
      </c>
      <c r="B1097" s="8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3.2" hidden="1" x14ac:dyDescent="0.3">
      <c r="A1098">
        <v>1096</v>
      </c>
      <c r="B1098" s="8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3.2" hidden="1" x14ac:dyDescent="0.3">
      <c r="A1099">
        <v>1097</v>
      </c>
      <c r="B1099" s="8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28.8" hidden="1" x14ac:dyDescent="0.3">
      <c r="A1100">
        <v>1098</v>
      </c>
      <c r="B1100" s="8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57.6" hidden="1" x14ac:dyDescent="0.3">
      <c r="A1101">
        <v>1099</v>
      </c>
      <c r="B1101" s="8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3.2" hidden="1" x14ac:dyDescent="0.3">
      <c r="A1102">
        <v>1100</v>
      </c>
      <c r="B1102" s="8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28.8" hidden="1" x14ac:dyDescent="0.3">
      <c r="A1103">
        <v>1101</v>
      </c>
      <c r="B1103" s="8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43.2" hidden="1" x14ac:dyDescent="0.3">
      <c r="A1104">
        <v>1102</v>
      </c>
      <c r="B1104" s="8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3.2" hidden="1" x14ac:dyDescent="0.3">
      <c r="A1105">
        <v>1103</v>
      </c>
      <c r="B1105" s="8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3.2" hidden="1" x14ac:dyDescent="0.3">
      <c r="A1106">
        <v>1104</v>
      </c>
      <c r="B1106" s="8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57.6" hidden="1" x14ac:dyDescent="0.3">
      <c r="A1107">
        <v>1105</v>
      </c>
      <c r="B1107" s="8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3.2" hidden="1" x14ac:dyDescent="0.3">
      <c r="A1108">
        <v>1106</v>
      </c>
      <c r="B1108" s="8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57.6" hidden="1" x14ac:dyDescent="0.3">
      <c r="A1109">
        <v>1107</v>
      </c>
      <c r="B1109" s="8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57.6" hidden="1" x14ac:dyDescent="0.3">
      <c r="A1110">
        <v>1108</v>
      </c>
      <c r="B1110" s="8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3.2" hidden="1" x14ac:dyDescent="0.3">
      <c r="A1111">
        <v>1109</v>
      </c>
      <c r="B1111" s="8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3.2" hidden="1" x14ac:dyDescent="0.3">
      <c r="A1112">
        <v>1110</v>
      </c>
      <c r="B1112" s="8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3.2" hidden="1" x14ac:dyDescent="0.3">
      <c r="A1113">
        <v>1111</v>
      </c>
      <c r="B1113" s="8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3.2" hidden="1" x14ac:dyDescent="0.3">
      <c r="A1114">
        <v>1112</v>
      </c>
      <c r="B1114" s="8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3.2" hidden="1" x14ac:dyDescent="0.3">
      <c r="A1115">
        <v>1113</v>
      </c>
      <c r="B1115" s="8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3.2" hidden="1" x14ac:dyDescent="0.3">
      <c r="A1116">
        <v>1114</v>
      </c>
      <c r="B1116" s="8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43.2" hidden="1" x14ac:dyDescent="0.3">
      <c r="A1117">
        <v>1115</v>
      </c>
      <c r="B1117" s="8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3.2" hidden="1" x14ac:dyDescent="0.3">
      <c r="A1118">
        <v>1116</v>
      </c>
      <c r="B1118" s="8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3.2" hidden="1" x14ac:dyDescent="0.3">
      <c r="A1119">
        <v>1117</v>
      </c>
      <c r="B1119" s="8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3.2" hidden="1" x14ac:dyDescent="0.3">
      <c r="A1120">
        <v>1118</v>
      </c>
      <c r="B1120" s="8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57.6" hidden="1" x14ac:dyDescent="0.3">
      <c r="A1121">
        <v>1119</v>
      </c>
      <c r="B1121" s="8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3.2" hidden="1" x14ac:dyDescent="0.3">
      <c r="A1122">
        <v>1120</v>
      </c>
      <c r="B1122" s="8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3.2" hidden="1" x14ac:dyDescent="0.3">
      <c r="A1123">
        <v>1121</v>
      </c>
      <c r="B1123" s="8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57.6" hidden="1" x14ac:dyDescent="0.3">
      <c r="A1124">
        <v>1122</v>
      </c>
      <c r="B1124" s="8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3.2" hidden="1" x14ac:dyDescent="0.3">
      <c r="A1125">
        <v>1123</v>
      </c>
      <c r="B1125" s="8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3.2" hidden="1" x14ac:dyDescent="0.3">
      <c r="A1126">
        <v>1124</v>
      </c>
      <c r="B1126" s="8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43.2" hidden="1" x14ac:dyDescent="0.3">
      <c r="A1127">
        <v>1125</v>
      </c>
      <c r="B1127" s="8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3.2" hidden="1" x14ac:dyDescent="0.3">
      <c r="A1128">
        <v>1126</v>
      </c>
      <c r="B1128" s="8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57.6" hidden="1" x14ac:dyDescent="0.3">
      <c r="A1129">
        <v>1127</v>
      </c>
      <c r="B1129" s="8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hidden="1" x14ac:dyDescent="0.3">
      <c r="A1130">
        <v>1128</v>
      </c>
      <c r="B1130" s="8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3.2" hidden="1" x14ac:dyDescent="0.3">
      <c r="A1131">
        <v>1129</v>
      </c>
      <c r="B1131" s="8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3.2" hidden="1" x14ac:dyDescent="0.3">
      <c r="A1132">
        <v>1130</v>
      </c>
      <c r="B1132" s="8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3.2" hidden="1" x14ac:dyDescent="0.3">
      <c r="A1133">
        <v>1131</v>
      </c>
      <c r="B1133" s="8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3.2" hidden="1" x14ac:dyDescent="0.3">
      <c r="A1134">
        <v>1132</v>
      </c>
      <c r="B1134" s="8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3.2" hidden="1" x14ac:dyDescent="0.3">
      <c r="A1135">
        <v>1133</v>
      </c>
      <c r="B1135" s="8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3.2" hidden="1" x14ac:dyDescent="0.3">
      <c r="A1136">
        <v>1134</v>
      </c>
      <c r="B1136" s="8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57.6" hidden="1" x14ac:dyDescent="0.3">
      <c r="A1137">
        <v>1135</v>
      </c>
      <c r="B1137" s="8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3.2" hidden="1" x14ac:dyDescent="0.3">
      <c r="A1138">
        <v>1136</v>
      </c>
      <c r="B1138" s="8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3.2" hidden="1" x14ac:dyDescent="0.3">
      <c r="A1139">
        <v>1137</v>
      </c>
      <c r="B1139" s="8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3.2" hidden="1" x14ac:dyDescent="0.3">
      <c r="A1140">
        <v>1138</v>
      </c>
      <c r="B1140" s="8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3.2" hidden="1" x14ac:dyDescent="0.3">
      <c r="A1141">
        <v>1139</v>
      </c>
      <c r="B1141" s="8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3.2" hidden="1" x14ac:dyDescent="0.3">
      <c r="A1142">
        <v>1140</v>
      </c>
      <c r="B1142" s="8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hidden="1" x14ac:dyDescent="0.3">
      <c r="A1143">
        <v>1141</v>
      </c>
      <c r="B1143" s="8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3.2" hidden="1" x14ac:dyDescent="0.3">
      <c r="A1144">
        <v>1142</v>
      </c>
      <c r="B1144" s="8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3.2" hidden="1" x14ac:dyDescent="0.3">
      <c r="A1145">
        <v>1143</v>
      </c>
      <c r="B1145" s="8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3.2" hidden="1" x14ac:dyDescent="0.3">
      <c r="A1146">
        <v>1144</v>
      </c>
      <c r="B1146" s="8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3.2" hidden="1" x14ac:dyDescent="0.3">
      <c r="A1147">
        <v>1145</v>
      </c>
      <c r="B1147" s="8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3.2" hidden="1" x14ac:dyDescent="0.3">
      <c r="A1148">
        <v>1146</v>
      </c>
      <c r="B1148" s="8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3.2" hidden="1" x14ac:dyDescent="0.3">
      <c r="A1149">
        <v>1147</v>
      </c>
      <c r="B1149" s="8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28.8" hidden="1" x14ac:dyDescent="0.3">
      <c r="A1150">
        <v>1148</v>
      </c>
      <c r="B1150" s="8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28.8" hidden="1" x14ac:dyDescent="0.3">
      <c r="A1151">
        <v>1149</v>
      </c>
      <c r="B1151" s="8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28.8" hidden="1" x14ac:dyDescent="0.3">
      <c r="A1152">
        <v>1150</v>
      </c>
      <c r="B1152" s="8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57.6" hidden="1" x14ac:dyDescent="0.3">
      <c r="A1153">
        <v>1151</v>
      </c>
      <c r="B1153" s="8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hidden="1" x14ac:dyDescent="0.3">
      <c r="A1154">
        <v>1152</v>
      </c>
      <c r="B1154" s="8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1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28.8" hidden="1" x14ac:dyDescent="0.3">
      <c r="A1155">
        <v>1153</v>
      </c>
      <c r="B1155" s="8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hidden="1" x14ac:dyDescent="0.3">
      <c r="A1156">
        <v>1154</v>
      </c>
      <c r="B1156" s="8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3.2" hidden="1" x14ac:dyDescent="0.3">
      <c r="A1157">
        <v>1155</v>
      </c>
      <c r="B1157" s="8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3.2" hidden="1" x14ac:dyDescent="0.3">
      <c r="A1158">
        <v>1156</v>
      </c>
      <c r="B1158" s="8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3.2" hidden="1" x14ac:dyDescent="0.3">
      <c r="A1159">
        <v>1157</v>
      </c>
      <c r="B1159" s="8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3.2" hidden="1" x14ac:dyDescent="0.3">
      <c r="A1160">
        <v>1158</v>
      </c>
      <c r="B1160" s="8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3.2" hidden="1" x14ac:dyDescent="0.3">
      <c r="A1161">
        <v>1159</v>
      </c>
      <c r="B1161" s="8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3.2" hidden="1" x14ac:dyDescent="0.3">
      <c r="A1162">
        <v>1160</v>
      </c>
      <c r="B1162" s="8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3.2" hidden="1" x14ac:dyDescent="0.3">
      <c r="A1163">
        <v>1161</v>
      </c>
      <c r="B1163" s="8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57.6" hidden="1" x14ac:dyDescent="0.3">
      <c r="A1164">
        <v>1162</v>
      </c>
      <c r="B1164" s="8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3.2" hidden="1" x14ac:dyDescent="0.3">
      <c r="A1165">
        <v>1163</v>
      </c>
      <c r="B1165" s="8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57.6" hidden="1" x14ac:dyDescent="0.3">
      <c r="A1166">
        <v>1164</v>
      </c>
      <c r="B1166" s="8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3.2" hidden="1" x14ac:dyDescent="0.3">
      <c r="A1167">
        <v>1165</v>
      </c>
      <c r="B1167" s="8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3.2" hidden="1" x14ac:dyDescent="0.3">
      <c r="A1168">
        <v>1166</v>
      </c>
      <c r="B1168" s="8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3.2" hidden="1" x14ac:dyDescent="0.3">
      <c r="A1169">
        <v>1167</v>
      </c>
      <c r="B1169" s="8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3.2" hidden="1" x14ac:dyDescent="0.3">
      <c r="A1170">
        <v>1168</v>
      </c>
      <c r="B1170" s="8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3.2" hidden="1" x14ac:dyDescent="0.3">
      <c r="A1171">
        <v>1169</v>
      </c>
      <c r="B1171" s="8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3.2" hidden="1" x14ac:dyDescent="0.3">
      <c r="A1172">
        <v>1170</v>
      </c>
      <c r="B1172" s="8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3.2" hidden="1" x14ac:dyDescent="0.3">
      <c r="A1173">
        <v>1171</v>
      </c>
      <c r="B1173" s="8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28.8" hidden="1" x14ac:dyDescent="0.3">
      <c r="A1174">
        <v>1172</v>
      </c>
      <c r="B1174" s="8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3.2" hidden="1" x14ac:dyDescent="0.3">
      <c r="A1175">
        <v>1173</v>
      </c>
      <c r="B1175" s="8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3.2" hidden="1" x14ac:dyDescent="0.3">
      <c r="A1176">
        <v>1174</v>
      </c>
      <c r="B1176" s="8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3.2" hidden="1" x14ac:dyDescent="0.3">
      <c r="A1177">
        <v>1175</v>
      </c>
      <c r="B1177" s="8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57.6" hidden="1" x14ac:dyDescent="0.3">
      <c r="A1178">
        <v>1176</v>
      </c>
      <c r="B1178" s="8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3.2" hidden="1" x14ac:dyDescent="0.3">
      <c r="A1179">
        <v>1177</v>
      </c>
      <c r="B1179" s="8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3.2" hidden="1" x14ac:dyDescent="0.3">
      <c r="A1180">
        <v>1178</v>
      </c>
      <c r="B1180" s="8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3.2" hidden="1" x14ac:dyDescent="0.3">
      <c r="A1181">
        <v>1179</v>
      </c>
      <c r="B1181" s="8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3.2" hidden="1" x14ac:dyDescent="0.3">
      <c r="A1182">
        <v>1180</v>
      </c>
      <c r="B1182" s="8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28.8" hidden="1" x14ac:dyDescent="0.3">
      <c r="A1183">
        <v>1181</v>
      </c>
      <c r="B1183" s="8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57.6" hidden="1" x14ac:dyDescent="0.3">
      <c r="A1184">
        <v>1182</v>
      </c>
      <c r="B1184" s="8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43.2" hidden="1" x14ac:dyDescent="0.3">
      <c r="A1185">
        <v>1183</v>
      </c>
      <c r="B1185" s="8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3.2" hidden="1" x14ac:dyDescent="0.3">
      <c r="A1186">
        <v>1184</v>
      </c>
      <c r="B1186" s="8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57.6" hidden="1" x14ac:dyDescent="0.3">
      <c r="A1187">
        <v>1185</v>
      </c>
      <c r="B1187" s="8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3.2" hidden="1" x14ac:dyDescent="0.3">
      <c r="A1188">
        <v>1186</v>
      </c>
      <c r="B1188" s="8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3.2" hidden="1" x14ac:dyDescent="0.3">
      <c r="A1189">
        <v>1187</v>
      </c>
      <c r="B1189" s="8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3.2" hidden="1" x14ac:dyDescent="0.3">
      <c r="A1190">
        <v>1188</v>
      </c>
      <c r="B1190" s="8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3.2" hidden="1" x14ac:dyDescent="0.3">
      <c r="A1191">
        <v>1189</v>
      </c>
      <c r="B1191" s="8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28.8" hidden="1" x14ac:dyDescent="0.3">
      <c r="A1192">
        <v>1190</v>
      </c>
      <c r="B1192" s="8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3.2" hidden="1" x14ac:dyDescent="0.3">
      <c r="A1193">
        <v>1191</v>
      </c>
      <c r="B1193" s="8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28.8" hidden="1" x14ac:dyDescent="0.3">
      <c r="A1194">
        <v>1192</v>
      </c>
      <c r="B1194" s="8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57.6" hidden="1" x14ac:dyDescent="0.3">
      <c r="A1195">
        <v>1193</v>
      </c>
      <c r="B1195" s="8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3.2" hidden="1" x14ac:dyDescent="0.3">
      <c r="A1196">
        <v>1194</v>
      </c>
      <c r="B1196" s="8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57.6" hidden="1" x14ac:dyDescent="0.3">
      <c r="A1197">
        <v>1195</v>
      </c>
      <c r="B1197" s="8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28.8" hidden="1" x14ac:dyDescent="0.3">
      <c r="A1198">
        <v>1196</v>
      </c>
      <c r="B1198" s="8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57.6" hidden="1" x14ac:dyDescent="0.3">
      <c r="A1199">
        <v>1197</v>
      </c>
      <c r="B1199" s="8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3.2" hidden="1" x14ac:dyDescent="0.3">
      <c r="A1200">
        <v>1198</v>
      </c>
      <c r="B1200" s="8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3.2" hidden="1" x14ac:dyDescent="0.3">
      <c r="A1201">
        <v>1199</v>
      </c>
      <c r="B1201" s="8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3.2" hidden="1" x14ac:dyDescent="0.3">
      <c r="A1202">
        <v>1200</v>
      </c>
      <c r="B1202" s="8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3.2" hidden="1" x14ac:dyDescent="0.3">
      <c r="A1203">
        <v>1201</v>
      </c>
      <c r="B1203" s="8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43.2" hidden="1" x14ac:dyDescent="0.3">
      <c r="A1204">
        <v>1202</v>
      </c>
      <c r="B1204" s="8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3.2" hidden="1" x14ac:dyDescent="0.3">
      <c r="A1205">
        <v>1203</v>
      </c>
      <c r="B1205" s="8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3.2" hidden="1" x14ac:dyDescent="0.3">
      <c r="A1206">
        <v>1204</v>
      </c>
      <c r="B1206" s="8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3.2" hidden="1" x14ac:dyDescent="0.3">
      <c r="A1207">
        <v>1205</v>
      </c>
      <c r="B1207" s="8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43.2" hidden="1" x14ac:dyDescent="0.3">
      <c r="A1208">
        <v>1206</v>
      </c>
      <c r="B1208" s="8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28.8" hidden="1" x14ac:dyDescent="0.3">
      <c r="A1209">
        <v>1207</v>
      </c>
      <c r="B1209" s="8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43.2" hidden="1" x14ac:dyDescent="0.3">
      <c r="A1210">
        <v>1208</v>
      </c>
      <c r="B1210" s="8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3.2" hidden="1" x14ac:dyDescent="0.3">
      <c r="A1211">
        <v>1209</v>
      </c>
      <c r="B1211" s="8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28.8" hidden="1" x14ac:dyDescent="0.3">
      <c r="A1212">
        <v>1210</v>
      </c>
      <c r="B1212" s="8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3.2" hidden="1" x14ac:dyDescent="0.3">
      <c r="A1213">
        <v>1211</v>
      </c>
      <c r="B1213" s="8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57.6" hidden="1" x14ac:dyDescent="0.3">
      <c r="A1214">
        <v>1212</v>
      </c>
      <c r="B1214" s="8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57.6" hidden="1" x14ac:dyDescent="0.3">
      <c r="A1215">
        <v>1213</v>
      </c>
      <c r="B1215" s="8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43.2" hidden="1" x14ac:dyDescent="0.3">
      <c r="A1216">
        <v>1214</v>
      </c>
      <c r="B1216" s="8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3.2" hidden="1" x14ac:dyDescent="0.3">
      <c r="A1217">
        <v>1215</v>
      </c>
      <c r="B1217" s="8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28.8" hidden="1" x14ac:dyDescent="0.3">
      <c r="A1218">
        <v>1216</v>
      </c>
      <c r="B1218" s="8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1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3.2" hidden="1" x14ac:dyDescent="0.3">
      <c r="A1219">
        <v>1217</v>
      </c>
      <c r="B1219" s="8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hidden="1" x14ac:dyDescent="0.3">
      <c r="A1220">
        <v>1218</v>
      </c>
      <c r="B1220" s="8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28.8" hidden="1" x14ac:dyDescent="0.3">
      <c r="A1221">
        <v>1219</v>
      </c>
      <c r="B1221" s="8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3.2" hidden="1" x14ac:dyDescent="0.3">
      <c r="A1222">
        <v>1220</v>
      </c>
      <c r="B1222" s="8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3.2" hidden="1" x14ac:dyDescent="0.3">
      <c r="A1223">
        <v>1221</v>
      </c>
      <c r="B1223" s="8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28.8" hidden="1" x14ac:dyDescent="0.3">
      <c r="A1224">
        <v>1222</v>
      </c>
      <c r="B1224" s="8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3.2" hidden="1" x14ac:dyDescent="0.3">
      <c r="A1225">
        <v>1223</v>
      </c>
      <c r="B1225" s="8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28.8" hidden="1" x14ac:dyDescent="0.3">
      <c r="A1226">
        <v>1224</v>
      </c>
      <c r="B1226" s="8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3.2" hidden="1" x14ac:dyDescent="0.3">
      <c r="A1227">
        <v>1225</v>
      </c>
      <c r="B1227" s="8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3.2" hidden="1" x14ac:dyDescent="0.3">
      <c r="A1228">
        <v>1226</v>
      </c>
      <c r="B1228" s="8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3.2" hidden="1" x14ac:dyDescent="0.3">
      <c r="A1229">
        <v>1227</v>
      </c>
      <c r="B1229" s="8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3.2" hidden="1" x14ac:dyDescent="0.3">
      <c r="A1230">
        <v>1228</v>
      </c>
      <c r="B1230" s="8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57.6" hidden="1" x14ac:dyDescent="0.3">
      <c r="A1231">
        <v>1229</v>
      </c>
      <c r="B1231" s="8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3.2" hidden="1" x14ac:dyDescent="0.3">
      <c r="A1232">
        <v>1230</v>
      </c>
      <c r="B1232" s="8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3.2" hidden="1" x14ac:dyDescent="0.3">
      <c r="A1233">
        <v>1231</v>
      </c>
      <c r="B1233" s="8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3.2" hidden="1" x14ac:dyDescent="0.3">
      <c r="A1234">
        <v>1232</v>
      </c>
      <c r="B1234" s="8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3.2" hidden="1" x14ac:dyDescent="0.3">
      <c r="A1235">
        <v>1233</v>
      </c>
      <c r="B1235" s="8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3.2" hidden="1" x14ac:dyDescent="0.3">
      <c r="A1236">
        <v>1234</v>
      </c>
      <c r="B1236" s="8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3.2" hidden="1" x14ac:dyDescent="0.3">
      <c r="A1237">
        <v>1235</v>
      </c>
      <c r="B1237" s="8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idden="1" x14ac:dyDescent="0.3">
      <c r="A1238">
        <v>1236</v>
      </c>
      <c r="B1238" s="8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43.2" hidden="1" x14ac:dyDescent="0.3">
      <c r="A1239">
        <v>1237</v>
      </c>
      <c r="B1239" s="8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57.6" hidden="1" x14ac:dyDescent="0.3">
      <c r="A1240">
        <v>1238</v>
      </c>
      <c r="B1240" s="8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28.8" hidden="1" x14ac:dyDescent="0.3">
      <c r="A1241">
        <v>1239</v>
      </c>
      <c r="B1241" s="8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43.2" hidden="1" x14ac:dyDescent="0.3">
      <c r="A1242">
        <v>1240</v>
      </c>
      <c r="B1242" s="8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57.6" hidden="1" x14ac:dyDescent="0.3">
      <c r="A1243">
        <v>1241</v>
      </c>
      <c r="B1243" s="8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3.2" hidden="1" x14ac:dyDescent="0.3">
      <c r="A1244">
        <v>1242</v>
      </c>
      <c r="B1244" s="8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3.2" hidden="1" x14ac:dyDescent="0.3">
      <c r="A1245">
        <v>1243</v>
      </c>
      <c r="B1245" s="8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3.2" hidden="1" x14ac:dyDescent="0.3">
      <c r="A1246">
        <v>1244</v>
      </c>
      <c r="B1246" s="8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3.2" hidden="1" x14ac:dyDescent="0.3">
      <c r="A1247">
        <v>1245</v>
      </c>
      <c r="B1247" s="8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3.2" hidden="1" x14ac:dyDescent="0.3">
      <c r="A1248">
        <v>1246</v>
      </c>
      <c r="B1248" s="8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28.8" hidden="1" x14ac:dyDescent="0.3">
      <c r="A1249">
        <v>1247</v>
      </c>
      <c r="B1249" s="8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3.2" hidden="1" x14ac:dyDescent="0.3">
      <c r="A1250">
        <v>1248</v>
      </c>
      <c r="B1250" s="8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3.2" hidden="1" x14ac:dyDescent="0.3">
      <c r="A1251">
        <v>1249</v>
      </c>
      <c r="B1251" s="8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57.6" hidden="1" x14ac:dyDescent="0.3">
      <c r="A1252">
        <v>1250</v>
      </c>
      <c r="B1252" s="8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28.8" hidden="1" x14ac:dyDescent="0.3">
      <c r="A1253">
        <v>1251</v>
      </c>
      <c r="B1253" s="8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3.2" hidden="1" x14ac:dyDescent="0.3">
      <c r="A1254">
        <v>1252</v>
      </c>
      <c r="B1254" s="8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43.2" hidden="1" x14ac:dyDescent="0.3">
      <c r="A1255">
        <v>1253</v>
      </c>
      <c r="B1255" s="8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3.2" hidden="1" x14ac:dyDescent="0.3">
      <c r="A1256">
        <v>1254</v>
      </c>
      <c r="B1256" s="8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3.2" hidden="1" x14ac:dyDescent="0.3">
      <c r="A1257">
        <v>1255</v>
      </c>
      <c r="B1257" s="8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3.2" hidden="1" x14ac:dyDescent="0.3">
      <c r="A1258">
        <v>1256</v>
      </c>
      <c r="B1258" s="8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3.2" hidden="1" x14ac:dyDescent="0.3">
      <c r="A1259">
        <v>1257</v>
      </c>
      <c r="B1259" s="8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3.2" hidden="1" x14ac:dyDescent="0.3">
      <c r="A1260">
        <v>1258</v>
      </c>
      <c r="B1260" s="8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3.2" hidden="1" x14ac:dyDescent="0.3">
      <c r="A1261">
        <v>1259</v>
      </c>
      <c r="B1261" s="8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3.2" hidden="1" x14ac:dyDescent="0.3">
      <c r="A1262">
        <v>1260</v>
      </c>
      <c r="B1262" s="8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3.2" hidden="1" x14ac:dyDescent="0.3">
      <c r="A1263">
        <v>1261</v>
      </c>
      <c r="B1263" s="8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3.2" hidden="1" x14ac:dyDescent="0.3">
      <c r="A1264">
        <v>1262</v>
      </c>
      <c r="B1264" s="8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28.8" hidden="1" x14ac:dyDescent="0.3">
      <c r="A1265">
        <v>1263</v>
      </c>
      <c r="B1265" s="8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3.2" hidden="1" x14ac:dyDescent="0.3">
      <c r="A1266">
        <v>1264</v>
      </c>
      <c r="B1266" s="8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57.6" hidden="1" x14ac:dyDescent="0.3">
      <c r="A1267">
        <v>1265</v>
      </c>
      <c r="B1267" s="8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28.8" hidden="1" x14ac:dyDescent="0.3">
      <c r="A1268">
        <v>1266</v>
      </c>
      <c r="B1268" s="8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3.2" hidden="1" x14ac:dyDescent="0.3">
      <c r="A1269">
        <v>1267</v>
      </c>
      <c r="B1269" s="8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28.8" hidden="1" x14ac:dyDescent="0.3">
      <c r="A1270">
        <v>1268</v>
      </c>
      <c r="B1270" s="8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43.2" hidden="1" x14ac:dyDescent="0.3">
      <c r="A1271">
        <v>1269</v>
      </c>
      <c r="B1271" s="8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28.8" hidden="1" x14ac:dyDescent="0.3">
      <c r="A1272">
        <v>1270</v>
      </c>
      <c r="B1272" s="8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3.2" hidden="1" x14ac:dyDescent="0.3">
      <c r="A1273">
        <v>1271</v>
      </c>
      <c r="B1273" s="8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57.6" hidden="1" x14ac:dyDescent="0.3">
      <c r="A1274">
        <v>1272</v>
      </c>
      <c r="B1274" s="8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3.2" hidden="1" x14ac:dyDescent="0.3">
      <c r="A1275">
        <v>1273</v>
      </c>
      <c r="B1275" s="8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3.2" hidden="1" x14ac:dyDescent="0.3">
      <c r="A1276">
        <v>1274</v>
      </c>
      <c r="B1276" s="8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3.2" hidden="1" x14ac:dyDescent="0.3">
      <c r="A1277">
        <v>1275</v>
      </c>
      <c r="B1277" s="8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28.8" hidden="1" x14ac:dyDescent="0.3">
      <c r="A1278">
        <v>1276</v>
      </c>
      <c r="B1278" s="8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3.2" hidden="1" x14ac:dyDescent="0.3">
      <c r="A1279">
        <v>1277</v>
      </c>
      <c r="B1279" s="8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3.2" hidden="1" x14ac:dyDescent="0.3">
      <c r="A1280">
        <v>1278</v>
      </c>
      <c r="B1280" s="8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3.2" hidden="1" x14ac:dyDescent="0.3">
      <c r="A1281">
        <v>1279</v>
      </c>
      <c r="B1281" s="8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3.2" hidden="1" x14ac:dyDescent="0.3">
      <c r="A1282">
        <v>1280</v>
      </c>
      <c r="B1282" s="8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1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43.2" hidden="1" x14ac:dyDescent="0.3">
      <c r="A1283">
        <v>1281</v>
      </c>
      <c r="B1283" s="8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hidden="1" x14ac:dyDescent="0.3">
      <c r="A1284">
        <v>1282</v>
      </c>
      <c r="B1284" s="8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3.2" hidden="1" x14ac:dyDescent="0.3">
      <c r="A1285">
        <v>1283</v>
      </c>
      <c r="B1285" s="8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8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8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8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8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8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8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8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8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8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8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8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8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8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8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8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8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8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8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8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8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3.2" hidden="1" x14ac:dyDescent="0.3">
      <c r="A1306">
        <v>1304</v>
      </c>
      <c r="B1306" s="8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3.2" hidden="1" x14ac:dyDescent="0.3">
      <c r="A1307">
        <v>1305</v>
      </c>
      <c r="B1307" s="8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57.6" hidden="1" x14ac:dyDescent="0.3">
      <c r="A1308">
        <v>1306</v>
      </c>
      <c r="B1308" s="8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28.8" hidden="1" x14ac:dyDescent="0.3">
      <c r="A1309">
        <v>1307</v>
      </c>
      <c r="B1309" s="8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28.8" hidden="1" x14ac:dyDescent="0.3">
      <c r="A1310">
        <v>1308</v>
      </c>
      <c r="B1310" s="8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3.2" hidden="1" x14ac:dyDescent="0.3">
      <c r="A1311">
        <v>1309</v>
      </c>
      <c r="B1311" s="8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3.2" hidden="1" x14ac:dyDescent="0.3">
      <c r="A1312">
        <v>1310</v>
      </c>
      <c r="B1312" s="8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57.6" hidden="1" x14ac:dyDescent="0.3">
      <c r="A1313">
        <v>1311</v>
      </c>
      <c r="B1313" s="8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3.2" hidden="1" x14ac:dyDescent="0.3">
      <c r="A1314">
        <v>1312</v>
      </c>
      <c r="B1314" s="8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3.2" hidden="1" x14ac:dyDescent="0.3">
      <c r="A1315">
        <v>1313</v>
      </c>
      <c r="B1315" s="8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43.2" hidden="1" x14ac:dyDescent="0.3">
      <c r="A1316">
        <v>1314</v>
      </c>
      <c r="B1316" s="8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28.8" hidden="1" x14ac:dyDescent="0.3">
      <c r="A1317">
        <v>1315</v>
      </c>
      <c r="B1317" s="8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3.2" hidden="1" x14ac:dyDescent="0.3">
      <c r="A1318">
        <v>1316</v>
      </c>
      <c r="B1318" s="8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57.6" hidden="1" x14ac:dyDescent="0.3">
      <c r="A1319">
        <v>1317</v>
      </c>
      <c r="B1319" s="8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3.2" hidden="1" x14ac:dyDescent="0.3">
      <c r="A1320">
        <v>1318</v>
      </c>
      <c r="B1320" s="8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3.2" hidden="1" x14ac:dyDescent="0.3">
      <c r="A1321">
        <v>1319</v>
      </c>
      <c r="B1321" s="8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3.2" hidden="1" x14ac:dyDescent="0.3">
      <c r="A1322">
        <v>1320</v>
      </c>
      <c r="B1322" s="8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57.6" hidden="1" x14ac:dyDescent="0.3">
      <c r="A1323">
        <v>1321</v>
      </c>
      <c r="B1323" s="8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3.2" hidden="1" x14ac:dyDescent="0.3">
      <c r="A1324">
        <v>1322</v>
      </c>
      <c r="B1324" s="8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3.2" hidden="1" x14ac:dyDescent="0.3">
      <c r="A1325">
        <v>1323</v>
      </c>
      <c r="B1325" s="8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3.2" hidden="1" x14ac:dyDescent="0.3">
      <c r="A1326">
        <v>1324</v>
      </c>
      <c r="B1326" s="8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3.2" hidden="1" x14ac:dyDescent="0.3">
      <c r="A1327">
        <v>1325</v>
      </c>
      <c r="B1327" s="8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3.2" hidden="1" x14ac:dyDescent="0.3">
      <c r="A1328">
        <v>1326</v>
      </c>
      <c r="B1328" s="8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3.2" hidden="1" x14ac:dyDescent="0.3">
      <c r="A1329">
        <v>1327</v>
      </c>
      <c r="B1329" s="8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43.2" hidden="1" x14ac:dyDescent="0.3">
      <c r="A1330">
        <v>1328</v>
      </c>
      <c r="B1330" s="8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3.2" hidden="1" x14ac:dyDescent="0.3">
      <c r="A1331">
        <v>1329</v>
      </c>
      <c r="B1331" s="8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3.2" hidden="1" x14ac:dyDescent="0.3">
      <c r="A1332">
        <v>1330</v>
      </c>
      <c r="B1332" s="8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3.2" hidden="1" x14ac:dyDescent="0.3">
      <c r="A1333">
        <v>1331</v>
      </c>
      <c r="B1333" s="8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43.2" hidden="1" x14ac:dyDescent="0.3">
      <c r="A1334">
        <v>1332</v>
      </c>
      <c r="B1334" s="8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3.2" hidden="1" x14ac:dyDescent="0.3">
      <c r="A1335">
        <v>1333</v>
      </c>
      <c r="B1335" s="8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3.2" hidden="1" x14ac:dyDescent="0.3">
      <c r="A1336">
        <v>1334</v>
      </c>
      <c r="B1336" s="8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43.2" hidden="1" x14ac:dyDescent="0.3">
      <c r="A1337">
        <v>1335</v>
      </c>
      <c r="B1337" s="8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3.2" hidden="1" x14ac:dyDescent="0.3">
      <c r="A1338">
        <v>1336</v>
      </c>
      <c r="B1338" s="8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3.2" hidden="1" x14ac:dyDescent="0.3">
      <c r="A1339">
        <v>1337</v>
      </c>
      <c r="B1339" s="8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57.6" hidden="1" x14ac:dyDescent="0.3">
      <c r="A1340">
        <v>1338</v>
      </c>
      <c r="B1340" s="8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28.8" hidden="1" x14ac:dyDescent="0.3">
      <c r="A1341">
        <v>1339</v>
      </c>
      <c r="B1341" s="8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3.2" hidden="1" x14ac:dyDescent="0.3">
      <c r="A1342">
        <v>1340</v>
      </c>
      <c r="B1342" s="8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57.6" hidden="1" x14ac:dyDescent="0.3">
      <c r="A1343">
        <v>1341</v>
      </c>
      <c r="B1343" s="8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3.2" hidden="1" x14ac:dyDescent="0.3">
      <c r="A1344">
        <v>1342</v>
      </c>
      <c r="B1344" s="8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43.2" hidden="1" x14ac:dyDescent="0.3">
      <c r="A1345">
        <v>1343</v>
      </c>
      <c r="B1345" s="8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3.2" hidden="1" x14ac:dyDescent="0.3">
      <c r="A1346">
        <v>1344</v>
      </c>
      <c r="B1346" s="8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1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3.2" hidden="1" x14ac:dyDescent="0.3">
      <c r="A1347">
        <v>1345</v>
      </c>
      <c r="B1347" s="8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hidden="1" x14ac:dyDescent="0.3">
      <c r="A1348">
        <v>1346</v>
      </c>
      <c r="B1348" s="8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3.2" hidden="1" x14ac:dyDescent="0.3">
      <c r="A1349">
        <v>1347</v>
      </c>
      <c r="B1349" s="8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3.2" hidden="1" x14ac:dyDescent="0.3">
      <c r="A1350">
        <v>1348</v>
      </c>
      <c r="B1350" s="8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3.2" hidden="1" x14ac:dyDescent="0.3">
      <c r="A1351">
        <v>1349</v>
      </c>
      <c r="B1351" s="8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3.2" hidden="1" x14ac:dyDescent="0.3">
      <c r="A1352">
        <v>1350</v>
      </c>
      <c r="B1352" s="8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28.8" hidden="1" x14ac:dyDescent="0.3">
      <c r="A1353">
        <v>1351</v>
      </c>
      <c r="B1353" s="8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3.2" hidden="1" x14ac:dyDescent="0.3">
      <c r="A1354">
        <v>1352</v>
      </c>
      <c r="B1354" s="8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3.2" hidden="1" x14ac:dyDescent="0.3">
      <c r="A1355">
        <v>1353</v>
      </c>
      <c r="B1355" s="8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3.2" hidden="1" x14ac:dyDescent="0.3">
      <c r="A1356">
        <v>1354</v>
      </c>
      <c r="B1356" s="8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57.6" hidden="1" x14ac:dyDescent="0.3">
      <c r="A1357">
        <v>1355</v>
      </c>
      <c r="B1357" s="8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3.2" hidden="1" x14ac:dyDescent="0.3">
      <c r="A1358">
        <v>1356</v>
      </c>
      <c r="B1358" s="8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3.2" hidden="1" x14ac:dyDescent="0.3">
      <c r="A1359">
        <v>1357</v>
      </c>
      <c r="B1359" s="8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3.2" hidden="1" x14ac:dyDescent="0.3">
      <c r="A1360">
        <v>1358</v>
      </c>
      <c r="B1360" s="8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3.2" hidden="1" x14ac:dyDescent="0.3">
      <c r="A1361">
        <v>1359</v>
      </c>
      <c r="B1361" s="8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28.8" hidden="1" x14ac:dyDescent="0.3">
      <c r="A1362">
        <v>1360</v>
      </c>
      <c r="B1362" s="8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3.2" hidden="1" x14ac:dyDescent="0.3">
      <c r="A1363">
        <v>1361</v>
      </c>
      <c r="B1363" s="8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3.2" hidden="1" x14ac:dyDescent="0.3">
      <c r="A1364">
        <v>1362</v>
      </c>
      <c r="B1364" s="8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3.2" hidden="1" x14ac:dyDescent="0.3">
      <c r="A1365">
        <v>1363</v>
      </c>
      <c r="B1365" s="8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57.6" hidden="1" x14ac:dyDescent="0.3">
      <c r="A1366">
        <v>1364</v>
      </c>
      <c r="B1366" s="8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3.2" hidden="1" x14ac:dyDescent="0.3">
      <c r="A1367">
        <v>1365</v>
      </c>
      <c r="B1367" s="8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hidden="1" x14ac:dyDescent="0.3">
      <c r="A1368">
        <v>1366</v>
      </c>
      <c r="B1368" s="8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3.2" hidden="1" x14ac:dyDescent="0.3">
      <c r="A1369">
        <v>1367</v>
      </c>
      <c r="B1369" s="8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3.2" hidden="1" x14ac:dyDescent="0.3">
      <c r="A1370">
        <v>1368</v>
      </c>
      <c r="B1370" s="8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3.2" hidden="1" x14ac:dyDescent="0.3">
      <c r="A1371">
        <v>1369</v>
      </c>
      <c r="B1371" s="8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28.8" hidden="1" x14ac:dyDescent="0.3">
      <c r="A1372">
        <v>1370</v>
      </c>
      <c r="B1372" s="8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43.2" hidden="1" x14ac:dyDescent="0.3">
      <c r="A1373">
        <v>1371</v>
      </c>
      <c r="B1373" s="8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idden="1" x14ac:dyDescent="0.3">
      <c r="A1374">
        <v>1372</v>
      </c>
      <c r="B1374" s="8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28.8" hidden="1" x14ac:dyDescent="0.3">
      <c r="A1375">
        <v>1373</v>
      </c>
      <c r="B1375" s="8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3.2" hidden="1" x14ac:dyDescent="0.3">
      <c r="A1376">
        <v>1374</v>
      </c>
      <c r="B1376" s="8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57.6" hidden="1" x14ac:dyDescent="0.3">
      <c r="A1377">
        <v>1375</v>
      </c>
      <c r="B1377" s="8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28.8" hidden="1" x14ac:dyDescent="0.3">
      <c r="A1378">
        <v>1376</v>
      </c>
      <c r="B1378" s="8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3.2" hidden="1" x14ac:dyDescent="0.3">
      <c r="A1379">
        <v>1377</v>
      </c>
      <c r="B1379" s="8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hidden="1" x14ac:dyDescent="0.3">
      <c r="A1380">
        <v>1378</v>
      </c>
      <c r="B1380" s="8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28.8" hidden="1" x14ac:dyDescent="0.3">
      <c r="A1381">
        <v>1379</v>
      </c>
      <c r="B1381" s="8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3.2" hidden="1" x14ac:dyDescent="0.3">
      <c r="A1382">
        <v>1380</v>
      </c>
      <c r="B1382" s="8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57.6" hidden="1" x14ac:dyDescent="0.3">
      <c r="A1383">
        <v>1381</v>
      </c>
      <c r="B1383" s="8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3.2" hidden="1" x14ac:dyDescent="0.3">
      <c r="A1384">
        <v>1382</v>
      </c>
      <c r="B1384" s="8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3.2" hidden="1" x14ac:dyDescent="0.3">
      <c r="A1385">
        <v>1383</v>
      </c>
      <c r="B1385" s="8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3.2" hidden="1" x14ac:dyDescent="0.3">
      <c r="A1386">
        <v>1384</v>
      </c>
      <c r="B1386" s="8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3.2" hidden="1" x14ac:dyDescent="0.3">
      <c r="A1387">
        <v>1385</v>
      </c>
      <c r="B1387" s="8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28.8" hidden="1" x14ac:dyDescent="0.3">
      <c r="A1388">
        <v>1386</v>
      </c>
      <c r="B1388" s="8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3.2" hidden="1" x14ac:dyDescent="0.3">
      <c r="A1389">
        <v>1387</v>
      </c>
      <c r="B1389" s="8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3.2" hidden="1" x14ac:dyDescent="0.3">
      <c r="A1390">
        <v>1388</v>
      </c>
      <c r="B1390" s="8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28.8" hidden="1" x14ac:dyDescent="0.3">
      <c r="A1391">
        <v>1389</v>
      </c>
      <c r="B1391" s="8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3.2" hidden="1" x14ac:dyDescent="0.3">
      <c r="A1392">
        <v>1390</v>
      </c>
      <c r="B1392" s="8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3.2" hidden="1" x14ac:dyDescent="0.3">
      <c r="A1393">
        <v>1391</v>
      </c>
      <c r="B1393" s="8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3.2" hidden="1" x14ac:dyDescent="0.3">
      <c r="A1394">
        <v>1392</v>
      </c>
      <c r="B1394" s="8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idden="1" x14ac:dyDescent="0.3">
      <c r="A1395">
        <v>1393</v>
      </c>
      <c r="B1395" s="8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3.2" hidden="1" x14ac:dyDescent="0.3">
      <c r="A1396">
        <v>1394</v>
      </c>
      <c r="B1396" s="8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idden="1" x14ac:dyDescent="0.3">
      <c r="A1397">
        <v>1395</v>
      </c>
      <c r="B1397" s="8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43.2" hidden="1" x14ac:dyDescent="0.3">
      <c r="A1398">
        <v>1396</v>
      </c>
      <c r="B1398" s="8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3.2" hidden="1" x14ac:dyDescent="0.3">
      <c r="A1399">
        <v>1397</v>
      </c>
      <c r="B1399" s="8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3.2" hidden="1" x14ac:dyDescent="0.3">
      <c r="A1400">
        <v>1398</v>
      </c>
      <c r="B1400" s="8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3.2" hidden="1" x14ac:dyDescent="0.3">
      <c r="A1401">
        <v>1399</v>
      </c>
      <c r="B1401" s="8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3.2" hidden="1" x14ac:dyDescent="0.3">
      <c r="A1402">
        <v>1400</v>
      </c>
      <c r="B1402" s="8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57.6" hidden="1" x14ac:dyDescent="0.3">
      <c r="A1403">
        <v>1401</v>
      </c>
      <c r="B1403" s="8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3.2" hidden="1" x14ac:dyDescent="0.3">
      <c r="A1404">
        <v>1402</v>
      </c>
      <c r="B1404" s="8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3.2" hidden="1" x14ac:dyDescent="0.3">
      <c r="A1405">
        <v>1403</v>
      </c>
      <c r="B1405" s="8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3.2" hidden="1" x14ac:dyDescent="0.3">
      <c r="A1406">
        <v>1404</v>
      </c>
      <c r="B1406" s="8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28.8" hidden="1" x14ac:dyDescent="0.3">
      <c r="A1407">
        <v>1405</v>
      </c>
      <c r="B1407" s="8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idden="1" x14ac:dyDescent="0.3">
      <c r="A1408">
        <v>1406</v>
      </c>
      <c r="B1408" s="8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3.2" hidden="1" x14ac:dyDescent="0.3">
      <c r="A1409">
        <v>1407</v>
      </c>
      <c r="B1409" s="8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3.2" hidden="1" x14ac:dyDescent="0.3">
      <c r="A1410">
        <v>1408</v>
      </c>
      <c r="B1410" s="8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1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3.2" hidden="1" x14ac:dyDescent="0.3">
      <c r="A1411">
        <v>1409</v>
      </c>
      <c r="B1411" s="8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hidden="1" x14ac:dyDescent="0.3">
      <c r="A1412">
        <v>1410</v>
      </c>
      <c r="B1412" s="8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57.6" hidden="1" x14ac:dyDescent="0.3">
      <c r="A1413">
        <v>1411</v>
      </c>
      <c r="B1413" s="8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28.8" hidden="1" x14ac:dyDescent="0.3">
      <c r="A1414">
        <v>1412</v>
      </c>
      <c r="B1414" s="8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57.6" hidden="1" x14ac:dyDescent="0.3">
      <c r="A1415">
        <v>1413</v>
      </c>
      <c r="B1415" s="8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3.2" hidden="1" x14ac:dyDescent="0.3">
      <c r="A1416">
        <v>1414</v>
      </c>
      <c r="B1416" s="8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3.2" hidden="1" x14ac:dyDescent="0.3">
      <c r="A1417">
        <v>1415</v>
      </c>
      <c r="B1417" s="8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3.2" hidden="1" x14ac:dyDescent="0.3">
      <c r="A1418">
        <v>1416</v>
      </c>
      <c r="B1418" s="8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3.2" hidden="1" x14ac:dyDescent="0.3">
      <c r="A1419">
        <v>1417</v>
      </c>
      <c r="B1419" s="8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57.6" hidden="1" x14ac:dyDescent="0.3">
      <c r="A1420">
        <v>1418</v>
      </c>
      <c r="B1420" s="8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57.6" hidden="1" x14ac:dyDescent="0.3">
      <c r="A1421">
        <v>1419</v>
      </c>
      <c r="B1421" s="8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28.8" hidden="1" x14ac:dyDescent="0.3">
      <c r="A1422">
        <v>1420</v>
      </c>
      <c r="B1422" s="8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57.6" hidden="1" x14ac:dyDescent="0.3">
      <c r="A1423">
        <v>1421</v>
      </c>
      <c r="B1423" s="8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3.2" hidden="1" x14ac:dyDescent="0.3">
      <c r="A1424">
        <v>1422</v>
      </c>
      <c r="B1424" s="8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3.2" hidden="1" x14ac:dyDescent="0.3">
      <c r="A1425">
        <v>1423</v>
      </c>
      <c r="B1425" s="8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3.2" hidden="1" x14ac:dyDescent="0.3">
      <c r="A1426">
        <v>1424</v>
      </c>
      <c r="B1426" s="8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3.2" hidden="1" x14ac:dyDescent="0.3">
      <c r="A1427">
        <v>1425</v>
      </c>
      <c r="B1427" s="8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3.2" hidden="1" x14ac:dyDescent="0.3">
      <c r="A1428">
        <v>1426</v>
      </c>
      <c r="B1428" s="8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57.6" hidden="1" x14ac:dyDescent="0.3">
      <c r="A1429">
        <v>1427</v>
      </c>
      <c r="B1429" s="8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3.2" hidden="1" x14ac:dyDescent="0.3">
      <c r="A1430">
        <v>1428</v>
      </c>
      <c r="B1430" s="8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3.2" hidden="1" x14ac:dyDescent="0.3">
      <c r="A1431">
        <v>1429</v>
      </c>
      <c r="B1431" s="8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3.2" hidden="1" x14ac:dyDescent="0.3">
      <c r="A1432">
        <v>1430</v>
      </c>
      <c r="B1432" s="8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43.2" hidden="1" x14ac:dyDescent="0.3">
      <c r="A1433">
        <v>1431</v>
      </c>
      <c r="B1433" s="8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43.2" hidden="1" x14ac:dyDescent="0.3">
      <c r="A1434">
        <v>1432</v>
      </c>
      <c r="B1434" s="8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3.2" hidden="1" x14ac:dyDescent="0.3">
      <c r="A1435">
        <v>1433</v>
      </c>
      <c r="B1435" s="8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3.2" hidden="1" x14ac:dyDescent="0.3">
      <c r="A1436">
        <v>1434</v>
      </c>
      <c r="B1436" s="8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3.2" hidden="1" x14ac:dyDescent="0.3">
      <c r="A1437">
        <v>1435</v>
      </c>
      <c r="B1437" s="8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43.2" hidden="1" x14ac:dyDescent="0.3">
      <c r="A1438">
        <v>1436</v>
      </c>
      <c r="B1438" s="8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57.6" hidden="1" x14ac:dyDescent="0.3">
      <c r="A1439">
        <v>1437</v>
      </c>
      <c r="B1439" s="8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3.2" hidden="1" x14ac:dyDescent="0.3">
      <c r="A1440">
        <v>1438</v>
      </c>
      <c r="B1440" s="8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3.2" hidden="1" x14ac:dyDescent="0.3">
      <c r="A1441">
        <v>1439</v>
      </c>
      <c r="B1441" s="8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3.2" hidden="1" x14ac:dyDescent="0.3">
      <c r="A1442">
        <v>1440</v>
      </c>
      <c r="B1442" s="8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43.2" hidden="1" x14ac:dyDescent="0.3">
      <c r="A1443">
        <v>1441</v>
      </c>
      <c r="B1443" s="8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3.2" hidden="1" x14ac:dyDescent="0.3">
      <c r="A1444">
        <v>1442</v>
      </c>
      <c r="B1444" s="8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3.2" hidden="1" x14ac:dyDescent="0.3">
      <c r="A1445">
        <v>1443</v>
      </c>
      <c r="B1445" s="8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3.2" hidden="1" x14ac:dyDescent="0.3">
      <c r="A1446">
        <v>1444</v>
      </c>
      <c r="B1446" s="8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3.2" hidden="1" x14ac:dyDescent="0.3">
      <c r="A1447">
        <v>1445</v>
      </c>
      <c r="B1447" s="8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3.2" hidden="1" x14ac:dyDescent="0.3">
      <c r="A1448">
        <v>1446</v>
      </c>
      <c r="B1448" s="8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28.8" hidden="1" x14ac:dyDescent="0.3">
      <c r="A1449">
        <v>1447</v>
      </c>
      <c r="B1449" s="8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57.6" hidden="1" x14ac:dyDescent="0.3">
      <c r="A1450">
        <v>1448</v>
      </c>
      <c r="B1450" s="8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3.2" hidden="1" x14ac:dyDescent="0.3">
      <c r="A1451">
        <v>1449</v>
      </c>
      <c r="B1451" s="8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57.6" hidden="1" x14ac:dyDescent="0.3">
      <c r="A1452">
        <v>1450</v>
      </c>
      <c r="B1452" s="8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3.2" hidden="1" x14ac:dyDescent="0.3">
      <c r="A1453">
        <v>1451</v>
      </c>
      <c r="B1453" s="8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28.8" hidden="1" x14ac:dyDescent="0.3">
      <c r="A1454">
        <v>1452</v>
      </c>
      <c r="B1454" s="8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3.2" hidden="1" x14ac:dyDescent="0.3">
      <c r="A1455">
        <v>1453</v>
      </c>
      <c r="B1455" s="8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3.2" hidden="1" x14ac:dyDescent="0.3">
      <c r="A1456">
        <v>1454</v>
      </c>
      <c r="B1456" s="8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43.2" hidden="1" x14ac:dyDescent="0.3">
      <c r="A1457">
        <v>1455</v>
      </c>
      <c r="B1457" s="8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idden="1" x14ac:dyDescent="0.3">
      <c r="A1458">
        <v>1456</v>
      </c>
      <c r="B1458" s="8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28.8" hidden="1" x14ac:dyDescent="0.3">
      <c r="A1459">
        <v>1457</v>
      </c>
      <c r="B1459" s="8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57.6" hidden="1" x14ac:dyDescent="0.3">
      <c r="A1460">
        <v>1458</v>
      </c>
      <c r="B1460" s="8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3.2" hidden="1" x14ac:dyDescent="0.3">
      <c r="A1461">
        <v>1459</v>
      </c>
      <c r="B1461" s="8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3.2" hidden="1" x14ac:dyDescent="0.3">
      <c r="A1462">
        <v>1460</v>
      </c>
      <c r="B1462" s="8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28.8" hidden="1" x14ac:dyDescent="0.3">
      <c r="A1463">
        <v>1461</v>
      </c>
      <c r="B1463" s="8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28.8" hidden="1" x14ac:dyDescent="0.3">
      <c r="A1464">
        <v>1462</v>
      </c>
      <c r="B1464" s="8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3.2" hidden="1" x14ac:dyDescent="0.3">
      <c r="A1465">
        <v>1463</v>
      </c>
      <c r="B1465" s="8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hidden="1" x14ac:dyDescent="0.3">
      <c r="A1466">
        <v>1464</v>
      </c>
      <c r="B1466" s="8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3.2" hidden="1" x14ac:dyDescent="0.3">
      <c r="A1467">
        <v>1465</v>
      </c>
      <c r="B1467" s="8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3.2" hidden="1" x14ac:dyDescent="0.3">
      <c r="A1468">
        <v>1466</v>
      </c>
      <c r="B1468" s="8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28.8" hidden="1" x14ac:dyDescent="0.3">
      <c r="A1469">
        <v>1467</v>
      </c>
      <c r="B1469" s="8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3.2" hidden="1" x14ac:dyDescent="0.3">
      <c r="A1470">
        <v>1468</v>
      </c>
      <c r="B1470" s="8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3.2" hidden="1" x14ac:dyDescent="0.3">
      <c r="A1471">
        <v>1469</v>
      </c>
      <c r="B1471" s="8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57.6" hidden="1" x14ac:dyDescent="0.3">
      <c r="A1472">
        <v>1470</v>
      </c>
      <c r="B1472" s="8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3.2" hidden="1" x14ac:dyDescent="0.3">
      <c r="A1473">
        <v>1471</v>
      </c>
      <c r="B1473" s="8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57.6" hidden="1" x14ac:dyDescent="0.3">
      <c r="A1474">
        <v>1472</v>
      </c>
      <c r="B1474" s="8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1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hidden="1" x14ac:dyDescent="0.3">
      <c r="A1475">
        <v>1473</v>
      </c>
      <c r="B1475" s="8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hidden="1" x14ac:dyDescent="0.3">
      <c r="A1476">
        <v>1474</v>
      </c>
      <c r="B1476" s="8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3.2" hidden="1" x14ac:dyDescent="0.3">
      <c r="A1477">
        <v>1475</v>
      </c>
      <c r="B1477" s="8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28.8" hidden="1" x14ac:dyDescent="0.3">
      <c r="A1478">
        <v>1476</v>
      </c>
      <c r="B1478" s="8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3.2" hidden="1" x14ac:dyDescent="0.3">
      <c r="A1479">
        <v>1477</v>
      </c>
      <c r="B1479" s="8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3.2" hidden="1" x14ac:dyDescent="0.3">
      <c r="A1480">
        <v>1478</v>
      </c>
      <c r="B1480" s="8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3.2" hidden="1" x14ac:dyDescent="0.3">
      <c r="A1481">
        <v>1479</v>
      </c>
      <c r="B1481" s="8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3.2" hidden="1" x14ac:dyDescent="0.3">
      <c r="A1482">
        <v>1480</v>
      </c>
      <c r="B1482" s="8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3.2" hidden="1" x14ac:dyDescent="0.3">
      <c r="A1483">
        <v>1481</v>
      </c>
      <c r="B1483" s="8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3.2" hidden="1" x14ac:dyDescent="0.3">
      <c r="A1484">
        <v>1482</v>
      </c>
      <c r="B1484" s="8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3.2" hidden="1" x14ac:dyDescent="0.3">
      <c r="A1485">
        <v>1483</v>
      </c>
      <c r="B1485" s="8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hidden="1" x14ac:dyDescent="0.3">
      <c r="A1486">
        <v>1484</v>
      </c>
      <c r="B1486" s="8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3.2" hidden="1" x14ac:dyDescent="0.3">
      <c r="A1487">
        <v>1485</v>
      </c>
      <c r="B1487" s="8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57.6" hidden="1" x14ac:dyDescent="0.3">
      <c r="A1488">
        <v>1486</v>
      </c>
      <c r="B1488" s="8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3.2" hidden="1" x14ac:dyDescent="0.3">
      <c r="A1489">
        <v>1487</v>
      </c>
      <c r="B1489" s="8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3.2" hidden="1" x14ac:dyDescent="0.3">
      <c r="A1490">
        <v>1488</v>
      </c>
      <c r="B1490" s="8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3.2" hidden="1" x14ac:dyDescent="0.3">
      <c r="A1491">
        <v>1489</v>
      </c>
      <c r="B1491" s="8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3.2" hidden="1" x14ac:dyDescent="0.3">
      <c r="A1492">
        <v>1490</v>
      </c>
      <c r="B1492" s="8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3.2" hidden="1" x14ac:dyDescent="0.3">
      <c r="A1493">
        <v>1491</v>
      </c>
      <c r="B1493" s="8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57.6" hidden="1" x14ac:dyDescent="0.3">
      <c r="A1494">
        <v>1492</v>
      </c>
      <c r="B1494" s="8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28.8" hidden="1" x14ac:dyDescent="0.3">
      <c r="A1495">
        <v>1493</v>
      </c>
      <c r="B1495" s="8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43.2" hidden="1" x14ac:dyDescent="0.3">
      <c r="A1496">
        <v>1494</v>
      </c>
      <c r="B1496" s="8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28.8" hidden="1" x14ac:dyDescent="0.3">
      <c r="A1497">
        <v>1495</v>
      </c>
      <c r="B1497" s="8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3.2" hidden="1" x14ac:dyDescent="0.3">
      <c r="A1498">
        <v>1496</v>
      </c>
      <c r="B1498" s="8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43.2" hidden="1" x14ac:dyDescent="0.3">
      <c r="A1499">
        <v>1497</v>
      </c>
      <c r="B1499" s="8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3.2" hidden="1" x14ac:dyDescent="0.3">
      <c r="A1500">
        <v>1498</v>
      </c>
      <c r="B1500" s="8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43.2" hidden="1" x14ac:dyDescent="0.3">
      <c r="A1501">
        <v>1499</v>
      </c>
      <c r="B1501" s="8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3.2" hidden="1" x14ac:dyDescent="0.3">
      <c r="A1502">
        <v>1500</v>
      </c>
      <c r="B1502" s="8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28.8" hidden="1" x14ac:dyDescent="0.3">
      <c r="A1503">
        <v>1501</v>
      </c>
      <c r="B1503" s="8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3.2" hidden="1" x14ac:dyDescent="0.3">
      <c r="A1504">
        <v>1502</v>
      </c>
      <c r="B1504" s="8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3.2" hidden="1" x14ac:dyDescent="0.3">
      <c r="A1505">
        <v>1503</v>
      </c>
      <c r="B1505" s="8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3.2" hidden="1" x14ac:dyDescent="0.3">
      <c r="A1506">
        <v>1504</v>
      </c>
      <c r="B1506" s="8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57.6" hidden="1" x14ac:dyDescent="0.3">
      <c r="A1507">
        <v>1505</v>
      </c>
      <c r="B1507" s="8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3.2" hidden="1" x14ac:dyDescent="0.3">
      <c r="A1508">
        <v>1506</v>
      </c>
      <c r="B1508" s="8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57.6" hidden="1" x14ac:dyDescent="0.3">
      <c r="A1509">
        <v>1507</v>
      </c>
      <c r="B1509" s="8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3.2" hidden="1" x14ac:dyDescent="0.3">
      <c r="A1510">
        <v>1508</v>
      </c>
      <c r="B1510" s="8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3.2" hidden="1" x14ac:dyDescent="0.3">
      <c r="A1511">
        <v>1509</v>
      </c>
      <c r="B1511" s="8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3.2" hidden="1" x14ac:dyDescent="0.3">
      <c r="A1512">
        <v>1510</v>
      </c>
      <c r="B1512" s="8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57.6" hidden="1" x14ac:dyDescent="0.3">
      <c r="A1513">
        <v>1511</v>
      </c>
      <c r="B1513" s="8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3.2" hidden="1" x14ac:dyDescent="0.3">
      <c r="A1514">
        <v>1512</v>
      </c>
      <c r="B1514" s="8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3.2" hidden="1" x14ac:dyDescent="0.3">
      <c r="A1515">
        <v>1513</v>
      </c>
      <c r="B1515" s="8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3.2" hidden="1" x14ac:dyDescent="0.3">
      <c r="A1516">
        <v>1514</v>
      </c>
      <c r="B1516" s="8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3.2" hidden="1" x14ac:dyDescent="0.3">
      <c r="A1517">
        <v>1515</v>
      </c>
      <c r="B1517" s="8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3.2" hidden="1" x14ac:dyDescent="0.3">
      <c r="A1518">
        <v>1516</v>
      </c>
      <c r="B1518" s="8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3.2" hidden="1" x14ac:dyDescent="0.3">
      <c r="A1519">
        <v>1517</v>
      </c>
      <c r="B1519" s="8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28.8" hidden="1" x14ac:dyDescent="0.3">
      <c r="A1520">
        <v>1518</v>
      </c>
      <c r="B1520" s="8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3.2" hidden="1" x14ac:dyDescent="0.3">
      <c r="A1521">
        <v>1519</v>
      </c>
      <c r="B1521" s="8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28.8" hidden="1" x14ac:dyDescent="0.3">
      <c r="A1522">
        <v>1520</v>
      </c>
      <c r="B1522" s="8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3.2" hidden="1" x14ac:dyDescent="0.3">
      <c r="A1523">
        <v>1521</v>
      </c>
      <c r="B1523" s="8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57.6" hidden="1" x14ac:dyDescent="0.3">
      <c r="A1524">
        <v>1522</v>
      </c>
      <c r="B1524" s="8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3.2" hidden="1" x14ac:dyDescent="0.3">
      <c r="A1525">
        <v>1523</v>
      </c>
      <c r="B1525" s="8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3.2" hidden="1" x14ac:dyDescent="0.3">
      <c r="A1526">
        <v>1524</v>
      </c>
      <c r="B1526" s="8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3.2" hidden="1" x14ac:dyDescent="0.3">
      <c r="A1527">
        <v>1525</v>
      </c>
      <c r="B1527" s="8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3.2" hidden="1" x14ac:dyDescent="0.3">
      <c r="A1528">
        <v>1526</v>
      </c>
      <c r="B1528" s="8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3.2" hidden="1" x14ac:dyDescent="0.3">
      <c r="A1529">
        <v>1527</v>
      </c>
      <c r="B1529" s="8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28.8" hidden="1" x14ac:dyDescent="0.3">
      <c r="A1530">
        <v>1528</v>
      </c>
      <c r="B1530" s="8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28.8" hidden="1" x14ac:dyDescent="0.3">
      <c r="A1531">
        <v>1529</v>
      </c>
      <c r="B1531" s="8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57.6" hidden="1" x14ac:dyDescent="0.3">
      <c r="A1532">
        <v>1530</v>
      </c>
      <c r="B1532" s="8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57.6" hidden="1" x14ac:dyDescent="0.3">
      <c r="A1533">
        <v>1531</v>
      </c>
      <c r="B1533" s="8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3.2" hidden="1" x14ac:dyDescent="0.3">
      <c r="A1534">
        <v>1532</v>
      </c>
      <c r="B1534" s="8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3.2" hidden="1" x14ac:dyDescent="0.3">
      <c r="A1535">
        <v>1533</v>
      </c>
      <c r="B1535" s="8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3.2" hidden="1" x14ac:dyDescent="0.3">
      <c r="A1536">
        <v>1534</v>
      </c>
      <c r="B1536" s="8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43.2" hidden="1" x14ac:dyDescent="0.3">
      <c r="A1537">
        <v>1535</v>
      </c>
      <c r="B1537" s="8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57.6" hidden="1" x14ac:dyDescent="0.3">
      <c r="A1538">
        <v>1536</v>
      </c>
      <c r="B1538" s="8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1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3.2" hidden="1" x14ac:dyDescent="0.3">
      <c r="A1539">
        <v>1537</v>
      </c>
      <c r="B1539" s="8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hidden="1" x14ac:dyDescent="0.3">
      <c r="A1540">
        <v>1538</v>
      </c>
      <c r="B1540" s="8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3.2" hidden="1" x14ac:dyDescent="0.3">
      <c r="A1541">
        <v>1539</v>
      </c>
      <c r="B1541" s="8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3.2" hidden="1" x14ac:dyDescent="0.3">
      <c r="A1542">
        <v>1540</v>
      </c>
      <c r="B1542" s="8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3.2" hidden="1" x14ac:dyDescent="0.3">
      <c r="A1543">
        <v>1541</v>
      </c>
      <c r="B1543" s="8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3.2" hidden="1" x14ac:dyDescent="0.3">
      <c r="A1544">
        <v>1542</v>
      </c>
      <c r="B1544" s="8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3.2" hidden="1" x14ac:dyDescent="0.3">
      <c r="A1545">
        <v>1543</v>
      </c>
      <c r="B1545" s="8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3.2" hidden="1" x14ac:dyDescent="0.3">
      <c r="A1546">
        <v>1544</v>
      </c>
      <c r="B1546" s="8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3.2" hidden="1" x14ac:dyDescent="0.3">
      <c r="A1547">
        <v>1545</v>
      </c>
      <c r="B1547" s="8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3.2" hidden="1" x14ac:dyDescent="0.3">
      <c r="A1548">
        <v>1546</v>
      </c>
      <c r="B1548" s="8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3.2" hidden="1" x14ac:dyDescent="0.3">
      <c r="A1549">
        <v>1547</v>
      </c>
      <c r="B1549" s="8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28.8" hidden="1" x14ac:dyDescent="0.3">
      <c r="A1550">
        <v>1548</v>
      </c>
      <c r="B1550" s="8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3.2" hidden="1" x14ac:dyDescent="0.3">
      <c r="A1551">
        <v>1549</v>
      </c>
      <c r="B1551" s="8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57.6" hidden="1" x14ac:dyDescent="0.3">
      <c r="A1552">
        <v>1550</v>
      </c>
      <c r="B1552" s="8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3.2" hidden="1" x14ac:dyDescent="0.3">
      <c r="A1553">
        <v>1551</v>
      </c>
      <c r="B1553" s="8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3.2" hidden="1" x14ac:dyDescent="0.3">
      <c r="A1554">
        <v>1552</v>
      </c>
      <c r="B1554" s="8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3.2" hidden="1" x14ac:dyDescent="0.3">
      <c r="A1555">
        <v>1553</v>
      </c>
      <c r="B1555" s="8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57.6" hidden="1" x14ac:dyDescent="0.3">
      <c r="A1556">
        <v>1554</v>
      </c>
      <c r="B1556" s="8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3.2" hidden="1" x14ac:dyDescent="0.3">
      <c r="A1557">
        <v>1555</v>
      </c>
      <c r="B1557" s="8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3.2" hidden="1" x14ac:dyDescent="0.3">
      <c r="A1558">
        <v>1556</v>
      </c>
      <c r="B1558" s="8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3.2" hidden="1" x14ac:dyDescent="0.3">
      <c r="A1559">
        <v>1557</v>
      </c>
      <c r="B1559" s="8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3.2" hidden="1" x14ac:dyDescent="0.3">
      <c r="A1560">
        <v>1558</v>
      </c>
      <c r="B1560" s="8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28.8" hidden="1" x14ac:dyDescent="0.3">
      <c r="A1561">
        <v>1559</v>
      </c>
      <c r="B1561" s="8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3.2" hidden="1" x14ac:dyDescent="0.3">
      <c r="A1562">
        <v>1560</v>
      </c>
      <c r="B1562" s="8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43.2" hidden="1" x14ac:dyDescent="0.3">
      <c r="A1563">
        <v>1561</v>
      </c>
      <c r="B1563" s="8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57.6" hidden="1" x14ac:dyDescent="0.3">
      <c r="A1564">
        <v>1562</v>
      </c>
      <c r="B1564" s="8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3.2" hidden="1" x14ac:dyDescent="0.3">
      <c r="A1565">
        <v>1563</v>
      </c>
      <c r="B1565" s="8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3.2" hidden="1" x14ac:dyDescent="0.3">
      <c r="A1566">
        <v>1564</v>
      </c>
      <c r="B1566" s="8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3.2" hidden="1" x14ac:dyDescent="0.3">
      <c r="A1567">
        <v>1565</v>
      </c>
      <c r="B1567" s="8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3.2" hidden="1" x14ac:dyDescent="0.3">
      <c r="A1568">
        <v>1566</v>
      </c>
      <c r="B1568" s="8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3.2" hidden="1" x14ac:dyDescent="0.3">
      <c r="A1569">
        <v>1567</v>
      </c>
      <c r="B1569" s="8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3.2" hidden="1" x14ac:dyDescent="0.3">
      <c r="A1570">
        <v>1568</v>
      </c>
      <c r="B1570" s="8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hidden="1" x14ac:dyDescent="0.3">
      <c r="A1571">
        <v>1569</v>
      </c>
      <c r="B1571" s="8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28.8" hidden="1" x14ac:dyDescent="0.3">
      <c r="A1572">
        <v>1570</v>
      </c>
      <c r="B1572" s="8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57.6" hidden="1" x14ac:dyDescent="0.3">
      <c r="A1573">
        <v>1571</v>
      </c>
      <c r="B1573" s="8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3.2" hidden="1" x14ac:dyDescent="0.3">
      <c r="A1574">
        <v>1572</v>
      </c>
      <c r="B1574" s="8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3.2" hidden="1" x14ac:dyDescent="0.3">
      <c r="A1575">
        <v>1573</v>
      </c>
      <c r="B1575" s="8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3.2" hidden="1" x14ac:dyDescent="0.3">
      <c r="A1576">
        <v>1574</v>
      </c>
      <c r="B1576" s="8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3.2" hidden="1" x14ac:dyDescent="0.3">
      <c r="A1577">
        <v>1575</v>
      </c>
      <c r="B1577" s="8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28.8" hidden="1" x14ac:dyDescent="0.3">
      <c r="A1578">
        <v>1576</v>
      </c>
      <c r="B1578" s="8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3.2" hidden="1" x14ac:dyDescent="0.3">
      <c r="A1579">
        <v>1577</v>
      </c>
      <c r="B1579" s="8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57.6" hidden="1" x14ac:dyDescent="0.3">
      <c r="A1580">
        <v>1578</v>
      </c>
      <c r="B1580" s="8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28.8" hidden="1" x14ac:dyDescent="0.3">
      <c r="A1581">
        <v>1579</v>
      </c>
      <c r="B1581" s="8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3.2" hidden="1" x14ac:dyDescent="0.3">
      <c r="A1582">
        <v>1580</v>
      </c>
      <c r="B1582" s="8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3.2" hidden="1" x14ac:dyDescent="0.3">
      <c r="A1583">
        <v>1581</v>
      </c>
      <c r="B1583" s="8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28.8" hidden="1" x14ac:dyDescent="0.3">
      <c r="A1584">
        <v>1582</v>
      </c>
      <c r="B1584" s="8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57.6" hidden="1" x14ac:dyDescent="0.3">
      <c r="A1585">
        <v>1583</v>
      </c>
      <c r="B1585" s="8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3.2" hidden="1" x14ac:dyDescent="0.3">
      <c r="A1586">
        <v>1584</v>
      </c>
      <c r="B1586" s="8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57.6" hidden="1" x14ac:dyDescent="0.3">
      <c r="A1587">
        <v>1585</v>
      </c>
      <c r="B1587" s="8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28.8" hidden="1" x14ac:dyDescent="0.3">
      <c r="A1588">
        <v>1586</v>
      </c>
      <c r="B1588" s="8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57.6" hidden="1" x14ac:dyDescent="0.3">
      <c r="A1589">
        <v>1587</v>
      </c>
      <c r="B1589" s="8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28.8" hidden="1" x14ac:dyDescent="0.3">
      <c r="A1590">
        <v>1588</v>
      </c>
      <c r="B1590" s="8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3.2" hidden="1" x14ac:dyDescent="0.3">
      <c r="A1591">
        <v>1589</v>
      </c>
      <c r="B1591" s="8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hidden="1" x14ac:dyDescent="0.3">
      <c r="A1592">
        <v>1590</v>
      </c>
      <c r="B1592" s="8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57.6" hidden="1" x14ac:dyDescent="0.3">
      <c r="A1593">
        <v>1591</v>
      </c>
      <c r="B1593" s="8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28.8" hidden="1" x14ac:dyDescent="0.3">
      <c r="A1594">
        <v>1592</v>
      </c>
      <c r="B1594" s="8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28.8" hidden="1" x14ac:dyDescent="0.3">
      <c r="A1595">
        <v>1593</v>
      </c>
      <c r="B1595" s="8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28.8" hidden="1" x14ac:dyDescent="0.3">
      <c r="A1596">
        <v>1594</v>
      </c>
      <c r="B1596" s="8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3.2" hidden="1" x14ac:dyDescent="0.3">
      <c r="A1597">
        <v>1595</v>
      </c>
      <c r="B1597" s="8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3.2" hidden="1" x14ac:dyDescent="0.3">
      <c r="A1598">
        <v>1596</v>
      </c>
      <c r="B1598" s="8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3.2" hidden="1" x14ac:dyDescent="0.3">
      <c r="A1599">
        <v>1597</v>
      </c>
      <c r="B1599" s="8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57.6" hidden="1" x14ac:dyDescent="0.3">
      <c r="A1600">
        <v>1598</v>
      </c>
      <c r="B1600" s="8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3.2" hidden="1" x14ac:dyDescent="0.3">
      <c r="A1601">
        <v>1599</v>
      </c>
      <c r="B1601" s="8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43.2" hidden="1" x14ac:dyDescent="0.3">
      <c r="A1602">
        <v>1600</v>
      </c>
      <c r="B1602" s="8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1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3.2" hidden="1" x14ac:dyDescent="0.3">
      <c r="A1603">
        <v>1601</v>
      </c>
      <c r="B1603" s="8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hidden="1" x14ac:dyDescent="0.3">
      <c r="A1604">
        <v>1602</v>
      </c>
      <c r="B1604" s="8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28.8" hidden="1" x14ac:dyDescent="0.3">
      <c r="A1605">
        <v>1603</v>
      </c>
      <c r="B1605" s="8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3.2" hidden="1" x14ac:dyDescent="0.3">
      <c r="A1606">
        <v>1604</v>
      </c>
      <c r="B1606" s="8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3.2" hidden="1" x14ac:dyDescent="0.3">
      <c r="A1607">
        <v>1605</v>
      </c>
      <c r="B1607" s="8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3.2" hidden="1" x14ac:dyDescent="0.3">
      <c r="A1608">
        <v>1606</v>
      </c>
      <c r="B1608" s="8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3.2" hidden="1" x14ac:dyDescent="0.3">
      <c r="A1609">
        <v>1607</v>
      </c>
      <c r="B1609" s="8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28.8" hidden="1" x14ac:dyDescent="0.3">
      <c r="A1610">
        <v>1608</v>
      </c>
      <c r="B1610" s="8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3.2" hidden="1" x14ac:dyDescent="0.3">
      <c r="A1611">
        <v>1609</v>
      </c>
      <c r="B1611" s="8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28.8" hidden="1" x14ac:dyDescent="0.3">
      <c r="A1612">
        <v>1610</v>
      </c>
      <c r="B1612" s="8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hidden="1" x14ac:dyDescent="0.3">
      <c r="A1613">
        <v>1611</v>
      </c>
      <c r="B1613" s="8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3.2" hidden="1" x14ac:dyDescent="0.3">
      <c r="A1614">
        <v>1612</v>
      </c>
      <c r="B1614" s="8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3.2" hidden="1" x14ac:dyDescent="0.3">
      <c r="A1615">
        <v>1613</v>
      </c>
      <c r="B1615" s="8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3.2" hidden="1" x14ac:dyDescent="0.3">
      <c r="A1616">
        <v>1614</v>
      </c>
      <c r="B1616" s="8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3.2" hidden="1" x14ac:dyDescent="0.3">
      <c r="A1617">
        <v>1615</v>
      </c>
      <c r="B1617" s="8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3.2" hidden="1" x14ac:dyDescent="0.3">
      <c r="A1618">
        <v>1616</v>
      </c>
      <c r="B1618" s="8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28.8" hidden="1" x14ac:dyDescent="0.3">
      <c r="A1619">
        <v>1617</v>
      </c>
      <c r="B1619" s="8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3.2" hidden="1" x14ac:dyDescent="0.3">
      <c r="A1620">
        <v>1618</v>
      </c>
      <c r="B1620" s="8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3.2" hidden="1" x14ac:dyDescent="0.3">
      <c r="A1621">
        <v>1619</v>
      </c>
      <c r="B1621" s="8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28.8" hidden="1" x14ac:dyDescent="0.3">
      <c r="A1622">
        <v>1620</v>
      </c>
      <c r="B1622" s="8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3.2" hidden="1" x14ac:dyDescent="0.3">
      <c r="A1623">
        <v>1621</v>
      </c>
      <c r="B1623" s="8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3.2" hidden="1" x14ac:dyDescent="0.3">
      <c r="A1624">
        <v>1622</v>
      </c>
      <c r="B1624" s="8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3.2" hidden="1" x14ac:dyDescent="0.3">
      <c r="A1625">
        <v>1623</v>
      </c>
      <c r="B1625" s="8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3.2" hidden="1" x14ac:dyDescent="0.3">
      <c r="A1626">
        <v>1624</v>
      </c>
      <c r="B1626" s="8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57.6" hidden="1" x14ac:dyDescent="0.3">
      <c r="A1627">
        <v>1625</v>
      </c>
      <c r="B1627" s="8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3.2" hidden="1" x14ac:dyDescent="0.3">
      <c r="A1628">
        <v>1626</v>
      </c>
      <c r="B1628" s="8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3.2" hidden="1" x14ac:dyDescent="0.3">
      <c r="A1629">
        <v>1627</v>
      </c>
      <c r="B1629" s="8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28.8" hidden="1" x14ac:dyDescent="0.3">
      <c r="A1630">
        <v>1628</v>
      </c>
      <c r="B1630" s="8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28.8" hidden="1" x14ac:dyDescent="0.3">
      <c r="A1631">
        <v>1629</v>
      </c>
      <c r="B1631" s="8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3.2" hidden="1" x14ac:dyDescent="0.3">
      <c r="A1632">
        <v>1630</v>
      </c>
      <c r="B1632" s="8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3.2" hidden="1" x14ac:dyDescent="0.3">
      <c r="A1633">
        <v>1631</v>
      </c>
      <c r="B1633" s="8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43.2" hidden="1" x14ac:dyDescent="0.3">
      <c r="A1634">
        <v>1632</v>
      </c>
      <c r="B1634" s="8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3.2" hidden="1" x14ac:dyDescent="0.3">
      <c r="A1635">
        <v>1633</v>
      </c>
      <c r="B1635" s="8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43.2" hidden="1" x14ac:dyDescent="0.3">
      <c r="A1636">
        <v>1634</v>
      </c>
      <c r="B1636" s="8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57.6" hidden="1" x14ac:dyDescent="0.3">
      <c r="A1637">
        <v>1635</v>
      </c>
      <c r="B1637" s="8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3.2" hidden="1" x14ac:dyDescent="0.3">
      <c r="A1638">
        <v>1636</v>
      </c>
      <c r="B1638" s="8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3.2" hidden="1" x14ac:dyDescent="0.3">
      <c r="A1639">
        <v>1637</v>
      </c>
      <c r="B1639" s="8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28.8" hidden="1" x14ac:dyDescent="0.3">
      <c r="A1640">
        <v>1638</v>
      </c>
      <c r="B1640" s="8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3.2" hidden="1" x14ac:dyDescent="0.3">
      <c r="A1641">
        <v>1639</v>
      </c>
      <c r="B1641" s="8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3.2" hidden="1" x14ac:dyDescent="0.3">
      <c r="A1642">
        <v>1640</v>
      </c>
      <c r="B1642" s="8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28.8" hidden="1" x14ac:dyDescent="0.3">
      <c r="A1643">
        <v>1641</v>
      </c>
      <c r="B1643" s="8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3.2" hidden="1" x14ac:dyDescent="0.3">
      <c r="A1644">
        <v>1642</v>
      </c>
      <c r="B1644" s="8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28.8" hidden="1" x14ac:dyDescent="0.3">
      <c r="A1645">
        <v>1643</v>
      </c>
      <c r="B1645" s="8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3.2" hidden="1" x14ac:dyDescent="0.3">
      <c r="A1646">
        <v>1644</v>
      </c>
      <c r="B1646" s="8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3.2" hidden="1" x14ac:dyDescent="0.3">
      <c r="A1647">
        <v>1645</v>
      </c>
      <c r="B1647" s="8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57.6" hidden="1" x14ac:dyDescent="0.3">
      <c r="A1648">
        <v>1646</v>
      </c>
      <c r="B1648" s="8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3.2" hidden="1" x14ac:dyDescent="0.3">
      <c r="A1649">
        <v>1647</v>
      </c>
      <c r="B1649" s="8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3.2" hidden="1" x14ac:dyDescent="0.3">
      <c r="A1650">
        <v>1648</v>
      </c>
      <c r="B1650" s="8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3.2" hidden="1" x14ac:dyDescent="0.3">
      <c r="A1651">
        <v>1649</v>
      </c>
      <c r="B1651" s="8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3.2" hidden="1" x14ac:dyDescent="0.3">
      <c r="A1652">
        <v>1650</v>
      </c>
      <c r="B1652" s="8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3.2" hidden="1" x14ac:dyDescent="0.3">
      <c r="A1653">
        <v>1651</v>
      </c>
      <c r="B1653" s="8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3.2" hidden="1" x14ac:dyDescent="0.3">
      <c r="A1654">
        <v>1652</v>
      </c>
      <c r="B1654" s="8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3.2" hidden="1" x14ac:dyDescent="0.3">
      <c r="A1655">
        <v>1653</v>
      </c>
      <c r="B1655" s="8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3.2" hidden="1" x14ac:dyDescent="0.3">
      <c r="A1656">
        <v>1654</v>
      </c>
      <c r="B1656" s="8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28.8" hidden="1" x14ac:dyDescent="0.3">
      <c r="A1657">
        <v>1655</v>
      </c>
      <c r="B1657" s="8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57.6" hidden="1" x14ac:dyDescent="0.3">
      <c r="A1658">
        <v>1656</v>
      </c>
      <c r="B1658" s="8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43.2" hidden="1" x14ac:dyDescent="0.3">
      <c r="A1659">
        <v>1657</v>
      </c>
      <c r="B1659" s="8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3.2" hidden="1" x14ac:dyDescent="0.3">
      <c r="A1660">
        <v>1658</v>
      </c>
      <c r="B1660" s="8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3.2" hidden="1" x14ac:dyDescent="0.3">
      <c r="A1661">
        <v>1659</v>
      </c>
      <c r="B1661" s="8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57.6" hidden="1" x14ac:dyDescent="0.3">
      <c r="A1662">
        <v>1660</v>
      </c>
      <c r="B1662" s="8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57.6" hidden="1" x14ac:dyDescent="0.3">
      <c r="A1663">
        <v>1661</v>
      </c>
      <c r="B1663" s="8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43.2" hidden="1" x14ac:dyDescent="0.3">
      <c r="A1664">
        <v>1662</v>
      </c>
      <c r="B1664" s="8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3.2" hidden="1" x14ac:dyDescent="0.3">
      <c r="A1665">
        <v>1663</v>
      </c>
      <c r="B1665" s="8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3.2" hidden="1" x14ac:dyDescent="0.3">
      <c r="A1666">
        <v>1664</v>
      </c>
      <c r="B1666" s="8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1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43.2" hidden="1" x14ac:dyDescent="0.3">
      <c r="A1667">
        <v>1665</v>
      </c>
      <c r="B1667" s="8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hidden="1" x14ac:dyDescent="0.3">
      <c r="A1668">
        <v>1666</v>
      </c>
      <c r="B1668" s="8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3.2" hidden="1" x14ac:dyDescent="0.3">
      <c r="A1669">
        <v>1667</v>
      </c>
      <c r="B1669" s="8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3.2" hidden="1" x14ac:dyDescent="0.3">
      <c r="A1670">
        <v>1668</v>
      </c>
      <c r="B1670" s="8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57.6" hidden="1" x14ac:dyDescent="0.3">
      <c r="A1671">
        <v>1669</v>
      </c>
      <c r="B1671" s="8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57.6" hidden="1" x14ac:dyDescent="0.3">
      <c r="A1672">
        <v>1670</v>
      </c>
      <c r="B1672" s="8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28.8" hidden="1" x14ac:dyDescent="0.3">
      <c r="A1673">
        <v>1671</v>
      </c>
      <c r="B1673" s="8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3.2" hidden="1" x14ac:dyDescent="0.3">
      <c r="A1674">
        <v>1672</v>
      </c>
      <c r="B1674" s="8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3.2" hidden="1" x14ac:dyDescent="0.3">
      <c r="A1675">
        <v>1673</v>
      </c>
      <c r="B1675" s="8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3.2" hidden="1" x14ac:dyDescent="0.3">
      <c r="A1676">
        <v>1674</v>
      </c>
      <c r="B1676" s="8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28.8" hidden="1" x14ac:dyDescent="0.3">
      <c r="A1677">
        <v>1675</v>
      </c>
      <c r="B1677" s="8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28.8" hidden="1" x14ac:dyDescent="0.3">
      <c r="A1678">
        <v>1676</v>
      </c>
      <c r="B1678" s="8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3.2" hidden="1" x14ac:dyDescent="0.3">
      <c r="A1679">
        <v>1677</v>
      </c>
      <c r="B1679" s="8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3.2" hidden="1" x14ac:dyDescent="0.3">
      <c r="A1680">
        <v>1678</v>
      </c>
      <c r="B1680" s="8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57.6" hidden="1" x14ac:dyDescent="0.3">
      <c r="A1681">
        <v>1679</v>
      </c>
      <c r="B1681" s="8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28.8" hidden="1" x14ac:dyDescent="0.3">
      <c r="A1682">
        <v>1680</v>
      </c>
      <c r="B1682" s="8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43.2" hidden="1" x14ac:dyDescent="0.3">
      <c r="A1683">
        <v>1681</v>
      </c>
      <c r="B1683" s="8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43.2" hidden="1" x14ac:dyDescent="0.3">
      <c r="A1684">
        <v>1682</v>
      </c>
      <c r="B1684" s="8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3.2" hidden="1" x14ac:dyDescent="0.3">
      <c r="A1685">
        <v>1683</v>
      </c>
      <c r="B1685" s="8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28.8" hidden="1" x14ac:dyDescent="0.3">
      <c r="A1686">
        <v>1684</v>
      </c>
      <c r="B1686" s="8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3.2" hidden="1" x14ac:dyDescent="0.3">
      <c r="A1687">
        <v>1685</v>
      </c>
      <c r="B1687" s="8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3.2" hidden="1" x14ac:dyDescent="0.3">
      <c r="A1688">
        <v>1686</v>
      </c>
      <c r="B1688" s="8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3.2" hidden="1" x14ac:dyDescent="0.3">
      <c r="A1689">
        <v>1687</v>
      </c>
      <c r="B1689" s="8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57.6" hidden="1" x14ac:dyDescent="0.3">
      <c r="A1690">
        <v>1688</v>
      </c>
      <c r="B1690" s="8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28.8" hidden="1" x14ac:dyDescent="0.3">
      <c r="A1691">
        <v>1689</v>
      </c>
      <c r="B1691" s="8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3.2" hidden="1" x14ac:dyDescent="0.3">
      <c r="A1692">
        <v>1690</v>
      </c>
      <c r="B1692" s="8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3.2" hidden="1" x14ac:dyDescent="0.3">
      <c r="A1693">
        <v>1691</v>
      </c>
      <c r="B1693" s="8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3.2" hidden="1" x14ac:dyDescent="0.3">
      <c r="A1694">
        <v>1692</v>
      </c>
      <c r="B1694" s="8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3.2" hidden="1" x14ac:dyDescent="0.3">
      <c r="A1695">
        <v>1693</v>
      </c>
      <c r="B1695" s="8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3.2" hidden="1" x14ac:dyDescent="0.3">
      <c r="A1696">
        <v>1694</v>
      </c>
      <c r="B1696" s="8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57.6" hidden="1" x14ac:dyDescent="0.3">
      <c r="A1697">
        <v>1695</v>
      </c>
      <c r="B1697" s="8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43.2" hidden="1" x14ac:dyDescent="0.3">
      <c r="A1698">
        <v>1696</v>
      </c>
      <c r="B1698" s="8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3.2" hidden="1" x14ac:dyDescent="0.3">
      <c r="A1699">
        <v>1697</v>
      </c>
      <c r="B1699" s="8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2" hidden="1" x14ac:dyDescent="0.3">
      <c r="A1700">
        <v>1698</v>
      </c>
      <c r="B1700" s="8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43.2" hidden="1" x14ac:dyDescent="0.3">
      <c r="A1701">
        <v>1699</v>
      </c>
      <c r="B1701" s="8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3.2" hidden="1" x14ac:dyDescent="0.3">
      <c r="A1702">
        <v>1700</v>
      </c>
      <c r="B1702" s="8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3.2" hidden="1" x14ac:dyDescent="0.3">
      <c r="A1703">
        <v>1701</v>
      </c>
      <c r="B1703" s="8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28.8" hidden="1" x14ac:dyDescent="0.3">
      <c r="A1704">
        <v>1702</v>
      </c>
      <c r="B1704" s="8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3.2" hidden="1" x14ac:dyDescent="0.3">
      <c r="A1705">
        <v>1703</v>
      </c>
      <c r="B1705" s="8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43.2" hidden="1" x14ac:dyDescent="0.3">
      <c r="A1706">
        <v>1704</v>
      </c>
      <c r="B1706" s="8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3.2" hidden="1" x14ac:dyDescent="0.3">
      <c r="A1707">
        <v>1705</v>
      </c>
      <c r="B1707" s="8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3.2" hidden="1" x14ac:dyDescent="0.3">
      <c r="A1708">
        <v>1706</v>
      </c>
      <c r="B1708" s="8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3.2" hidden="1" x14ac:dyDescent="0.3">
      <c r="A1709">
        <v>1707</v>
      </c>
      <c r="B1709" s="8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57.6" hidden="1" x14ac:dyDescent="0.3">
      <c r="A1710">
        <v>1708</v>
      </c>
      <c r="B1710" s="8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3.2" hidden="1" x14ac:dyDescent="0.3">
      <c r="A1711">
        <v>1709</v>
      </c>
      <c r="B1711" s="8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28.8" hidden="1" x14ac:dyDescent="0.3">
      <c r="A1712">
        <v>1710</v>
      </c>
      <c r="B1712" s="8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3.2" hidden="1" x14ac:dyDescent="0.3">
      <c r="A1713">
        <v>1711</v>
      </c>
      <c r="B1713" s="8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57.6" hidden="1" x14ac:dyDescent="0.3">
      <c r="A1714">
        <v>1712</v>
      </c>
      <c r="B1714" s="8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57.6" hidden="1" x14ac:dyDescent="0.3">
      <c r="A1715">
        <v>1713</v>
      </c>
      <c r="B1715" s="8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3.2" hidden="1" x14ac:dyDescent="0.3">
      <c r="A1716">
        <v>1714</v>
      </c>
      <c r="B1716" s="8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3.2" hidden="1" x14ac:dyDescent="0.3">
      <c r="A1717">
        <v>1715</v>
      </c>
      <c r="B1717" s="8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43.2" hidden="1" x14ac:dyDescent="0.3">
      <c r="A1718">
        <v>1716</v>
      </c>
      <c r="B1718" s="8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3.2" hidden="1" x14ac:dyDescent="0.3">
      <c r="A1719">
        <v>1717</v>
      </c>
      <c r="B1719" s="8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hidden="1" x14ac:dyDescent="0.3">
      <c r="A1720">
        <v>1718</v>
      </c>
      <c r="B1720" s="8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3.2" hidden="1" x14ac:dyDescent="0.3">
      <c r="A1721">
        <v>1719</v>
      </c>
      <c r="B1721" s="8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3.2" hidden="1" x14ac:dyDescent="0.3">
      <c r="A1722">
        <v>1720</v>
      </c>
      <c r="B1722" s="8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3.2" hidden="1" x14ac:dyDescent="0.3">
      <c r="A1723">
        <v>1721</v>
      </c>
      <c r="B1723" s="8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3.2" hidden="1" x14ac:dyDescent="0.3">
      <c r="A1724">
        <v>1722</v>
      </c>
      <c r="B1724" s="8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57.6" hidden="1" x14ac:dyDescent="0.3">
      <c r="A1725">
        <v>1723</v>
      </c>
      <c r="B1725" s="8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3.2" hidden="1" x14ac:dyDescent="0.3">
      <c r="A1726">
        <v>1724</v>
      </c>
      <c r="B1726" s="8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3.2" hidden="1" x14ac:dyDescent="0.3">
      <c r="A1727">
        <v>1725</v>
      </c>
      <c r="B1727" s="8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28.8" hidden="1" x14ac:dyDescent="0.3">
      <c r="A1728">
        <v>1726</v>
      </c>
      <c r="B1728" s="8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3.2" hidden="1" x14ac:dyDescent="0.3">
      <c r="A1729">
        <v>1727</v>
      </c>
      <c r="B1729" s="8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3.2" hidden="1" x14ac:dyDescent="0.3">
      <c r="A1730">
        <v>1728</v>
      </c>
      <c r="B1730" s="8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1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43.2" hidden="1" x14ac:dyDescent="0.3">
      <c r="A1731">
        <v>1729</v>
      </c>
      <c r="B1731" s="8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hidden="1" x14ac:dyDescent="0.3">
      <c r="A1732">
        <v>1730</v>
      </c>
      <c r="B1732" s="8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28.8" hidden="1" x14ac:dyDescent="0.3">
      <c r="A1733">
        <v>1731</v>
      </c>
      <c r="B1733" s="8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3.2" hidden="1" x14ac:dyDescent="0.3">
      <c r="A1734">
        <v>1732</v>
      </c>
      <c r="B1734" s="8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3.2" hidden="1" x14ac:dyDescent="0.3">
      <c r="A1735">
        <v>1733</v>
      </c>
      <c r="B1735" s="8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3.2" hidden="1" x14ac:dyDescent="0.3">
      <c r="A1736">
        <v>1734</v>
      </c>
      <c r="B1736" s="8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3.2" hidden="1" x14ac:dyDescent="0.3">
      <c r="A1737">
        <v>1735</v>
      </c>
      <c r="B1737" s="8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28.8" hidden="1" x14ac:dyDescent="0.3">
      <c r="A1738">
        <v>1736</v>
      </c>
      <c r="B1738" s="8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3.2" hidden="1" x14ac:dyDescent="0.3">
      <c r="A1739">
        <v>1737</v>
      </c>
      <c r="B1739" s="8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28.8" hidden="1" x14ac:dyDescent="0.3">
      <c r="A1740">
        <v>1738</v>
      </c>
      <c r="B1740" s="8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3.2" hidden="1" x14ac:dyDescent="0.3">
      <c r="A1741">
        <v>1739</v>
      </c>
      <c r="B1741" s="8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3.2" hidden="1" x14ac:dyDescent="0.3">
      <c r="A1742">
        <v>1740</v>
      </c>
      <c r="B1742" s="8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28.8" hidden="1" x14ac:dyDescent="0.3">
      <c r="A1743">
        <v>1741</v>
      </c>
      <c r="B1743" s="8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3.2" hidden="1" x14ac:dyDescent="0.3">
      <c r="A1744">
        <v>1742</v>
      </c>
      <c r="B1744" s="8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3.2" hidden="1" x14ac:dyDescent="0.3">
      <c r="A1745">
        <v>1743</v>
      </c>
      <c r="B1745" s="8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43.2" hidden="1" x14ac:dyDescent="0.3">
      <c r="A1746">
        <v>1744</v>
      </c>
      <c r="B1746" s="8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3.2" hidden="1" x14ac:dyDescent="0.3">
      <c r="A1747">
        <v>1745</v>
      </c>
      <c r="B1747" s="8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57.6" hidden="1" x14ac:dyDescent="0.3">
      <c r="A1748">
        <v>1746</v>
      </c>
      <c r="B1748" s="8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3.2" hidden="1" x14ac:dyDescent="0.3">
      <c r="A1749">
        <v>1747</v>
      </c>
      <c r="B1749" s="8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28.8" hidden="1" x14ac:dyDescent="0.3">
      <c r="A1750">
        <v>1748</v>
      </c>
      <c r="B1750" s="8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28.8" hidden="1" x14ac:dyDescent="0.3">
      <c r="A1751">
        <v>1749</v>
      </c>
      <c r="B1751" s="8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3.2" hidden="1" x14ac:dyDescent="0.3">
      <c r="A1752">
        <v>1750</v>
      </c>
      <c r="B1752" s="8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28.8" hidden="1" x14ac:dyDescent="0.3">
      <c r="A1753">
        <v>1751</v>
      </c>
      <c r="B1753" s="8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28.8" hidden="1" x14ac:dyDescent="0.3">
      <c r="A1754">
        <v>1752</v>
      </c>
      <c r="B1754" s="8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3.2" hidden="1" x14ac:dyDescent="0.3">
      <c r="A1755">
        <v>1753</v>
      </c>
      <c r="B1755" s="8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3.2" hidden="1" x14ac:dyDescent="0.3">
      <c r="A1756">
        <v>1754</v>
      </c>
      <c r="B1756" s="8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3.2" hidden="1" x14ac:dyDescent="0.3">
      <c r="A1757">
        <v>1755</v>
      </c>
      <c r="B1757" s="8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3.2" hidden="1" x14ac:dyDescent="0.3">
      <c r="A1758">
        <v>1756</v>
      </c>
      <c r="B1758" s="8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28.8" hidden="1" x14ac:dyDescent="0.3">
      <c r="A1759">
        <v>1757</v>
      </c>
      <c r="B1759" s="8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57.6" hidden="1" x14ac:dyDescent="0.3">
      <c r="A1760">
        <v>1758</v>
      </c>
      <c r="B1760" s="8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28.8" hidden="1" x14ac:dyDescent="0.3">
      <c r="A1761">
        <v>1759</v>
      </c>
      <c r="B1761" s="8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43.2" hidden="1" x14ac:dyDescent="0.3">
      <c r="A1762">
        <v>1760</v>
      </c>
      <c r="B1762" s="8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28.8" hidden="1" x14ac:dyDescent="0.3">
      <c r="A1763">
        <v>1761</v>
      </c>
      <c r="B1763" s="8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28.8" hidden="1" x14ac:dyDescent="0.3">
      <c r="A1764">
        <v>1762</v>
      </c>
      <c r="B1764" s="8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57.6" hidden="1" x14ac:dyDescent="0.3">
      <c r="A1765">
        <v>1763</v>
      </c>
      <c r="B1765" s="8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3.2" hidden="1" x14ac:dyDescent="0.3">
      <c r="A1766">
        <v>1764</v>
      </c>
      <c r="B1766" s="8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3.2" hidden="1" x14ac:dyDescent="0.3">
      <c r="A1767">
        <v>1765</v>
      </c>
      <c r="B1767" s="8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28.8" hidden="1" x14ac:dyDescent="0.3">
      <c r="A1768">
        <v>1766</v>
      </c>
      <c r="B1768" s="8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28.8" hidden="1" x14ac:dyDescent="0.3">
      <c r="A1769">
        <v>1767</v>
      </c>
      <c r="B1769" s="8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3.2" hidden="1" x14ac:dyDescent="0.3">
      <c r="A1770">
        <v>1768</v>
      </c>
      <c r="B1770" s="8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3.2" hidden="1" x14ac:dyDescent="0.3">
      <c r="A1771">
        <v>1769</v>
      </c>
      <c r="B1771" s="8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3.2" hidden="1" x14ac:dyDescent="0.3">
      <c r="A1772">
        <v>1770</v>
      </c>
      <c r="B1772" s="8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3.2" hidden="1" x14ac:dyDescent="0.3">
      <c r="A1773">
        <v>1771</v>
      </c>
      <c r="B1773" s="8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3.2" hidden="1" x14ac:dyDescent="0.3">
      <c r="A1774">
        <v>1772</v>
      </c>
      <c r="B1774" s="8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3.2" hidden="1" x14ac:dyDescent="0.3">
      <c r="A1775">
        <v>1773</v>
      </c>
      <c r="B1775" s="8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3.2" hidden="1" x14ac:dyDescent="0.3">
      <c r="A1776">
        <v>1774</v>
      </c>
      <c r="B1776" s="8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3.2" hidden="1" x14ac:dyDescent="0.3">
      <c r="A1777">
        <v>1775</v>
      </c>
      <c r="B1777" s="8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3.2" hidden="1" x14ac:dyDescent="0.3">
      <c r="A1778">
        <v>1776</v>
      </c>
      <c r="B1778" s="8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43.2" hidden="1" x14ac:dyDescent="0.3">
      <c r="A1779">
        <v>1777</v>
      </c>
      <c r="B1779" s="8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3.2" hidden="1" x14ac:dyDescent="0.3">
      <c r="A1780">
        <v>1778</v>
      </c>
      <c r="B1780" s="8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3.2" hidden="1" x14ac:dyDescent="0.3">
      <c r="A1781">
        <v>1779</v>
      </c>
      <c r="B1781" s="8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3.2" hidden="1" x14ac:dyDescent="0.3">
      <c r="A1782">
        <v>1780</v>
      </c>
      <c r="B1782" s="8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3.2" hidden="1" x14ac:dyDescent="0.3">
      <c r="A1783">
        <v>1781</v>
      </c>
      <c r="B1783" s="8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57.6" hidden="1" x14ac:dyDescent="0.3">
      <c r="A1784">
        <v>1782</v>
      </c>
      <c r="B1784" s="8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3.2" hidden="1" x14ac:dyDescent="0.3">
      <c r="A1785">
        <v>1783</v>
      </c>
      <c r="B1785" s="8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3.2" hidden="1" x14ac:dyDescent="0.3">
      <c r="A1786">
        <v>1784</v>
      </c>
      <c r="B1786" s="8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3.2" hidden="1" x14ac:dyDescent="0.3">
      <c r="A1787">
        <v>1785</v>
      </c>
      <c r="B1787" s="8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3.2" hidden="1" x14ac:dyDescent="0.3">
      <c r="A1788">
        <v>1786</v>
      </c>
      <c r="B1788" s="8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3.2" hidden="1" x14ac:dyDescent="0.3">
      <c r="A1789">
        <v>1787</v>
      </c>
      <c r="B1789" s="8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3.2" hidden="1" x14ac:dyDescent="0.3">
      <c r="A1790">
        <v>1788</v>
      </c>
      <c r="B1790" s="8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3.2" hidden="1" x14ac:dyDescent="0.3">
      <c r="A1791">
        <v>1789</v>
      </c>
      <c r="B1791" s="8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3.2" hidden="1" x14ac:dyDescent="0.3">
      <c r="A1792">
        <v>1790</v>
      </c>
      <c r="B1792" s="8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28.8" hidden="1" x14ac:dyDescent="0.3">
      <c r="A1793">
        <v>1791</v>
      </c>
      <c r="B1793" s="8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28.8" hidden="1" x14ac:dyDescent="0.3">
      <c r="A1794">
        <v>1792</v>
      </c>
      <c r="B1794" s="8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1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3.2" hidden="1" x14ac:dyDescent="0.3">
      <c r="A1795">
        <v>1793</v>
      </c>
      <c r="B1795" s="8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hidden="1" x14ac:dyDescent="0.3">
      <c r="A1796">
        <v>1794</v>
      </c>
      <c r="B1796" s="8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3.2" hidden="1" x14ac:dyDescent="0.3">
      <c r="A1797">
        <v>1795</v>
      </c>
      <c r="B1797" s="8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57.6" hidden="1" x14ac:dyDescent="0.3">
      <c r="A1798">
        <v>1796</v>
      </c>
      <c r="B1798" s="8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3.2" hidden="1" x14ac:dyDescent="0.3">
      <c r="A1799">
        <v>1797</v>
      </c>
      <c r="B1799" s="8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3.2" hidden="1" x14ac:dyDescent="0.3">
      <c r="A1800">
        <v>1798</v>
      </c>
      <c r="B1800" s="8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28.8" hidden="1" x14ac:dyDescent="0.3">
      <c r="A1801">
        <v>1799</v>
      </c>
      <c r="B1801" s="8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3.2" hidden="1" x14ac:dyDescent="0.3">
      <c r="A1802">
        <v>1800</v>
      </c>
      <c r="B1802" s="8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43.2" hidden="1" x14ac:dyDescent="0.3">
      <c r="A1803">
        <v>1801</v>
      </c>
      <c r="B1803" s="8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3.2" hidden="1" x14ac:dyDescent="0.3">
      <c r="A1804">
        <v>1802</v>
      </c>
      <c r="B1804" s="8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3.2" hidden="1" x14ac:dyDescent="0.3">
      <c r="A1805">
        <v>1803</v>
      </c>
      <c r="B1805" s="8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3.2" hidden="1" x14ac:dyDescent="0.3">
      <c r="A1806">
        <v>1804</v>
      </c>
      <c r="B1806" s="8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3.2" hidden="1" x14ac:dyDescent="0.3">
      <c r="A1807">
        <v>1805</v>
      </c>
      <c r="B1807" s="8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3.2" hidden="1" x14ac:dyDescent="0.3">
      <c r="A1808">
        <v>1806</v>
      </c>
      <c r="B1808" s="8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28.8" hidden="1" x14ac:dyDescent="0.3">
      <c r="A1809">
        <v>1807</v>
      </c>
      <c r="B1809" s="8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3.2" hidden="1" x14ac:dyDescent="0.3">
      <c r="A1810">
        <v>1808</v>
      </c>
      <c r="B1810" s="8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3.2" hidden="1" x14ac:dyDescent="0.3">
      <c r="A1811">
        <v>1809</v>
      </c>
      <c r="B1811" s="8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3.2" hidden="1" x14ac:dyDescent="0.3">
      <c r="A1812">
        <v>1810</v>
      </c>
      <c r="B1812" s="8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3.2" hidden="1" x14ac:dyDescent="0.3">
      <c r="A1813">
        <v>1811</v>
      </c>
      <c r="B1813" s="8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3.2" hidden="1" x14ac:dyDescent="0.3">
      <c r="A1814">
        <v>1812</v>
      </c>
      <c r="B1814" s="8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3.2" hidden="1" x14ac:dyDescent="0.3">
      <c r="A1815">
        <v>1813</v>
      </c>
      <c r="B1815" s="8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3.2" hidden="1" x14ac:dyDescent="0.3">
      <c r="A1816">
        <v>1814</v>
      </c>
      <c r="B1816" s="8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57.6" hidden="1" x14ac:dyDescent="0.3">
      <c r="A1817">
        <v>1815</v>
      </c>
      <c r="B1817" s="8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3.2" hidden="1" x14ac:dyDescent="0.3">
      <c r="A1818">
        <v>1816</v>
      </c>
      <c r="B1818" s="8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28.8" hidden="1" x14ac:dyDescent="0.3">
      <c r="A1819">
        <v>1817</v>
      </c>
      <c r="B1819" s="8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28.8" hidden="1" x14ac:dyDescent="0.3">
      <c r="A1820">
        <v>1818</v>
      </c>
      <c r="B1820" s="8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3.2" hidden="1" x14ac:dyDescent="0.3">
      <c r="A1821">
        <v>1819</v>
      </c>
      <c r="B1821" s="8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57.6" hidden="1" x14ac:dyDescent="0.3">
      <c r="A1822">
        <v>1820</v>
      </c>
      <c r="B1822" s="8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3.2" hidden="1" x14ac:dyDescent="0.3">
      <c r="A1823">
        <v>1821</v>
      </c>
      <c r="B1823" s="8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28.8" hidden="1" x14ac:dyDescent="0.3">
      <c r="A1824">
        <v>1822</v>
      </c>
      <c r="B1824" s="8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3.2" hidden="1" x14ac:dyDescent="0.3">
      <c r="A1825">
        <v>1823</v>
      </c>
      <c r="B1825" s="8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hidden="1" x14ac:dyDescent="0.3">
      <c r="A1826">
        <v>1824</v>
      </c>
      <c r="B1826" s="8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3.2" hidden="1" x14ac:dyDescent="0.3">
      <c r="A1827">
        <v>1825</v>
      </c>
      <c r="B1827" s="8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28.8" hidden="1" x14ac:dyDescent="0.3">
      <c r="A1828">
        <v>1826</v>
      </c>
      <c r="B1828" s="8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43.2" hidden="1" x14ac:dyDescent="0.3">
      <c r="A1829">
        <v>1827</v>
      </c>
      <c r="B1829" s="8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57.6" hidden="1" x14ac:dyDescent="0.3">
      <c r="A1830">
        <v>1828</v>
      </c>
      <c r="B1830" s="8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3.2" hidden="1" x14ac:dyDescent="0.3">
      <c r="A1831">
        <v>1829</v>
      </c>
      <c r="B1831" s="8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3.2" hidden="1" x14ac:dyDescent="0.3">
      <c r="A1832">
        <v>1830</v>
      </c>
      <c r="B1832" s="8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3.2" hidden="1" x14ac:dyDescent="0.3">
      <c r="A1833">
        <v>1831</v>
      </c>
      <c r="B1833" s="8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3.2" hidden="1" x14ac:dyDescent="0.3">
      <c r="A1834">
        <v>1832</v>
      </c>
      <c r="B1834" s="8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3.2" hidden="1" x14ac:dyDescent="0.3">
      <c r="A1835">
        <v>1833</v>
      </c>
      <c r="B1835" s="8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28.8" hidden="1" x14ac:dyDescent="0.3">
      <c r="A1836">
        <v>1834</v>
      </c>
      <c r="B1836" s="8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57.6" hidden="1" x14ac:dyDescent="0.3">
      <c r="A1837">
        <v>1835</v>
      </c>
      <c r="B1837" s="8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28.8" hidden="1" x14ac:dyDescent="0.3">
      <c r="A1838">
        <v>1836</v>
      </c>
      <c r="B1838" s="8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57.6" hidden="1" x14ac:dyDescent="0.3">
      <c r="A1839">
        <v>1837</v>
      </c>
      <c r="B1839" s="8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3.2" hidden="1" x14ac:dyDescent="0.3">
      <c r="A1840">
        <v>1838</v>
      </c>
      <c r="B1840" s="8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3.2" hidden="1" x14ac:dyDescent="0.3">
      <c r="A1841">
        <v>1839</v>
      </c>
      <c r="B1841" s="8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3.2" hidden="1" x14ac:dyDescent="0.3">
      <c r="A1842">
        <v>1840</v>
      </c>
      <c r="B1842" s="8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28.8" hidden="1" x14ac:dyDescent="0.3">
      <c r="A1843">
        <v>1841</v>
      </c>
      <c r="B1843" s="8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3.2" hidden="1" x14ac:dyDescent="0.3">
      <c r="A1844">
        <v>1842</v>
      </c>
      <c r="B1844" s="8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57.6" hidden="1" x14ac:dyDescent="0.3">
      <c r="A1845">
        <v>1843</v>
      </c>
      <c r="B1845" s="8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3.2" hidden="1" x14ac:dyDescent="0.3">
      <c r="A1846">
        <v>1844</v>
      </c>
      <c r="B1846" s="8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86.4" hidden="1" x14ac:dyDescent="0.3">
      <c r="A1847">
        <v>1845</v>
      </c>
      <c r="B1847" s="8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3.2" hidden="1" x14ac:dyDescent="0.3">
      <c r="A1848">
        <v>1846</v>
      </c>
      <c r="B1848" s="8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57.6" hidden="1" x14ac:dyDescent="0.3">
      <c r="A1849">
        <v>1847</v>
      </c>
      <c r="B1849" s="8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3.2" hidden="1" x14ac:dyDescent="0.3">
      <c r="A1850">
        <v>1848</v>
      </c>
      <c r="B1850" s="8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28.8" hidden="1" x14ac:dyDescent="0.3">
      <c r="A1851">
        <v>1849</v>
      </c>
      <c r="B1851" s="8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3.2" hidden="1" x14ac:dyDescent="0.3">
      <c r="A1852">
        <v>1850</v>
      </c>
      <c r="B1852" s="8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3.2" hidden="1" x14ac:dyDescent="0.3">
      <c r="A1853">
        <v>1851</v>
      </c>
      <c r="B1853" s="8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43.2" hidden="1" x14ac:dyDescent="0.3">
      <c r="A1854">
        <v>1852</v>
      </c>
      <c r="B1854" s="8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43.2" hidden="1" x14ac:dyDescent="0.3">
      <c r="A1855">
        <v>1853</v>
      </c>
      <c r="B1855" s="8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3.2" hidden="1" x14ac:dyDescent="0.3">
      <c r="A1856">
        <v>1854</v>
      </c>
      <c r="B1856" s="8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3.2" hidden="1" x14ac:dyDescent="0.3">
      <c r="A1857">
        <v>1855</v>
      </c>
      <c r="B1857" s="8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57.6" hidden="1" x14ac:dyDescent="0.3">
      <c r="A1858">
        <v>1856</v>
      </c>
      <c r="B1858" s="8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1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3.2" hidden="1" x14ac:dyDescent="0.3">
      <c r="A1859">
        <v>1857</v>
      </c>
      <c r="B1859" s="8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hidden="1" x14ac:dyDescent="0.3">
      <c r="A1860">
        <v>1858</v>
      </c>
      <c r="B1860" s="8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28.8" hidden="1" x14ac:dyDescent="0.3">
      <c r="A1861">
        <v>1859</v>
      </c>
      <c r="B1861" s="8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3.2" hidden="1" x14ac:dyDescent="0.3">
      <c r="A1862">
        <v>1860</v>
      </c>
      <c r="B1862" s="8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3.2" hidden="1" x14ac:dyDescent="0.3">
      <c r="A1863">
        <v>1861</v>
      </c>
      <c r="B1863" s="8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3.2" hidden="1" x14ac:dyDescent="0.3">
      <c r="A1864">
        <v>1862</v>
      </c>
      <c r="B1864" s="8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3.2" hidden="1" x14ac:dyDescent="0.3">
      <c r="A1865">
        <v>1863</v>
      </c>
      <c r="B1865" s="8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3.2" hidden="1" x14ac:dyDescent="0.3">
      <c r="A1866">
        <v>1864</v>
      </c>
      <c r="B1866" s="8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57.6" hidden="1" x14ac:dyDescent="0.3">
      <c r="A1867">
        <v>1865</v>
      </c>
      <c r="B1867" s="8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3.2" hidden="1" x14ac:dyDescent="0.3">
      <c r="A1868">
        <v>1866</v>
      </c>
      <c r="B1868" s="8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3.2" hidden="1" x14ac:dyDescent="0.3">
      <c r="A1869">
        <v>1867</v>
      </c>
      <c r="B1869" s="8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3.2" hidden="1" x14ac:dyDescent="0.3">
      <c r="A1870">
        <v>1868</v>
      </c>
      <c r="B1870" s="8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3.2" hidden="1" x14ac:dyDescent="0.3">
      <c r="A1871">
        <v>1869</v>
      </c>
      <c r="B1871" s="8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3.2" hidden="1" x14ac:dyDescent="0.3">
      <c r="A1872">
        <v>1870</v>
      </c>
      <c r="B1872" s="8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43.2" hidden="1" x14ac:dyDescent="0.3">
      <c r="A1873">
        <v>1871</v>
      </c>
      <c r="B1873" s="8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3.2" hidden="1" x14ac:dyDescent="0.3">
      <c r="A1874">
        <v>1872</v>
      </c>
      <c r="B1874" s="8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3.2" hidden="1" x14ac:dyDescent="0.3">
      <c r="A1875">
        <v>1873</v>
      </c>
      <c r="B1875" s="8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57.6" hidden="1" x14ac:dyDescent="0.3">
      <c r="A1876">
        <v>1874</v>
      </c>
      <c r="B1876" s="8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43.2" hidden="1" x14ac:dyDescent="0.3">
      <c r="A1877">
        <v>1875</v>
      </c>
      <c r="B1877" s="8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3.2" hidden="1" x14ac:dyDescent="0.3">
      <c r="A1878">
        <v>1876</v>
      </c>
      <c r="B1878" s="8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43.2" hidden="1" x14ac:dyDescent="0.3">
      <c r="A1879">
        <v>1877</v>
      </c>
      <c r="B1879" s="8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57.6" hidden="1" x14ac:dyDescent="0.3">
      <c r="A1880">
        <v>1878</v>
      </c>
      <c r="B1880" s="8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3.2" hidden="1" x14ac:dyDescent="0.3">
      <c r="A1881">
        <v>1879</v>
      </c>
      <c r="B1881" s="8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28.8" hidden="1" x14ac:dyDescent="0.3">
      <c r="A1882">
        <v>1880</v>
      </c>
      <c r="B1882" s="8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3.2" hidden="1" x14ac:dyDescent="0.3">
      <c r="A1883">
        <v>1881</v>
      </c>
      <c r="B1883" s="8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43.2" hidden="1" x14ac:dyDescent="0.3">
      <c r="A1884">
        <v>1882</v>
      </c>
      <c r="B1884" s="8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3.2" hidden="1" x14ac:dyDescent="0.3">
      <c r="A1885">
        <v>1883</v>
      </c>
      <c r="B1885" s="8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3.2" hidden="1" x14ac:dyDescent="0.3">
      <c r="A1886">
        <v>1884</v>
      </c>
      <c r="B1886" s="8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3.2" hidden="1" x14ac:dyDescent="0.3">
      <c r="A1887">
        <v>1885</v>
      </c>
      <c r="B1887" s="8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3.2" hidden="1" x14ac:dyDescent="0.3">
      <c r="A1888">
        <v>1886</v>
      </c>
      <c r="B1888" s="8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3.2" hidden="1" x14ac:dyDescent="0.3">
      <c r="A1889">
        <v>1887</v>
      </c>
      <c r="B1889" s="8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57.6" hidden="1" x14ac:dyDescent="0.3">
      <c r="A1890">
        <v>1888</v>
      </c>
      <c r="B1890" s="8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3.2" hidden="1" x14ac:dyDescent="0.3">
      <c r="A1891">
        <v>1889</v>
      </c>
      <c r="B1891" s="8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3.2" hidden="1" x14ac:dyDescent="0.3">
      <c r="A1892">
        <v>1890</v>
      </c>
      <c r="B1892" s="8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57.6" hidden="1" x14ac:dyDescent="0.3">
      <c r="A1893">
        <v>1891</v>
      </c>
      <c r="B1893" s="8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3.2" hidden="1" x14ac:dyDescent="0.3">
      <c r="A1894">
        <v>1892</v>
      </c>
      <c r="B1894" s="8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3.2" hidden="1" x14ac:dyDescent="0.3">
      <c r="A1895">
        <v>1893</v>
      </c>
      <c r="B1895" s="8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28.8" hidden="1" x14ac:dyDescent="0.3">
      <c r="A1896">
        <v>1894</v>
      </c>
      <c r="B1896" s="8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57.6" hidden="1" x14ac:dyDescent="0.3">
      <c r="A1897">
        <v>1895</v>
      </c>
      <c r="B1897" s="8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3.2" hidden="1" x14ac:dyDescent="0.3">
      <c r="A1898">
        <v>1896</v>
      </c>
      <c r="B1898" s="8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3.2" hidden="1" x14ac:dyDescent="0.3">
      <c r="A1899">
        <v>1897</v>
      </c>
      <c r="B1899" s="8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3.2" hidden="1" x14ac:dyDescent="0.3">
      <c r="A1900">
        <v>1898</v>
      </c>
      <c r="B1900" s="8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43.2" hidden="1" x14ac:dyDescent="0.3">
      <c r="A1901">
        <v>1899</v>
      </c>
      <c r="B1901" s="8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57.6" hidden="1" x14ac:dyDescent="0.3">
      <c r="A1902">
        <v>1900</v>
      </c>
      <c r="B1902" s="8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3.2" hidden="1" x14ac:dyDescent="0.3">
      <c r="A1903">
        <v>1901</v>
      </c>
      <c r="B1903" s="8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3.2" hidden="1" x14ac:dyDescent="0.3">
      <c r="A1904">
        <v>1902</v>
      </c>
      <c r="B1904" s="8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3.2" hidden="1" x14ac:dyDescent="0.3">
      <c r="A1905">
        <v>1903</v>
      </c>
      <c r="B1905" s="8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3.2" hidden="1" x14ac:dyDescent="0.3">
      <c r="A1906">
        <v>1904</v>
      </c>
      <c r="B1906" s="8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57.6" hidden="1" x14ac:dyDescent="0.3">
      <c r="A1907">
        <v>1905</v>
      </c>
      <c r="B1907" s="8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3.2" hidden="1" x14ac:dyDescent="0.3">
      <c r="A1908">
        <v>1906</v>
      </c>
      <c r="B1908" s="8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3.2" hidden="1" x14ac:dyDescent="0.3">
      <c r="A1909">
        <v>1907</v>
      </c>
      <c r="B1909" s="8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3.2" hidden="1" x14ac:dyDescent="0.3">
      <c r="A1910">
        <v>1908</v>
      </c>
      <c r="B1910" s="8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3.2" hidden="1" x14ac:dyDescent="0.3">
      <c r="A1911">
        <v>1909</v>
      </c>
      <c r="B1911" s="8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3.2" hidden="1" x14ac:dyDescent="0.3">
      <c r="A1912">
        <v>1910</v>
      </c>
      <c r="B1912" s="8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57.6" hidden="1" x14ac:dyDescent="0.3">
      <c r="A1913">
        <v>1911</v>
      </c>
      <c r="B1913" s="8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3.2" hidden="1" x14ac:dyDescent="0.3">
      <c r="A1914">
        <v>1912</v>
      </c>
      <c r="B1914" s="8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28.8" hidden="1" x14ac:dyDescent="0.3">
      <c r="A1915">
        <v>1913</v>
      </c>
      <c r="B1915" s="8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3.2" hidden="1" x14ac:dyDescent="0.3">
      <c r="A1916">
        <v>1914</v>
      </c>
      <c r="B1916" s="8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3.2" hidden="1" x14ac:dyDescent="0.3">
      <c r="A1917">
        <v>1915</v>
      </c>
      <c r="B1917" s="8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28.8" hidden="1" x14ac:dyDescent="0.3">
      <c r="A1918">
        <v>1916</v>
      </c>
      <c r="B1918" s="8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28.8" hidden="1" x14ac:dyDescent="0.3">
      <c r="A1919">
        <v>1917</v>
      </c>
      <c r="B1919" s="8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3.2" hidden="1" x14ac:dyDescent="0.3">
      <c r="A1920">
        <v>1918</v>
      </c>
      <c r="B1920" s="8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43.2" hidden="1" x14ac:dyDescent="0.3">
      <c r="A1921">
        <v>1919</v>
      </c>
      <c r="B1921" s="8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3.2" hidden="1" x14ac:dyDescent="0.3">
      <c r="A1922">
        <v>1920</v>
      </c>
      <c r="B1922" s="8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1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28.8" hidden="1" x14ac:dyDescent="0.3">
      <c r="A1923">
        <v>1921</v>
      </c>
      <c r="B1923" s="8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hidden="1" x14ac:dyDescent="0.3">
      <c r="A1924">
        <v>1922</v>
      </c>
      <c r="B1924" s="8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3.2" hidden="1" x14ac:dyDescent="0.3">
      <c r="A1925">
        <v>1923</v>
      </c>
      <c r="B1925" s="8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57.6" hidden="1" x14ac:dyDescent="0.3">
      <c r="A1926">
        <v>1924</v>
      </c>
      <c r="B1926" s="8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43.2" hidden="1" x14ac:dyDescent="0.3">
      <c r="A1927">
        <v>1925</v>
      </c>
      <c r="B1927" s="8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57.6" hidden="1" x14ac:dyDescent="0.3">
      <c r="A1928">
        <v>1926</v>
      </c>
      <c r="B1928" s="8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hidden="1" x14ac:dyDescent="0.3">
      <c r="A1929">
        <v>1927</v>
      </c>
      <c r="B1929" s="8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28.8" hidden="1" x14ac:dyDescent="0.3">
      <c r="A1930">
        <v>1928</v>
      </c>
      <c r="B1930" s="8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3.2" hidden="1" x14ac:dyDescent="0.3">
      <c r="A1931">
        <v>1929</v>
      </c>
      <c r="B1931" s="8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28.8" hidden="1" x14ac:dyDescent="0.3">
      <c r="A1932">
        <v>1930</v>
      </c>
      <c r="B1932" s="8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3.2" hidden="1" x14ac:dyDescent="0.3">
      <c r="A1933">
        <v>1931</v>
      </c>
      <c r="B1933" s="8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57.6" hidden="1" x14ac:dyDescent="0.3">
      <c r="A1934">
        <v>1932</v>
      </c>
      <c r="B1934" s="8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3.2" hidden="1" x14ac:dyDescent="0.3">
      <c r="A1935">
        <v>1933</v>
      </c>
      <c r="B1935" s="8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3.2" hidden="1" x14ac:dyDescent="0.3">
      <c r="A1936">
        <v>1934</v>
      </c>
      <c r="B1936" s="8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43.2" hidden="1" x14ac:dyDescent="0.3">
      <c r="A1937">
        <v>1935</v>
      </c>
      <c r="B1937" s="8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3.2" hidden="1" x14ac:dyDescent="0.3">
      <c r="A1938">
        <v>1936</v>
      </c>
      <c r="B1938" s="8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3.2" hidden="1" x14ac:dyDescent="0.3">
      <c r="A1939">
        <v>1937</v>
      </c>
      <c r="B1939" s="8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3.2" hidden="1" x14ac:dyDescent="0.3">
      <c r="A1940">
        <v>1938</v>
      </c>
      <c r="B1940" s="8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57.6" hidden="1" x14ac:dyDescent="0.3">
      <c r="A1941">
        <v>1939</v>
      </c>
      <c r="B1941" s="8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3.2" hidden="1" x14ac:dyDescent="0.3">
      <c r="A1942">
        <v>1940</v>
      </c>
      <c r="B1942" s="8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3.2" hidden="1" x14ac:dyDescent="0.3">
      <c r="A1943">
        <v>1941</v>
      </c>
      <c r="B1943" s="8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3.2" hidden="1" x14ac:dyDescent="0.3">
      <c r="A1944">
        <v>1942</v>
      </c>
      <c r="B1944" s="8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3.2" hidden="1" x14ac:dyDescent="0.3">
      <c r="A1945">
        <v>1943</v>
      </c>
      <c r="B1945" s="8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43.2" hidden="1" x14ac:dyDescent="0.3">
      <c r="A1946">
        <v>1944</v>
      </c>
      <c r="B1946" s="8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3.2" hidden="1" x14ac:dyDescent="0.3">
      <c r="A1947">
        <v>1945</v>
      </c>
      <c r="B1947" s="8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43.2" hidden="1" x14ac:dyDescent="0.3">
      <c r="A1948">
        <v>1946</v>
      </c>
      <c r="B1948" s="8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57.6" hidden="1" x14ac:dyDescent="0.3">
      <c r="A1949">
        <v>1947</v>
      </c>
      <c r="B1949" s="8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28.8" hidden="1" x14ac:dyDescent="0.3">
      <c r="A1950">
        <v>1948</v>
      </c>
      <c r="B1950" s="8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3.2" hidden="1" x14ac:dyDescent="0.3">
      <c r="A1951">
        <v>1949</v>
      </c>
      <c r="B1951" s="8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3.2" hidden="1" x14ac:dyDescent="0.3">
      <c r="A1952">
        <v>1950</v>
      </c>
      <c r="B1952" s="8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3.2" hidden="1" x14ac:dyDescent="0.3">
      <c r="A1953">
        <v>1951</v>
      </c>
      <c r="B1953" s="8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3.2" hidden="1" x14ac:dyDescent="0.3">
      <c r="A1954">
        <v>1952</v>
      </c>
      <c r="B1954" s="8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3.2" hidden="1" x14ac:dyDescent="0.3">
      <c r="A1955">
        <v>1953</v>
      </c>
      <c r="B1955" s="8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28.8" hidden="1" x14ac:dyDescent="0.3">
      <c r="A1956">
        <v>1954</v>
      </c>
      <c r="B1956" s="8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43.2" hidden="1" x14ac:dyDescent="0.3">
      <c r="A1957">
        <v>1955</v>
      </c>
      <c r="B1957" s="8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3.2" hidden="1" x14ac:dyDescent="0.3">
      <c r="A1958">
        <v>1956</v>
      </c>
      <c r="B1958" s="8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28.8" hidden="1" x14ac:dyDescent="0.3">
      <c r="A1959">
        <v>1957</v>
      </c>
      <c r="B1959" s="8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3.2" hidden="1" x14ac:dyDescent="0.3">
      <c r="A1960">
        <v>1958</v>
      </c>
      <c r="B1960" s="8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57.6" hidden="1" x14ac:dyDescent="0.3">
      <c r="A1961">
        <v>1959</v>
      </c>
      <c r="B1961" s="8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3.2" hidden="1" x14ac:dyDescent="0.3">
      <c r="A1962">
        <v>1960</v>
      </c>
      <c r="B1962" s="8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3.2" hidden="1" x14ac:dyDescent="0.3">
      <c r="A1963">
        <v>1961</v>
      </c>
      <c r="B1963" s="8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3.2" hidden="1" x14ac:dyDescent="0.3">
      <c r="A1964">
        <v>1962</v>
      </c>
      <c r="B1964" s="8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43.2" hidden="1" x14ac:dyDescent="0.3">
      <c r="A1965">
        <v>1963</v>
      </c>
      <c r="B1965" s="8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3.2" hidden="1" x14ac:dyDescent="0.3">
      <c r="A1966">
        <v>1964</v>
      </c>
      <c r="B1966" s="8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3.2" hidden="1" x14ac:dyDescent="0.3">
      <c r="A1967">
        <v>1965</v>
      </c>
      <c r="B1967" s="8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43.2" hidden="1" x14ac:dyDescent="0.3">
      <c r="A1968">
        <v>1966</v>
      </c>
      <c r="B1968" s="8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3.2" hidden="1" x14ac:dyDescent="0.3">
      <c r="A1969">
        <v>1967</v>
      </c>
      <c r="B1969" s="8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28.8" hidden="1" x14ac:dyDescent="0.3">
      <c r="A1970">
        <v>1968</v>
      </c>
      <c r="B1970" s="8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3.2" hidden="1" x14ac:dyDescent="0.3">
      <c r="A1971">
        <v>1969</v>
      </c>
      <c r="B1971" s="8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3.2" hidden="1" x14ac:dyDescent="0.3">
      <c r="A1972">
        <v>1970</v>
      </c>
      <c r="B1972" s="8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3.2" hidden="1" x14ac:dyDescent="0.3">
      <c r="A1973">
        <v>1971</v>
      </c>
      <c r="B1973" s="8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3.2" hidden="1" x14ac:dyDescent="0.3">
      <c r="A1974">
        <v>1972</v>
      </c>
      <c r="B1974" s="8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3.2" hidden="1" x14ac:dyDescent="0.3">
      <c r="A1975">
        <v>1973</v>
      </c>
      <c r="B1975" s="8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3.2" hidden="1" x14ac:dyDescent="0.3">
      <c r="A1976">
        <v>1974</v>
      </c>
      <c r="B1976" s="8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28.8" hidden="1" x14ac:dyDescent="0.3">
      <c r="A1977">
        <v>1975</v>
      </c>
      <c r="B1977" s="8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28.8" hidden="1" x14ac:dyDescent="0.3">
      <c r="A1978">
        <v>1976</v>
      </c>
      <c r="B1978" s="8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3.2" hidden="1" x14ac:dyDescent="0.3">
      <c r="A1979">
        <v>1977</v>
      </c>
      <c r="B1979" s="8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3.2" hidden="1" x14ac:dyDescent="0.3">
      <c r="A1980">
        <v>1978</v>
      </c>
      <c r="B1980" s="8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3.2" hidden="1" x14ac:dyDescent="0.3">
      <c r="A1981">
        <v>1979</v>
      </c>
      <c r="B1981" s="8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28.8" hidden="1" x14ac:dyDescent="0.3">
      <c r="A1982">
        <v>1980</v>
      </c>
      <c r="B1982" s="8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3.2" hidden="1" x14ac:dyDescent="0.3">
      <c r="A1983">
        <v>1981</v>
      </c>
      <c r="B1983" s="8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3.2" hidden="1" x14ac:dyDescent="0.3">
      <c r="A1984">
        <v>1982</v>
      </c>
      <c r="B1984" s="8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3.2" hidden="1" x14ac:dyDescent="0.3">
      <c r="A1985">
        <v>1983</v>
      </c>
      <c r="B1985" s="8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57.6" hidden="1" x14ac:dyDescent="0.3">
      <c r="A1986">
        <v>1984</v>
      </c>
      <c r="B1986" s="8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1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43.2" hidden="1" x14ac:dyDescent="0.3">
      <c r="A1987">
        <v>1985</v>
      </c>
      <c r="B1987" s="8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hidden="1" x14ac:dyDescent="0.3">
      <c r="A1988">
        <v>1986</v>
      </c>
      <c r="B1988" s="8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28.8" hidden="1" x14ac:dyDescent="0.3">
      <c r="A1989">
        <v>1987</v>
      </c>
      <c r="B1989" s="8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hidden="1" x14ac:dyDescent="0.3">
      <c r="A1990">
        <v>1988</v>
      </c>
      <c r="B1990" s="8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3.2" hidden="1" x14ac:dyDescent="0.3">
      <c r="A1991">
        <v>1989</v>
      </c>
      <c r="B1991" s="8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3.2" hidden="1" x14ac:dyDescent="0.3">
      <c r="A1992">
        <v>1990</v>
      </c>
      <c r="B1992" s="8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28.8" hidden="1" x14ac:dyDescent="0.3">
      <c r="A1993">
        <v>1991</v>
      </c>
      <c r="B1993" s="8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28.8" hidden="1" x14ac:dyDescent="0.3">
      <c r="A1994">
        <v>1992</v>
      </c>
      <c r="B1994" s="8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3.2" hidden="1" x14ac:dyDescent="0.3">
      <c r="A1995">
        <v>1993</v>
      </c>
      <c r="B1995" s="8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57.6" hidden="1" x14ac:dyDescent="0.3">
      <c r="A1996">
        <v>1994</v>
      </c>
      <c r="B1996" s="8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3.2" hidden="1" x14ac:dyDescent="0.3">
      <c r="A1997">
        <v>1995</v>
      </c>
      <c r="B1997" s="8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57.6" hidden="1" x14ac:dyDescent="0.3">
      <c r="A1998">
        <v>1996</v>
      </c>
      <c r="B1998" s="8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3.2" hidden="1" x14ac:dyDescent="0.3">
      <c r="A1999">
        <v>1997</v>
      </c>
      <c r="B1999" s="8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43.2" hidden="1" x14ac:dyDescent="0.3">
      <c r="A2000">
        <v>1998</v>
      </c>
      <c r="B2000" s="8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3.2" hidden="1" x14ac:dyDescent="0.3">
      <c r="A2001">
        <v>1999</v>
      </c>
      <c r="B2001" s="8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3.2" hidden="1" x14ac:dyDescent="0.3">
      <c r="A2002">
        <v>2000</v>
      </c>
      <c r="B2002" s="8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43.2" hidden="1" x14ac:dyDescent="0.3">
      <c r="A2003">
        <v>2001</v>
      </c>
      <c r="B2003" s="8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3.2" hidden="1" x14ac:dyDescent="0.3">
      <c r="A2004">
        <v>2002</v>
      </c>
      <c r="B2004" s="8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57.6" hidden="1" x14ac:dyDescent="0.3">
      <c r="A2005">
        <v>2003</v>
      </c>
      <c r="B2005" s="8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3.2" hidden="1" x14ac:dyDescent="0.3">
      <c r="A2006">
        <v>2004</v>
      </c>
      <c r="B2006" s="8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3.2" hidden="1" x14ac:dyDescent="0.3">
      <c r="A2007">
        <v>2005</v>
      </c>
      <c r="B2007" s="8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57.6" hidden="1" x14ac:dyDescent="0.3">
      <c r="A2008">
        <v>2006</v>
      </c>
      <c r="B2008" s="8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57.6" hidden="1" x14ac:dyDescent="0.3">
      <c r="A2009">
        <v>2007</v>
      </c>
      <c r="B2009" s="8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43.2" hidden="1" x14ac:dyDescent="0.3">
      <c r="A2010">
        <v>2008</v>
      </c>
      <c r="B2010" s="8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3.2" hidden="1" x14ac:dyDescent="0.3">
      <c r="A2011">
        <v>2009</v>
      </c>
      <c r="B2011" s="8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28.8" hidden="1" x14ac:dyDescent="0.3">
      <c r="A2012">
        <v>2010</v>
      </c>
      <c r="B2012" s="8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3.2" hidden="1" x14ac:dyDescent="0.3">
      <c r="A2013">
        <v>2011</v>
      </c>
      <c r="B2013" s="8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3.2" hidden="1" x14ac:dyDescent="0.3">
      <c r="A2014">
        <v>2012</v>
      </c>
      <c r="B2014" s="8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43.2" hidden="1" x14ac:dyDescent="0.3">
      <c r="A2015">
        <v>2013</v>
      </c>
      <c r="B2015" s="8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3.2" hidden="1" x14ac:dyDescent="0.3">
      <c r="A2016">
        <v>2014</v>
      </c>
      <c r="B2016" s="8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3.2" hidden="1" x14ac:dyDescent="0.3">
      <c r="A2017">
        <v>2015</v>
      </c>
      <c r="B2017" s="8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28.8" hidden="1" x14ac:dyDescent="0.3">
      <c r="A2018">
        <v>2016</v>
      </c>
      <c r="B2018" s="8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3.2" hidden="1" x14ac:dyDescent="0.3">
      <c r="A2019">
        <v>2017</v>
      </c>
      <c r="B2019" s="8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3.2" hidden="1" x14ac:dyDescent="0.3">
      <c r="A2020">
        <v>2018</v>
      </c>
      <c r="B2020" s="8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57.6" hidden="1" x14ac:dyDescent="0.3">
      <c r="A2021">
        <v>2019</v>
      </c>
      <c r="B2021" s="8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3.2" hidden="1" x14ac:dyDescent="0.3">
      <c r="A2022">
        <v>2020</v>
      </c>
      <c r="B2022" s="8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3.2" hidden="1" x14ac:dyDescent="0.3">
      <c r="A2023">
        <v>2021</v>
      </c>
      <c r="B2023" s="8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3.2" hidden="1" x14ac:dyDescent="0.3">
      <c r="A2024">
        <v>2022</v>
      </c>
      <c r="B2024" s="8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57.6" hidden="1" x14ac:dyDescent="0.3">
      <c r="A2025">
        <v>2023</v>
      </c>
      <c r="B2025" s="8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3.2" hidden="1" x14ac:dyDescent="0.3">
      <c r="A2026">
        <v>2024</v>
      </c>
      <c r="B2026" s="8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3.2" hidden="1" x14ac:dyDescent="0.3">
      <c r="A2027">
        <v>2025</v>
      </c>
      <c r="B2027" s="8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28.8" hidden="1" x14ac:dyDescent="0.3">
      <c r="A2028">
        <v>2026</v>
      </c>
      <c r="B2028" s="8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3.2" hidden="1" x14ac:dyDescent="0.3">
      <c r="A2029">
        <v>2027</v>
      </c>
      <c r="B2029" s="8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28.8" hidden="1" x14ac:dyDescent="0.3">
      <c r="A2030">
        <v>2028</v>
      </c>
      <c r="B2030" s="8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3.2" hidden="1" x14ac:dyDescent="0.3">
      <c r="A2031">
        <v>2029</v>
      </c>
      <c r="B2031" s="8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3.2" hidden="1" x14ac:dyDescent="0.3">
      <c r="A2032">
        <v>2030</v>
      </c>
      <c r="B2032" s="8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43.2" hidden="1" x14ac:dyDescent="0.3">
      <c r="A2033">
        <v>2031</v>
      </c>
      <c r="B2033" s="8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3.2" hidden="1" x14ac:dyDescent="0.3">
      <c r="A2034">
        <v>2032</v>
      </c>
      <c r="B2034" s="8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43.2" hidden="1" x14ac:dyDescent="0.3">
      <c r="A2035">
        <v>2033</v>
      </c>
      <c r="B2035" s="8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57.6" hidden="1" x14ac:dyDescent="0.3">
      <c r="A2036">
        <v>2034</v>
      </c>
      <c r="B2036" s="8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43.2" hidden="1" x14ac:dyDescent="0.3">
      <c r="A2037">
        <v>2035</v>
      </c>
      <c r="B2037" s="8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3.2" hidden="1" x14ac:dyDescent="0.3">
      <c r="A2038">
        <v>2036</v>
      </c>
      <c r="B2038" s="8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3.2" hidden="1" x14ac:dyDescent="0.3">
      <c r="A2039">
        <v>2037</v>
      </c>
      <c r="B2039" s="8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3.2" hidden="1" x14ac:dyDescent="0.3">
      <c r="A2040">
        <v>2038</v>
      </c>
      <c r="B2040" s="8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28.8" hidden="1" x14ac:dyDescent="0.3">
      <c r="A2041">
        <v>2039</v>
      </c>
      <c r="B2041" s="8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28.8" hidden="1" x14ac:dyDescent="0.3">
      <c r="A2042">
        <v>2040</v>
      </c>
      <c r="B2042" s="8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3.2" hidden="1" x14ac:dyDescent="0.3">
      <c r="A2043">
        <v>2041</v>
      </c>
      <c r="B2043" s="8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3.2" hidden="1" x14ac:dyDescent="0.3">
      <c r="A2044">
        <v>2042</v>
      </c>
      <c r="B2044" s="8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43.2" hidden="1" x14ac:dyDescent="0.3">
      <c r="A2045">
        <v>2043</v>
      </c>
      <c r="B2045" s="8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3.2" hidden="1" x14ac:dyDescent="0.3">
      <c r="A2046">
        <v>2044</v>
      </c>
      <c r="B2046" s="8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43.2" hidden="1" x14ac:dyDescent="0.3">
      <c r="A2047">
        <v>2045</v>
      </c>
      <c r="B2047" s="8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3.2" hidden="1" x14ac:dyDescent="0.3">
      <c r="A2048">
        <v>2046</v>
      </c>
      <c r="B2048" s="8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3.2" hidden="1" x14ac:dyDescent="0.3">
      <c r="A2049">
        <v>2047</v>
      </c>
      <c r="B2049" s="8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3.2" hidden="1" x14ac:dyDescent="0.3">
      <c r="A2050">
        <v>2048</v>
      </c>
      <c r="B2050" s="8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1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hidden="1" x14ac:dyDescent="0.3">
      <c r="A2051">
        <v>2049</v>
      </c>
      <c r="B2051" s="8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hidden="1" x14ac:dyDescent="0.3">
      <c r="A2052">
        <v>2050</v>
      </c>
      <c r="B2052" s="8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3.2" hidden="1" x14ac:dyDescent="0.3">
      <c r="A2053">
        <v>2051</v>
      </c>
      <c r="B2053" s="8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3.2" hidden="1" x14ac:dyDescent="0.3">
      <c r="A2054">
        <v>2052</v>
      </c>
      <c r="B2054" s="8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3.2" hidden="1" x14ac:dyDescent="0.3">
      <c r="A2055">
        <v>2053</v>
      </c>
      <c r="B2055" s="8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3.2" hidden="1" x14ac:dyDescent="0.3">
      <c r="A2056">
        <v>2054</v>
      </c>
      <c r="B2056" s="8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3.2" hidden="1" x14ac:dyDescent="0.3">
      <c r="A2057">
        <v>2055</v>
      </c>
      <c r="B2057" s="8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3.2" hidden="1" x14ac:dyDescent="0.3">
      <c r="A2058">
        <v>2056</v>
      </c>
      <c r="B2058" s="8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57.6" hidden="1" x14ac:dyDescent="0.3">
      <c r="A2059">
        <v>2057</v>
      </c>
      <c r="B2059" s="8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28.8" hidden="1" x14ac:dyDescent="0.3">
      <c r="A2060">
        <v>2058</v>
      </c>
      <c r="B2060" s="8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3.2" hidden="1" x14ac:dyDescent="0.3">
      <c r="A2061">
        <v>2059</v>
      </c>
      <c r="B2061" s="8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3.2" hidden="1" x14ac:dyDescent="0.3">
      <c r="A2062">
        <v>2060</v>
      </c>
      <c r="B2062" s="8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3.2" hidden="1" x14ac:dyDescent="0.3">
      <c r="A2063">
        <v>2061</v>
      </c>
      <c r="B2063" s="8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57.6" hidden="1" x14ac:dyDescent="0.3">
      <c r="A2064">
        <v>2062</v>
      </c>
      <c r="B2064" s="8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28.8" hidden="1" x14ac:dyDescent="0.3">
      <c r="A2065">
        <v>2063</v>
      </c>
      <c r="B2065" s="8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3.2" hidden="1" x14ac:dyDescent="0.3">
      <c r="A2066">
        <v>2064</v>
      </c>
      <c r="B2066" s="8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3.2" hidden="1" x14ac:dyDescent="0.3">
      <c r="A2067">
        <v>2065</v>
      </c>
      <c r="B2067" s="8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3.2" hidden="1" x14ac:dyDescent="0.3">
      <c r="A2068">
        <v>2066</v>
      </c>
      <c r="B2068" s="8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3.2" hidden="1" x14ac:dyDescent="0.3">
      <c r="A2069">
        <v>2067</v>
      </c>
      <c r="B2069" s="8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3.2" hidden="1" x14ac:dyDescent="0.3">
      <c r="A2070">
        <v>2068</v>
      </c>
      <c r="B2070" s="8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57.6" hidden="1" x14ac:dyDescent="0.3">
      <c r="A2071">
        <v>2069</v>
      </c>
      <c r="B2071" s="8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3.2" hidden="1" x14ac:dyDescent="0.3">
      <c r="A2072">
        <v>2070</v>
      </c>
      <c r="B2072" s="8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3.2" hidden="1" x14ac:dyDescent="0.3">
      <c r="A2073">
        <v>2071</v>
      </c>
      <c r="B2073" s="8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57.6" hidden="1" x14ac:dyDescent="0.3">
      <c r="A2074">
        <v>2072</v>
      </c>
      <c r="B2074" s="8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3.2" hidden="1" x14ac:dyDescent="0.3">
      <c r="A2075">
        <v>2073</v>
      </c>
      <c r="B2075" s="8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28.8" hidden="1" x14ac:dyDescent="0.3">
      <c r="A2076">
        <v>2074</v>
      </c>
      <c r="B2076" s="8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3.2" hidden="1" x14ac:dyDescent="0.3">
      <c r="A2077">
        <v>2075</v>
      </c>
      <c r="B2077" s="8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28.8" hidden="1" x14ac:dyDescent="0.3">
      <c r="A2078">
        <v>2076</v>
      </c>
      <c r="B2078" s="8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3.2" hidden="1" x14ac:dyDescent="0.3">
      <c r="A2079">
        <v>2077</v>
      </c>
      <c r="B2079" s="8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3.2" hidden="1" x14ac:dyDescent="0.3">
      <c r="A2080">
        <v>2078</v>
      </c>
      <c r="B2080" s="8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57.6" hidden="1" x14ac:dyDescent="0.3">
      <c r="A2081">
        <v>2079</v>
      </c>
      <c r="B2081" s="8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3.2" hidden="1" x14ac:dyDescent="0.3">
      <c r="A2082">
        <v>2080</v>
      </c>
      <c r="B2082" s="8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3.2" hidden="1" x14ac:dyDescent="0.3">
      <c r="A2083">
        <v>2081</v>
      </c>
      <c r="B2083" s="8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3.2" hidden="1" x14ac:dyDescent="0.3">
      <c r="A2084">
        <v>2082</v>
      </c>
      <c r="B2084" s="8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3.2" hidden="1" x14ac:dyDescent="0.3">
      <c r="A2085">
        <v>2083</v>
      </c>
      <c r="B2085" s="8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3.2" hidden="1" x14ac:dyDescent="0.3">
      <c r="A2086">
        <v>2084</v>
      </c>
      <c r="B2086" s="8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57.6" hidden="1" x14ac:dyDescent="0.3">
      <c r="A2087">
        <v>2085</v>
      </c>
      <c r="B2087" s="8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3.2" hidden="1" x14ac:dyDescent="0.3">
      <c r="A2088">
        <v>2086</v>
      </c>
      <c r="B2088" s="8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57.6" hidden="1" x14ac:dyDescent="0.3">
      <c r="A2089">
        <v>2087</v>
      </c>
      <c r="B2089" s="8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3.2" hidden="1" x14ac:dyDescent="0.3">
      <c r="A2090">
        <v>2088</v>
      </c>
      <c r="B2090" s="8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28.8" hidden="1" x14ac:dyDescent="0.3">
      <c r="A2091">
        <v>2089</v>
      </c>
      <c r="B2091" s="8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3.2" hidden="1" x14ac:dyDescent="0.3">
      <c r="A2092">
        <v>2090</v>
      </c>
      <c r="B2092" s="8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57.6" hidden="1" x14ac:dyDescent="0.3">
      <c r="A2093">
        <v>2091</v>
      </c>
      <c r="B2093" s="8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3.2" hidden="1" x14ac:dyDescent="0.3">
      <c r="A2094">
        <v>2092</v>
      </c>
      <c r="B2094" s="8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3.2" hidden="1" x14ac:dyDescent="0.3">
      <c r="A2095">
        <v>2093</v>
      </c>
      <c r="B2095" s="8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57.6" hidden="1" x14ac:dyDescent="0.3">
      <c r="A2096">
        <v>2094</v>
      </c>
      <c r="B2096" s="8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3.2" hidden="1" x14ac:dyDescent="0.3">
      <c r="A2097">
        <v>2095</v>
      </c>
      <c r="B2097" s="8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3.2" hidden="1" x14ac:dyDescent="0.3">
      <c r="A2098">
        <v>2096</v>
      </c>
      <c r="B2098" s="8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3.2" hidden="1" x14ac:dyDescent="0.3">
      <c r="A2099">
        <v>2097</v>
      </c>
      <c r="B2099" s="8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3.2" hidden="1" x14ac:dyDescent="0.3">
      <c r="A2100">
        <v>2098</v>
      </c>
      <c r="B2100" s="8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hidden="1" x14ac:dyDescent="0.3">
      <c r="A2101">
        <v>2099</v>
      </c>
      <c r="B2101" s="8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43.2" hidden="1" x14ac:dyDescent="0.3">
      <c r="A2102">
        <v>2100</v>
      </c>
      <c r="B2102" s="8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3.2" hidden="1" x14ac:dyDescent="0.3">
      <c r="A2103">
        <v>2101</v>
      </c>
      <c r="B2103" s="8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3.2" hidden="1" x14ac:dyDescent="0.3">
      <c r="A2104">
        <v>2102</v>
      </c>
      <c r="B2104" s="8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28.8" hidden="1" x14ac:dyDescent="0.3">
      <c r="A2105">
        <v>2103</v>
      </c>
      <c r="B2105" s="8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3.2" hidden="1" x14ac:dyDescent="0.3">
      <c r="A2106">
        <v>2104</v>
      </c>
      <c r="B2106" s="8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43.2" hidden="1" x14ac:dyDescent="0.3">
      <c r="A2107">
        <v>2105</v>
      </c>
      <c r="B2107" s="8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3.2" hidden="1" x14ac:dyDescent="0.3">
      <c r="A2108">
        <v>2106</v>
      </c>
      <c r="B2108" s="8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3.2" hidden="1" x14ac:dyDescent="0.3">
      <c r="A2109">
        <v>2107</v>
      </c>
      <c r="B2109" s="8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57.6" hidden="1" x14ac:dyDescent="0.3">
      <c r="A2110">
        <v>2108</v>
      </c>
      <c r="B2110" s="8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43.2" hidden="1" x14ac:dyDescent="0.3">
      <c r="A2111">
        <v>2109</v>
      </c>
      <c r="B2111" s="8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28.8" hidden="1" x14ac:dyDescent="0.3">
      <c r="A2112">
        <v>2110</v>
      </c>
      <c r="B2112" s="8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3.2" hidden="1" x14ac:dyDescent="0.3">
      <c r="A2113">
        <v>2111</v>
      </c>
      <c r="B2113" s="8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3.2" hidden="1" x14ac:dyDescent="0.3">
      <c r="A2114">
        <v>2112</v>
      </c>
      <c r="B2114" s="8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1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28.8" hidden="1" x14ac:dyDescent="0.3">
      <c r="A2115">
        <v>2113</v>
      </c>
      <c r="B2115" s="8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hidden="1" x14ac:dyDescent="0.3">
      <c r="A2116">
        <v>2114</v>
      </c>
      <c r="B2116" s="8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3.2" hidden="1" x14ac:dyDescent="0.3">
      <c r="A2117">
        <v>2115</v>
      </c>
      <c r="B2117" s="8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3.2" hidden="1" x14ac:dyDescent="0.3">
      <c r="A2118">
        <v>2116</v>
      </c>
      <c r="B2118" s="8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3.2" hidden="1" x14ac:dyDescent="0.3">
      <c r="A2119">
        <v>2117</v>
      </c>
      <c r="B2119" s="8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28.8" hidden="1" x14ac:dyDescent="0.3">
      <c r="A2120">
        <v>2118</v>
      </c>
      <c r="B2120" s="8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3.2" hidden="1" x14ac:dyDescent="0.3">
      <c r="A2121">
        <v>2119</v>
      </c>
      <c r="B2121" s="8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3.2" hidden="1" x14ac:dyDescent="0.3">
      <c r="A2122">
        <v>2120</v>
      </c>
      <c r="B2122" s="8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43.2" hidden="1" x14ac:dyDescent="0.3">
      <c r="A2123">
        <v>2121</v>
      </c>
      <c r="B2123" s="8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3.2" hidden="1" x14ac:dyDescent="0.3">
      <c r="A2124">
        <v>2122</v>
      </c>
      <c r="B2124" s="8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57.6" hidden="1" x14ac:dyDescent="0.3">
      <c r="A2125">
        <v>2123</v>
      </c>
      <c r="B2125" s="8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57.6" hidden="1" x14ac:dyDescent="0.3">
      <c r="A2126">
        <v>2124</v>
      </c>
      <c r="B2126" s="8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3.2" hidden="1" x14ac:dyDescent="0.3">
      <c r="A2127">
        <v>2125</v>
      </c>
      <c r="B2127" s="8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3.2" hidden="1" x14ac:dyDescent="0.3">
      <c r="A2128">
        <v>2126</v>
      </c>
      <c r="B2128" s="8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28.8" hidden="1" x14ac:dyDescent="0.3">
      <c r="A2129">
        <v>2127</v>
      </c>
      <c r="B2129" s="8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3.2" hidden="1" x14ac:dyDescent="0.3">
      <c r="A2130">
        <v>2128</v>
      </c>
      <c r="B2130" s="8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3.2" hidden="1" x14ac:dyDescent="0.3">
      <c r="A2131">
        <v>2129</v>
      </c>
      <c r="B2131" s="8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28.8" hidden="1" x14ac:dyDescent="0.3">
      <c r="A2132">
        <v>2130</v>
      </c>
      <c r="B2132" s="8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3.2" hidden="1" x14ac:dyDescent="0.3">
      <c r="A2133">
        <v>2131</v>
      </c>
      <c r="B2133" s="8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3.2" hidden="1" x14ac:dyDescent="0.3">
      <c r="A2134">
        <v>2132</v>
      </c>
      <c r="B2134" s="8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43.2" hidden="1" x14ac:dyDescent="0.3">
      <c r="A2135">
        <v>2133</v>
      </c>
      <c r="B2135" s="8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3.2" hidden="1" x14ac:dyDescent="0.3">
      <c r="A2136">
        <v>2134</v>
      </c>
      <c r="B2136" s="8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3.2" hidden="1" x14ac:dyDescent="0.3">
      <c r="A2137">
        <v>2135</v>
      </c>
      <c r="B2137" s="8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3.2" hidden="1" x14ac:dyDescent="0.3">
      <c r="A2138">
        <v>2136</v>
      </c>
      <c r="B2138" s="8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3.2" hidden="1" x14ac:dyDescent="0.3">
      <c r="A2139">
        <v>2137</v>
      </c>
      <c r="B2139" s="8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28.8" hidden="1" x14ac:dyDescent="0.3">
      <c r="A2140">
        <v>2138</v>
      </c>
      <c r="B2140" s="8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43.2" hidden="1" x14ac:dyDescent="0.3">
      <c r="A2141">
        <v>2139</v>
      </c>
      <c r="B2141" s="8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3.2" hidden="1" x14ac:dyDescent="0.3">
      <c r="A2142">
        <v>2140</v>
      </c>
      <c r="B2142" s="8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43.2" hidden="1" x14ac:dyDescent="0.3">
      <c r="A2143">
        <v>2141</v>
      </c>
      <c r="B2143" s="8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3.2" hidden="1" x14ac:dyDescent="0.3">
      <c r="A2144">
        <v>2142</v>
      </c>
      <c r="B2144" s="8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3.2" hidden="1" x14ac:dyDescent="0.3">
      <c r="A2145">
        <v>2143</v>
      </c>
      <c r="B2145" s="8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43.2" hidden="1" x14ac:dyDescent="0.3">
      <c r="A2146">
        <v>2144</v>
      </c>
      <c r="B2146" s="8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3.2" hidden="1" x14ac:dyDescent="0.3">
      <c r="A2147">
        <v>2145</v>
      </c>
      <c r="B2147" s="8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43.2" hidden="1" x14ac:dyDescent="0.3">
      <c r="A2148">
        <v>2146</v>
      </c>
      <c r="B2148" s="8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hidden="1" x14ac:dyDescent="0.3">
      <c r="A2149">
        <v>2147</v>
      </c>
      <c r="B2149" s="8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3.2" hidden="1" x14ac:dyDescent="0.3">
      <c r="A2150">
        <v>2148</v>
      </c>
      <c r="B2150" s="8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57.6" hidden="1" x14ac:dyDescent="0.3">
      <c r="A2151">
        <v>2149</v>
      </c>
      <c r="B2151" s="8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hidden="1" x14ac:dyDescent="0.3">
      <c r="A2152">
        <v>2150</v>
      </c>
      <c r="B2152" s="8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3.2" hidden="1" x14ac:dyDescent="0.3">
      <c r="A2153">
        <v>2151</v>
      </c>
      <c r="B2153" s="8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3.2" hidden="1" x14ac:dyDescent="0.3">
      <c r="A2154">
        <v>2152</v>
      </c>
      <c r="B2154" s="8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3.2" hidden="1" x14ac:dyDescent="0.3">
      <c r="A2155">
        <v>2153</v>
      </c>
      <c r="B2155" s="8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28.8" hidden="1" x14ac:dyDescent="0.3">
      <c r="A2156">
        <v>2154</v>
      </c>
      <c r="B2156" s="8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3.2" hidden="1" x14ac:dyDescent="0.3">
      <c r="A2157">
        <v>2155</v>
      </c>
      <c r="B2157" s="8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3.2" hidden="1" x14ac:dyDescent="0.3">
      <c r="A2158">
        <v>2156</v>
      </c>
      <c r="B2158" s="8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28.8" hidden="1" x14ac:dyDescent="0.3">
      <c r="A2159">
        <v>2157</v>
      </c>
      <c r="B2159" s="8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3.2" hidden="1" x14ac:dyDescent="0.3">
      <c r="A2160">
        <v>2158</v>
      </c>
      <c r="B2160" s="8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57.6" hidden="1" x14ac:dyDescent="0.3">
      <c r="A2161">
        <v>2159</v>
      </c>
      <c r="B2161" s="8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3.2" hidden="1" x14ac:dyDescent="0.3">
      <c r="A2162">
        <v>2160</v>
      </c>
      <c r="B2162" s="8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28.8" hidden="1" x14ac:dyDescent="0.3">
      <c r="A2163">
        <v>2161</v>
      </c>
      <c r="B2163" s="8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3.2" hidden="1" x14ac:dyDescent="0.3">
      <c r="A2164">
        <v>2162</v>
      </c>
      <c r="B2164" s="8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3.2" hidden="1" x14ac:dyDescent="0.3">
      <c r="A2165">
        <v>2163</v>
      </c>
      <c r="B2165" s="8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28.8" hidden="1" x14ac:dyDescent="0.3">
      <c r="A2166">
        <v>2164</v>
      </c>
      <c r="B2166" s="8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3.2" hidden="1" x14ac:dyDescent="0.3">
      <c r="A2167">
        <v>2165</v>
      </c>
      <c r="B2167" s="8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57.6" hidden="1" x14ac:dyDescent="0.3">
      <c r="A2168">
        <v>2166</v>
      </c>
      <c r="B2168" s="8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28.8" hidden="1" x14ac:dyDescent="0.3">
      <c r="A2169">
        <v>2167</v>
      </c>
      <c r="B2169" s="8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28.8" hidden="1" x14ac:dyDescent="0.3">
      <c r="A2170">
        <v>2168</v>
      </c>
      <c r="B2170" s="8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57.6" hidden="1" x14ac:dyDescent="0.3">
      <c r="A2171">
        <v>2169</v>
      </c>
      <c r="B2171" s="8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3.2" hidden="1" x14ac:dyDescent="0.3">
      <c r="A2172">
        <v>2170</v>
      </c>
      <c r="B2172" s="8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3.2" hidden="1" x14ac:dyDescent="0.3">
      <c r="A2173">
        <v>2171</v>
      </c>
      <c r="B2173" s="8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3.2" hidden="1" x14ac:dyDescent="0.3">
      <c r="A2174">
        <v>2172</v>
      </c>
      <c r="B2174" s="8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3.2" hidden="1" x14ac:dyDescent="0.3">
      <c r="A2175">
        <v>2173</v>
      </c>
      <c r="B2175" s="8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57.6" hidden="1" x14ac:dyDescent="0.3">
      <c r="A2176">
        <v>2174</v>
      </c>
      <c r="B2176" s="8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3.2" hidden="1" x14ac:dyDescent="0.3">
      <c r="A2177">
        <v>2175</v>
      </c>
      <c r="B2177" s="8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3.2" hidden="1" x14ac:dyDescent="0.3">
      <c r="A2178">
        <v>2176</v>
      </c>
      <c r="B2178" s="8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1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72" hidden="1" x14ac:dyDescent="0.3">
      <c r="A2179">
        <v>2177</v>
      </c>
      <c r="B2179" s="8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hidden="1" x14ac:dyDescent="0.3">
      <c r="A2180">
        <v>2178</v>
      </c>
      <c r="B2180" s="8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3.2" hidden="1" x14ac:dyDescent="0.3">
      <c r="A2181">
        <v>2179</v>
      </c>
      <c r="B2181" s="8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28.8" hidden="1" x14ac:dyDescent="0.3">
      <c r="A2182">
        <v>2180</v>
      </c>
      <c r="B2182" s="8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57.6" hidden="1" x14ac:dyDescent="0.3">
      <c r="A2183">
        <v>2181</v>
      </c>
      <c r="B2183" s="8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3.2" hidden="1" x14ac:dyDescent="0.3">
      <c r="A2184">
        <v>2182</v>
      </c>
      <c r="B2184" s="8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3.2" hidden="1" x14ac:dyDescent="0.3">
      <c r="A2185">
        <v>2183</v>
      </c>
      <c r="B2185" s="8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57.6" hidden="1" x14ac:dyDescent="0.3">
      <c r="A2186">
        <v>2184</v>
      </c>
      <c r="B2186" s="8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3.2" hidden="1" x14ac:dyDescent="0.3">
      <c r="A2187">
        <v>2185</v>
      </c>
      <c r="B2187" s="8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3.2" hidden="1" x14ac:dyDescent="0.3">
      <c r="A2188">
        <v>2186</v>
      </c>
      <c r="B2188" s="8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3.2" hidden="1" x14ac:dyDescent="0.3">
      <c r="A2189">
        <v>2187</v>
      </c>
      <c r="B2189" s="8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3.2" hidden="1" x14ac:dyDescent="0.3">
      <c r="A2190">
        <v>2188</v>
      </c>
      <c r="B2190" s="8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3.2" hidden="1" x14ac:dyDescent="0.3">
      <c r="A2191">
        <v>2189</v>
      </c>
      <c r="B2191" s="8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3.2" hidden="1" x14ac:dyDescent="0.3">
      <c r="A2192">
        <v>2190</v>
      </c>
      <c r="B2192" s="8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43.2" hidden="1" x14ac:dyDescent="0.3">
      <c r="A2193">
        <v>2191</v>
      </c>
      <c r="B2193" s="8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43.2" hidden="1" x14ac:dyDescent="0.3">
      <c r="A2194">
        <v>2192</v>
      </c>
      <c r="B2194" s="8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57.6" hidden="1" x14ac:dyDescent="0.3">
      <c r="A2195">
        <v>2193</v>
      </c>
      <c r="B2195" s="8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57.6" hidden="1" x14ac:dyDescent="0.3">
      <c r="A2196">
        <v>2194</v>
      </c>
      <c r="B2196" s="8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28.8" hidden="1" x14ac:dyDescent="0.3">
      <c r="A2197">
        <v>2195</v>
      </c>
      <c r="B2197" s="8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28.8" hidden="1" x14ac:dyDescent="0.3">
      <c r="A2198">
        <v>2196</v>
      </c>
      <c r="B2198" s="8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3.2" hidden="1" x14ac:dyDescent="0.3">
      <c r="A2199">
        <v>2197</v>
      </c>
      <c r="B2199" s="8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3.2" hidden="1" x14ac:dyDescent="0.3">
      <c r="A2200">
        <v>2198</v>
      </c>
      <c r="B2200" s="8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28.8" hidden="1" x14ac:dyDescent="0.3">
      <c r="A2201">
        <v>2199</v>
      </c>
      <c r="B2201" s="8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3.2" hidden="1" x14ac:dyDescent="0.3">
      <c r="A2202">
        <v>2200</v>
      </c>
      <c r="B2202" s="8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3.2" hidden="1" x14ac:dyDescent="0.3">
      <c r="A2203">
        <v>2201</v>
      </c>
      <c r="B2203" s="8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28.8" hidden="1" x14ac:dyDescent="0.3">
      <c r="A2204">
        <v>2202</v>
      </c>
      <c r="B2204" s="8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3.2" hidden="1" x14ac:dyDescent="0.3">
      <c r="A2205">
        <v>2203</v>
      </c>
      <c r="B2205" s="8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3.2" hidden="1" x14ac:dyDescent="0.3">
      <c r="A2206">
        <v>2204</v>
      </c>
      <c r="B2206" s="8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3.2" hidden="1" x14ac:dyDescent="0.3">
      <c r="A2207">
        <v>2205</v>
      </c>
      <c r="B2207" s="8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3.2" hidden="1" x14ac:dyDescent="0.3">
      <c r="A2208">
        <v>2206</v>
      </c>
      <c r="B2208" s="8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3.2" hidden="1" x14ac:dyDescent="0.3">
      <c r="A2209">
        <v>2207</v>
      </c>
      <c r="B2209" s="8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3.2" hidden="1" x14ac:dyDescent="0.3">
      <c r="A2210">
        <v>2208</v>
      </c>
      <c r="B2210" s="8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28.8" hidden="1" x14ac:dyDescent="0.3">
      <c r="A2211">
        <v>2209</v>
      </c>
      <c r="B2211" s="8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43.2" hidden="1" x14ac:dyDescent="0.3">
      <c r="A2212">
        <v>2210</v>
      </c>
      <c r="B2212" s="8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43.2" hidden="1" x14ac:dyDescent="0.3">
      <c r="A2213">
        <v>2211</v>
      </c>
      <c r="B2213" s="8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43.2" hidden="1" x14ac:dyDescent="0.3">
      <c r="A2214">
        <v>2212</v>
      </c>
      <c r="B2214" s="8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57.6" hidden="1" x14ac:dyDescent="0.3">
      <c r="A2215">
        <v>2213</v>
      </c>
      <c r="B2215" s="8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3.2" hidden="1" x14ac:dyDescent="0.3">
      <c r="A2216">
        <v>2214</v>
      </c>
      <c r="B2216" s="8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28.8" hidden="1" x14ac:dyDescent="0.3">
      <c r="A2217">
        <v>2215</v>
      </c>
      <c r="B2217" s="8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3.2" hidden="1" x14ac:dyDescent="0.3">
      <c r="A2218">
        <v>2216</v>
      </c>
      <c r="B2218" s="8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3.2" hidden="1" x14ac:dyDescent="0.3">
      <c r="A2219">
        <v>2217</v>
      </c>
      <c r="B2219" s="8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3.2" hidden="1" x14ac:dyDescent="0.3">
      <c r="A2220">
        <v>2218</v>
      </c>
      <c r="B2220" s="8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3.2" hidden="1" x14ac:dyDescent="0.3">
      <c r="A2221">
        <v>2219</v>
      </c>
      <c r="B2221" s="8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3.2" hidden="1" x14ac:dyDescent="0.3">
      <c r="A2222">
        <v>2220</v>
      </c>
      <c r="B2222" s="8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3.2" hidden="1" x14ac:dyDescent="0.3">
      <c r="A2223">
        <v>2221</v>
      </c>
      <c r="B2223" s="8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3.2" hidden="1" x14ac:dyDescent="0.3">
      <c r="A2224">
        <v>2222</v>
      </c>
      <c r="B2224" s="8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57.6" hidden="1" x14ac:dyDescent="0.3">
      <c r="A2225">
        <v>2223</v>
      </c>
      <c r="B2225" s="8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3.2" hidden="1" x14ac:dyDescent="0.3">
      <c r="A2226">
        <v>2224</v>
      </c>
      <c r="B2226" s="8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3.2" hidden="1" x14ac:dyDescent="0.3">
      <c r="A2227">
        <v>2225</v>
      </c>
      <c r="B2227" s="8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3.2" hidden="1" x14ac:dyDescent="0.3">
      <c r="A2228">
        <v>2226</v>
      </c>
      <c r="B2228" s="8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3.2" hidden="1" x14ac:dyDescent="0.3">
      <c r="A2229">
        <v>2227</v>
      </c>
      <c r="B2229" s="8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57.6" hidden="1" x14ac:dyDescent="0.3">
      <c r="A2230">
        <v>2228</v>
      </c>
      <c r="B2230" s="8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43.2" hidden="1" x14ac:dyDescent="0.3">
      <c r="A2231">
        <v>2229</v>
      </c>
      <c r="B2231" s="8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3.2" hidden="1" x14ac:dyDescent="0.3">
      <c r="A2232">
        <v>2230</v>
      </c>
      <c r="B2232" s="8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3.2" hidden="1" x14ac:dyDescent="0.3">
      <c r="A2233">
        <v>2231</v>
      </c>
      <c r="B2233" s="8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3.2" hidden="1" x14ac:dyDescent="0.3">
      <c r="A2234">
        <v>2232</v>
      </c>
      <c r="B2234" s="8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3.2" hidden="1" x14ac:dyDescent="0.3">
      <c r="A2235">
        <v>2233</v>
      </c>
      <c r="B2235" s="8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3.2" hidden="1" x14ac:dyDescent="0.3">
      <c r="A2236">
        <v>2234</v>
      </c>
      <c r="B2236" s="8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28.8" hidden="1" x14ac:dyDescent="0.3">
      <c r="A2237">
        <v>2235</v>
      </c>
      <c r="B2237" s="8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3.2" hidden="1" x14ac:dyDescent="0.3">
      <c r="A2238">
        <v>2236</v>
      </c>
      <c r="B2238" s="8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3.2" hidden="1" x14ac:dyDescent="0.3">
      <c r="A2239">
        <v>2237</v>
      </c>
      <c r="B2239" s="8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28.8" hidden="1" x14ac:dyDescent="0.3">
      <c r="A2240">
        <v>2238</v>
      </c>
      <c r="B2240" s="8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28.8" hidden="1" x14ac:dyDescent="0.3">
      <c r="A2241">
        <v>2239</v>
      </c>
      <c r="B2241" s="8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3.2" hidden="1" x14ac:dyDescent="0.3">
      <c r="A2242">
        <v>2240</v>
      </c>
      <c r="B2242" s="8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1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43.2" hidden="1" x14ac:dyDescent="0.3">
      <c r="A2243">
        <v>2241</v>
      </c>
      <c r="B2243" s="8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hidden="1" x14ac:dyDescent="0.3">
      <c r="A2244">
        <v>2242</v>
      </c>
      <c r="B2244" s="8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3.2" hidden="1" x14ac:dyDescent="0.3">
      <c r="A2245">
        <v>2243</v>
      </c>
      <c r="B2245" s="8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3.2" hidden="1" x14ac:dyDescent="0.3">
      <c r="A2246">
        <v>2244</v>
      </c>
      <c r="B2246" s="8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3.2" hidden="1" x14ac:dyDescent="0.3">
      <c r="A2247">
        <v>2245</v>
      </c>
      <c r="B2247" s="8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3.2" hidden="1" x14ac:dyDescent="0.3">
      <c r="A2248">
        <v>2246</v>
      </c>
      <c r="B2248" s="8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28.8" hidden="1" x14ac:dyDescent="0.3">
      <c r="A2249">
        <v>2247</v>
      </c>
      <c r="B2249" s="8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3.2" hidden="1" x14ac:dyDescent="0.3">
      <c r="A2250">
        <v>2248</v>
      </c>
      <c r="B2250" s="8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3.2" hidden="1" x14ac:dyDescent="0.3">
      <c r="A2251">
        <v>2249</v>
      </c>
      <c r="B2251" s="8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3.2" hidden="1" x14ac:dyDescent="0.3">
      <c r="A2252">
        <v>2250</v>
      </c>
      <c r="B2252" s="8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3.2" hidden="1" x14ac:dyDescent="0.3">
      <c r="A2253">
        <v>2251</v>
      </c>
      <c r="B2253" s="8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3.2" hidden="1" x14ac:dyDescent="0.3">
      <c r="A2254">
        <v>2252</v>
      </c>
      <c r="B2254" s="8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43.2" hidden="1" x14ac:dyDescent="0.3">
      <c r="A2255">
        <v>2253</v>
      </c>
      <c r="B2255" s="8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43.2" hidden="1" x14ac:dyDescent="0.3">
      <c r="A2256">
        <v>2254</v>
      </c>
      <c r="B2256" s="8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28.8" hidden="1" x14ac:dyDescent="0.3">
      <c r="A2257">
        <v>2255</v>
      </c>
      <c r="B2257" s="8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3.2" hidden="1" x14ac:dyDescent="0.3">
      <c r="A2258">
        <v>2256</v>
      </c>
      <c r="B2258" s="8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57.6" hidden="1" x14ac:dyDescent="0.3">
      <c r="A2259">
        <v>2257</v>
      </c>
      <c r="B2259" s="8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28.8" hidden="1" x14ac:dyDescent="0.3">
      <c r="A2260">
        <v>2258</v>
      </c>
      <c r="B2260" s="8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3.2" hidden="1" x14ac:dyDescent="0.3">
      <c r="A2261">
        <v>2259</v>
      </c>
      <c r="B2261" s="8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3.2" hidden="1" x14ac:dyDescent="0.3">
      <c r="A2262">
        <v>2260</v>
      </c>
      <c r="B2262" s="8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3.2" hidden="1" x14ac:dyDescent="0.3">
      <c r="A2263">
        <v>2261</v>
      </c>
      <c r="B2263" s="8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43.2" hidden="1" x14ac:dyDescent="0.3">
      <c r="A2264">
        <v>2262</v>
      </c>
      <c r="B2264" s="8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3.2" hidden="1" x14ac:dyDescent="0.3">
      <c r="A2265">
        <v>2263</v>
      </c>
      <c r="B2265" s="8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57.6" hidden="1" x14ac:dyDescent="0.3">
      <c r="A2266">
        <v>2264</v>
      </c>
      <c r="B2266" s="8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3.2" hidden="1" x14ac:dyDescent="0.3">
      <c r="A2267">
        <v>2265</v>
      </c>
      <c r="B2267" s="8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3.2" hidden="1" x14ac:dyDescent="0.3">
      <c r="A2268">
        <v>2266</v>
      </c>
      <c r="B2268" s="8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43.2" hidden="1" x14ac:dyDescent="0.3">
      <c r="A2269">
        <v>2267</v>
      </c>
      <c r="B2269" s="8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3.2" hidden="1" x14ac:dyDescent="0.3">
      <c r="A2270">
        <v>2268</v>
      </c>
      <c r="B2270" s="8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3.2" hidden="1" x14ac:dyDescent="0.3">
      <c r="A2271">
        <v>2269</v>
      </c>
      <c r="B2271" s="8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3.2" hidden="1" x14ac:dyDescent="0.3">
      <c r="A2272">
        <v>2270</v>
      </c>
      <c r="B2272" s="8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3.2" hidden="1" x14ac:dyDescent="0.3">
      <c r="A2273">
        <v>2271</v>
      </c>
      <c r="B2273" s="8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3.2" hidden="1" x14ac:dyDescent="0.3">
      <c r="A2274">
        <v>2272</v>
      </c>
      <c r="B2274" s="8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3.2" hidden="1" x14ac:dyDescent="0.3">
      <c r="A2275">
        <v>2273</v>
      </c>
      <c r="B2275" s="8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57.6" hidden="1" x14ac:dyDescent="0.3">
      <c r="A2276">
        <v>2274</v>
      </c>
      <c r="B2276" s="8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3.2" hidden="1" x14ac:dyDescent="0.3">
      <c r="A2277">
        <v>2275</v>
      </c>
      <c r="B2277" s="8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57.6" hidden="1" x14ac:dyDescent="0.3">
      <c r="A2278">
        <v>2276</v>
      </c>
      <c r="B2278" s="8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3.2" hidden="1" x14ac:dyDescent="0.3">
      <c r="A2279">
        <v>2277</v>
      </c>
      <c r="B2279" s="8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28.8" hidden="1" x14ac:dyDescent="0.3">
      <c r="A2280">
        <v>2278</v>
      </c>
      <c r="B2280" s="8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43.2" hidden="1" x14ac:dyDescent="0.3">
      <c r="A2281">
        <v>2279</v>
      </c>
      <c r="B2281" s="8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57.6" hidden="1" x14ac:dyDescent="0.3">
      <c r="A2282">
        <v>2280</v>
      </c>
      <c r="B2282" s="8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3.2" hidden="1" x14ac:dyDescent="0.3">
      <c r="A2283">
        <v>2281</v>
      </c>
      <c r="B2283" s="8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28.8" hidden="1" x14ac:dyDescent="0.3">
      <c r="A2284">
        <v>2282</v>
      </c>
      <c r="B2284" s="8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3.2" hidden="1" x14ac:dyDescent="0.3">
      <c r="A2285">
        <v>2283</v>
      </c>
      <c r="B2285" s="8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28.8" hidden="1" x14ac:dyDescent="0.3">
      <c r="A2286">
        <v>2284</v>
      </c>
      <c r="B2286" s="8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3.2" hidden="1" x14ac:dyDescent="0.3">
      <c r="A2287">
        <v>2285</v>
      </c>
      <c r="B2287" s="8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3.2" hidden="1" x14ac:dyDescent="0.3">
      <c r="A2288">
        <v>2286</v>
      </c>
      <c r="B2288" s="8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3.2" hidden="1" x14ac:dyDescent="0.3">
      <c r="A2289">
        <v>2287</v>
      </c>
      <c r="B2289" s="8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3.2" hidden="1" x14ac:dyDescent="0.3">
      <c r="A2290">
        <v>2288</v>
      </c>
      <c r="B2290" s="8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3.2" hidden="1" x14ac:dyDescent="0.3">
      <c r="A2291">
        <v>2289</v>
      </c>
      <c r="B2291" s="8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3.2" hidden="1" x14ac:dyDescent="0.3">
      <c r="A2292">
        <v>2290</v>
      </c>
      <c r="B2292" s="8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3.2" hidden="1" x14ac:dyDescent="0.3">
      <c r="A2293">
        <v>2291</v>
      </c>
      <c r="B2293" s="8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3.2" hidden="1" x14ac:dyDescent="0.3">
      <c r="A2294">
        <v>2292</v>
      </c>
      <c r="B2294" s="8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28.8" hidden="1" x14ac:dyDescent="0.3">
      <c r="A2295">
        <v>2293</v>
      </c>
      <c r="B2295" s="8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43.2" hidden="1" x14ac:dyDescent="0.3">
      <c r="A2296">
        <v>2294</v>
      </c>
      <c r="B2296" s="8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57.6" hidden="1" x14ac:dyDescent="0.3">
      <c r="A2297">
        <v>2295</v>
      </c>
      <c r="B2297" s="8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3.2" hidden="1" x14ac:dyDescent="0.3">
      <c r="A2298">
        <v>2296</v>
      </c>
      <c r="B2298" s="8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28.8" hidden="1" x14ac:dyDescent="0.3">
      <c r="A2299">
        <v>2297</v>
      </c>
      <c r="B2299" s="8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3.2" hidden="1" x14ac:dyDescent="0.3">
      <c r="A2300">
        <v>2298</v>
      </c>
      <c r="B2300" s="8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3.2" hidden="1" x14ac:dyDescent="0.3">
      <c r="A2301">
        <v>2299</v>
      </c>
      <c r="B2301" s="8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3.2" hidden="1" x14ac:dyDescent="0.3">
      <c r="A2302">
        <v>2300</v>
      </c>
      <c r="B2302" s="8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28.8" hidden="1" x14ac:dyDescent="0.3">
      <c r="A2303">
        <v>2301</v>
      </c>
      <c r="B2303" s="8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3.2" hidden="1" x14ac:dyDescent="0.3">
      <c r="A2304">
        <v>2302</v>
      </c>
      <c r="B2304" s="8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57.6" hidden="1" x14ac:dyDescent="0.3">
      <c r="A2305">
        <v>2303</v>
      </c>
      <c r="B2305" s="8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3.2" hidden="1" x14ac:dyDescent="0.3">
      <c r="A2306">
        <v>2304</v>
      </c>
      <c r="B2306" s="8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1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43.2" hidden="1" x14ac:dyDescent="0.3">
      <c r="A2307">
        <v>2305</v>
      </c>
      <c r="B2307" s="8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hidden="1" x14ac:dyDescent="0.3">
      <c r="A2308">
        <v>2306</v>
      </c>
      <c r="B2308" s="8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3.2" hidden="1" x14ac:dyDescent="0.3">
      <c r="A2309">
        <v>2307</v>
      </c>
      <c r="B2309" s="8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3.2" hidden="1" x14ac:dyDescent="0.3">
      <c r="A2310">
        <v>2308</v>
      </c>
      <c r="B2310" s="8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3.2" hidden="1" x14ac:dyDescent="0.3">
      <c r="A2311">
        <v>2309</v>
      </c>
      <c r="B2311" s="8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57.6" hidden="1" x14ac:dyDescent="0.3">
      <c r="A2312">
        <v>2310</v>
      </c>
      <c r="B2312" s="8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3.2" hidden="1" x14ac:dyDescent="0.3">
      <c r="A2313">
        <v>2311</v>
      </c>
      <c r="B2313" s="8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3.2" hidden="1" x14ac:dyDescent="0.3">
      <c r="A2314">
        <v>2312</v>
      </c>
      <c r="B2314" s="8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28.8" hidden="1" x14ac:dyDescent="0.3">
      <c r="A2315">
        <v>2313</v>
      </c>
      <c r="B2315" s="8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3.2" hidden="1" x14ac:dyDescent="0.3">
      <c r="A2316">
        <v>2314</v>
      </c>
      <c r="B2316" s="8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3.2" hidden="1" x14ac:dyDescent="0.3">
      <c r="A2317">
        <v>2315</v>
      </c>
      <c r="B2317" s="8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57.6" hidden="1" x14ac:dyDescent="0.3">
      <c r="A2318">
        <v>2316</v>
      </c>
      <c r="B2318" s="8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3.2" hidden="1" x14ac:dyDescent="0.3">
      <c r="A2319">
        <v>2317</v>
      </c>
      <c r="B2319" s="8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57.6" hidden="1" x14ac:dyDescent="0.3">
      <c r="A2320">
        <v>2318</v>
      </c>
      <c r="B2320" s="8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3.2" hidden="1" x14ac:dyDescent="0.3">
      <c r="A2321">
        <v>2319</v>
      </c>
      <c r="B2321" s="8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57.6" hidden="1" x14ac:dyDescent="0.3">
      <c r="A2322">
        <v>2320</v>
      </c>
      <c r="B2322" s="8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3.2" hidden="1" x14ac:dyDescent="0.3">
      <c r="A2323">
        <v>2321</v>
      </c>
      <c r="B2323" s="8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3.2" hidden="1" x14ac:dyDescent="0.3">
      <c r="A2324">
        <v>2322</v>
      </c>
      <c r="B2324" s="8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3.2" hidden="1" x14ac:dyDescent="0.3">
      <c r="A2325">
        <v>2323</v>
      </c>
      <c r="B2325" s="8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43.2" hidden="1" x14ac:dyDescent="0.3">
      <c r="A2326">
        <v>2324</v>
      </c>
      <c r="B2326" s="8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3.2" hidden="1" x14ac:dyDescent="0.3">
      <c r="A2327">
        <v>2325</v>
      </c>
      <c r="B2327" s="8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3.2" hidden="1" x14ac:dyDescent="0.3">
      <c r="A2328">
        <v>2326</v>
      </c>
      <c r="B2328" s="8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28.8" hidden="1" x14ac:dyDescent="0.3">
      <c r="A2329">
        <v>2327</v>
      </c>
      <c r="B2329" s="8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57.6" hidden="1" x14ac:dyDescent="0.3">
      <c r="A2330">
        <v>2328</v>
      </c>
      <c r="B2330" s="8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3.2" hidden="1" x14ac:dyDescent="0.3">
      <c r="A2331">
        <v>2329</v>
      </c>
      <c r="B2331" s="8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43.2" hidden="1" x14ac:dyDescent="0.3">
      <c r="A2332">
        <v>2330</v>
      </c>
      <c r="B2332" s="8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3.2" hidden="1" x14ac:dyDescent="0.3">
      <c r="A2333">
        <v>2331</v>
      </c>
      <c r="B2333" s="8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3.2" hidden="1" x14ac:dyDescent="0.3">
      <c r="A2334">
        <v>2332</v>
      </c>
      <c r="B2334" s="8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3.2" hidden="1" x14ac:dyDescent="0.3">
      <c r="A2335">
        <v>2333</v>
      </c>
      <c r="B2335" s="8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3.2" hidden="1" x14ac:dyDescent="0.3">
      <c r="A2336">
        <v>2334</v>
      </c>
      <c r="B2336" s="8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3.2" hidden="1" x14ac:dyDescent="0.3">
      <c r="A2337">
        <v>2335</v>
      </c>
      <c r="B2337" s="8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3.2" hidden="1" x14ac:dyDescent="0.3">
      <c r="A2338">
        <v>2336</v>
      </c>
      <c r="B2338" s="8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28.8" hidden="1" x14ac:dyDescent="0.3">
      <c r="A2339">
        <v>2337</v>
      </c>
      <c r="B2339" s="8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3.2" hidden="1" x14ac:dyDescent="0.3">
      <c r="A2340">
        <v>2338</v>
      </c>
      <c r="B2340" s="8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3.2" hidden="1" x14ac:dyDescent="0.3">
      <c r="A2341">
        <v>2339</v>
      </c>
      <c r="B2341" s="8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3.2" hidden="1" x14ac:dyDescent="0.3">
      <c r="A2342">
        <v>2340</v>
      </c>
      <c r="B2342" s="8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3.2" hidden="1" x14ac:dyDescent="0.3">
      <c r="A2343">
        <v>2341</v>
      </c>
      <c r="B2343" s="8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3.2" hidden="1" x14ac:dyDescent="0.3">
      <c r="A2344">
        <v>2342</v>
      </c>
      <c r="B2344" s="8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43.2" hidden="1" x14ac:dyDescent="0.3">
      <c r="A2345">
        <v>2343</v>
      </c>
      <c r="B2345" s="8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43.2" hidden="1" x14ac:dyDescent="0.3">
      <c r="A2346">
        <v>2344</v>
      </c>
      <c r="B2346" s="8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3.2" hidden="1" x14ac:dyDescent="0.3">
      <c r="A2347">
        <v>2345</v>
      </c>
      <c r="B2347" s="8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3.2" hidden="1" x14ac:dyDescent="0.3">
      <c r="A2348">
        <v>2346</v>
      </c>
      <c r="B2348" s="8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3.2" hidden="1" x14ac:dyDescent="0.3">
      <c r="A2349">
        <v>2347</v>
      </c>
      <c r="B2349" s="8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3.2" hidden="1" x14ac:dyDescent="0.3">
      <c r="A2350">
        <v>2348</v>
      </c>
      <c r="B2350" s="8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3.2" hidden="1" x14ac:dyDescent="0.3">
      <c r="A2351">
        <v>2349</v>
      </c>
      <c r="B2351" s="8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3.2" hidden="1" x14ac:dyDescent="0.3">
      <c r="A2352">
        <v>2350</v>
      </c>
      <c r="B2352" s="8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28.8" hidden="1" x14ac:dyDescent="0.3">
      <c r="A2353">
        <v>2351</v>
      </c>
      <c r="B2353" s="8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3.2" hidden="1" x14ac:dyDescent="0.3">
      <c r="A2354">
        <v>2352</v>
      </c>
      <c r="B2354" s="8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3.2" hidden="1" x14ac:dyDescent="0.3">
      <c r="A2355">
        <v>2353</v>
      </c>
      <c r="B2355" s="8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3.2" hidden="1" x14ac:dyDescent="0.3">
      <c r="A2356">
        <v>2354</v>
      </c>
      <c r="B2356" s="8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3.2" hidden="1" x14ac:dyDescent="0.3">
      <c r="A2357">
        <v>2355</v>
      </c>
      <c r="B2357" s="8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28.8" hidden="1" x14ac:dyDescent="0.3">
      <c r="A2358">
        <v>2356</v>
      </c>
      <c r="B2358" s="8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43.2" hidden="1" x14ac:dyDescent="0.3">
      <c r="A2359">
        <v>2357</v>
      </c>
      <c r="B2359" s="8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3.2" hidden="1" x14ac:dyDescent="0.3">
      <c r="A2360">
        <v>2358</v>
      </c>
      <c r="B2360" s="8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3.2" hidden="1" x14ac:dyDescent="0.3">
      <c r="A2361">
        <v>2359</v>
      </c>
      <c r="B2361" s="8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3.2" hidden="1" x14ac:dyDescent="0.3">
      <c r="A2362">
        <v>2360</v>
      </c>
      <c r="B2362" s="8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43.2" hidden="1" x14ac:dyDescent="0.3">
      <c r="A2363">
        <v>2361</v>
      </c>
      <c r="B2363" s="8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3.2" hidden="1" x14ac:dyDescent="0.3">
      <c r="A2364">
        <v>2362</v>
      </c>
      <c r="B2364" s="8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3.2" hidden="1" x14ac:dyDescent="0.3">
      <c r="A2365">
        <v>2363</v>
      </c>
      <c r="B2365" s="8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28.8" hidden="1" x14ac:dyDescent="0.3">
      <c r="A2366">
        <v>2364</v>
      </c>
      <c r="B2366" s="8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3.2" hidden="1" x14ac:dyDescent="0.3">
      <c r="A2367">
        <v>2365</v>
      </c>
      <c r="B2367" s="8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3.2" hidden="1" x14ac:dyDescent="0.3">
      <c r="A2368">
        <v>2366</v>
      </c>
      <c r="B2368" s="8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3.2" hidden="1" x14ac:dyDescent="0.3">
      <c r="A2369">
        <v>2367</v>
      </c>
      <c r="B2369" s="8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3.2" hidden="1" x14ac:dyDescent="0.3">
      <c r="A2370">
        <v>2368</v>
      </c>
      <c r="B2370" s="8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1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43.2" hidden="1" x14ac:dyDescent="0.3">
      <c r="A2371">
        <v>2369</v>
      </c>
      <c r="B2371" s="8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hidden="1" x14ac:dyDescent="0.3">
      <c r="A2372">
        <v>2370</v>
      </c>
      <c r="B2372" s="8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3.2" hidden="1" x14ac:dyDescent="0.3">
      <c r="A2373">
        <v>2371</v>
      </c>
      <c r="B2373" s="8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3.2" hidden="1" x14ac:dyDescent="0.3">
      <c r="A2374">
        <v>2372</v>
      </c>
      <c r="B2374" s="8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28.8" hidden="1" x14ac:dyDescent="0.3">
      <c r="A2375">
        <v>2373</v>
      </c>
      <c r="B2375" s="8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3.2" hidden="1" x14ac:dyDescent="0.3">
      <c r="A2376">
        <v>2374</v>
      </c>
      <c r="B2376" s="8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3.2" hidden="1" x14ac:dyDescent="0.3">
      <c r="A2377">
        <v>2375</v>
      </c>
      <c r="B2377" s="8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3.2" hidden="1" x14ac:dyDescent="0.3">
      <c r="A2378">
        <v>2376</v>
      </c>
      <c r="B2378" s="8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3.2" hidden="1" x14ac:dyDescent="0.3">
      <c r="A2379">
        <v>2377</v>
      </c>
      <c r="B2379" s="8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43.2" hidden="1" x14ac:dyDescent="0.3">
      <c r="A2380">
        <v>2378</v>
      </c>
      <c r="B2380" s="8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28.8" hidden="1" x14ac:dyDescent="0.3">
      <c r="A2381">
        <v>2379</v>
      </c>
      <c r="B2381" s="8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3.2" hidden="1" x14ac:dyDescent="0.3">
      <c r="A2382">
        <v>2380</v>
      </c>
      <c r="B2382" s="8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3.2" hidden="1" x14ac:dyDescent="0.3">
      <c r="A2383">
        <v>2381</v>
      </c>
      <c r="B2383" s="8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57.6" hidden="1" x14ac:dyDescent="0.3">
      <c r="A2384">
        <v>2382</v>
      </c>
      <c r="B2384" s="8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3.2" hidden="1" x14ac:dyDescent="0.3">
      <c r="A2385">
        <v>2383</v>
      </c>
      <c r="B2385" s="8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57.6" hidden="1" x14ac:dyDescent="0.3">
      <c r="A2386">
        <v>2384</v>
      </c>
      <c r="B2386" s="8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3.2" hidden="1" x14ac:dyDescent="0.3">
      <c r="A2387">
        <v>2385</v>
      </c>
      <c r="B2387" s="8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3.2" hidden="1" x14ac:dyDescent="0.3">
      <c r="A2388">
        <v>2386</v>
      </c>
      <c r="B2388" s="8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43.2" hidden="1" x14ac:dyDescent="0.3">
      <c r="A2389">
        <v>2387</v>
      </c>
      <c r="B2389" s="8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3.2" hidden="1" x14ac:dyDescent="0.3">
      <c r="A2390">
        <v>2388</v>
      </c>
      <c r="B2390" s="8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57.6" hidden="1" x14ac:dyDescent="0.3">
      <c r="A2391">
        <v>2389</v>
      </c>
      <c r="B2391" s="8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3.2" hidden="1" x14ac:dyDescent="0.3">
      <c r="A2392">
        <v>2390</v>
      </c>
      <c r="B2392" s="8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28.8" hidden="1" x14ac:dyDescent="0.3">
      <c r="A2393">
        <v>2391</v>
      </c>
      <c r="B2393" s="8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43.2" hidden="1" x14ac:dyDescent="0.3">
      <c r="A2394">
        <v>2392</v>
      </c>
      <c r="B2394" s="8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3.2" hidden="1" x14ac:dyDescent="0.3">
      <c r="A2395">
        <v>2393</v>
      </c>
      <c r="B2395" s="8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3.2" hidden="1" x14ac:dyDescent="0.3">
      <c r="A2396">
        <v>2394</v>
      </c>
      <c r="B2396" s="8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3.2" hidden="1" x14ac:dyDescent="0.3">
      <c r="A2397">
        <v>2395</v>
      </c>
      <c r="B2397" s="8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3.2" hidden="1" x14ac:dyDescent="0.3">
      <c r="A2398">
        <v>2396</v>
      </c>
      <c r="B2398" s="8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3.2" hidden="1" x14ac:dyDescent="0.3">
      <c r="A2399">
        <v>2397</v>
      </c>
      <c r="B2399" s="8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3.2" hidden="1" x14ac:dyDescent="0.3">
      <c r="A2400">
        <v>2398</v>
      </c>
      <c r="B2400" s="8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3.2" hidden="1" x14ac:dyDescent="0.3">
      <c r="A2401">
        <v>2399</v>
      </c>
      <c r="B2401" s="8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3.2" hidden="1" x14ac:dyDescent="0.3">
      <c r="A2402">
        <v>2400</v>
      </c>
      <c r="B2402" s="8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3.2" hidden="1" x14ac:dyDescent="0.3">
      <c r="A2403">
        <v>2401</v>
      </c>
      <c r="B2403" s="8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idden="1" x14ac:dyDescent="0.3">
      <c r="A2404">
        <v>2402</v>
      </c>
      <c r="B2404" s="8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3.2" hidden="1" x14ac:dyDescent="0.3">
      <c r="A2405">
        <v>2403</v>
      </c>
      <c r="B2405" s="8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3.2" hidden="1" x14ac:dyDescent="0.3">
      <c r="A2406">
        <v>2404</v>
      </c>
      <c r="B2406" s="8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43.2" hidden="1" x14ac:dyDescent="0.3">
      <c r="A2407">
        <v>2405</v>
      </c>
      <c r="B2407" s="8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3.2" hidden="1" x14ac:dyDescent="0.3">
      <c r="A2408">
        <v>2406</v>
      </c>
      <c r="B2408" s="8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57.6" hidden="1" x14ac:dyDescent="0.3">
      <c r="A2409">
        <v>2407</v>
      </c>
      <c r="B2409" s="8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43.2" hidden="1" x14ac:dyDescent="0.3">
      <c r="A2410">
        <v>2408</v>
      </c>
      <c r="B2410" s="8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43.2" hidden="1" x14ac:dyDescent="0.3">
      <c r="A2411">
        <v>2409</v>
      </c>
      <c r="B2411" s="8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57.6" hidden="1" x14ac:dyDescent="0.3">
      <c r="A2412">
        <v>2410</v>
      </c>
      <c r="B2412" s="8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57.6" hidden="1" x14ac:dyDescent="0.3">
      <c r="A2413">
        <v>2411</v>
      </c>
      <c r="B2413" s="8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57.6" hidden="1" x14ac:dyDescent="0.3">
      <c r="A2414">
        <v>2412</v>
      </c>
      <c r="B2414" s="8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3.2" hidden="1" x14ac:dyDescent="0.3">
      <c r="A2415">
        <v>2413</v>
      </c>
      <c r="B2415" s="8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3.2" hidden="1" x14ac:dyDescent="0.3">
      <c r="A2416">
        <v>2414</v>
      </c>
      <c r="B2416" s="8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3.2" hidden="1" x14ac:dyDescent="0.3">
      <c r="A2417">
        <v>2415</v>
      </c>
      <c r="B2417" s="8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3.2" hidden="1" x14ac:dyDescent="0.3">
      <c r="A2418">
        <v>2416</v>
      </c>
      <c r="B2418" s="8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3.2" hidden="1" x14ac:dyDescent="0.3">
      <c r="A2419">
        <v>2417</v>
      </c>
      <c r="B2419" s="8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hidden="1" x14ac:dyDescent="0.3">
      <c r="A2420">
        <v>2418</v>
      </c>
      <c r="B2420" s="8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43.2" hidden="1" x14ac:dyDescent="0.3">
      <c r="A2421">
        <v>2419</v>
      </c>
      <c r="B2421" s="8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3.2" hidden="1" x14ac:dyDescent="0.3">
      <c r="A2422">
        <v>2420</v>
      </c>
      <c r="B2422" s="8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28.8" hidden="1" x14ac:dyDescent="0.3">
      <c r="A2423">
        <v>2421</v>
      </c>
      <c r="B2423" s="8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28.8" hidden="1" x14ac:dyDescent="0.3">
      <c r="A2424">
        <v>2422</v>
      </c>
      <c r="B2424" s="8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3.2" hidden="1" x14ac:dyDescent="0.3">
      <c r="A2425">
        <v>2423</v>
      </c>
      <c r="B2425" s="8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28.8" hidden="1" x14ac:dyDescent="0.3">
      <c r="A2426">
        <v>2424</v>
      </c>
      <c r="B2426" s="8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57.6" hidden="1" x14ac:dyDescent="0.3">
      <c r="A2427">
        <v>2425</v>
      </c>
      <c r="B2427" s="8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3.2" hidden="1" x14ac:dyDescent="0.3">
      <c r="A2428">
        <v>2426</v>
      </c>
      <c r="B2428" s="8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28.8" hidden="1" x14ac:dyDescent="0.3">
      <c r="A2429">
        <v>2427</v>
      </c>
      <c r="B2429" s="8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28.8" hidden="1" x14ac:dyDescent="0.3">
      <c r="A2430">
        <v>2428</v>
      </c>
      <c r="B2430" s="8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3.2" hidden="1" x14ac:dyDescent="0.3">
      <c r="A2431">
        <v>2429</v>
      </c>
      <c r="B2431" s="8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57.6" hidden="1" x14ac:dyDescent="0.3">
      <c r="A2432">
        <v>2430</v>
      </c>
      <c r="B2432" s="8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28.8" hidden="1" x14ac:dyDescent="0.3">
      <c r="A2433">
        <v>2431</v>
      </c>
      <c r="B2433" s="8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3.2" hidden="1" x14ac:dyDescent="0.3">
      <c r="A2434">
        <v>2432</v>
      </c>
      <c r="B2434" s="8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1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43.2" hidden="1" x14ac:dyDescent="0.3">
      <c r="A2435">
        <v>2433</v>
      </c>
      <c r="B2435" s="8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hidden="1" x14ac:dyDescent="0.3">
      <c r="A2436">
        <v>2434</v>
      </c>
      <c r="B2436" s="8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3.2" hidden="1" x14ac:dyDescent="0.3">
      <c r="A2437">
        <v>2435</v>
      </c>
      <c r="B2437" s="8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3.2" hidden="1" x14ac:dyDescent="0.3">
      <c r="A2438">
        <v>2436</v>
      </c>
      <c r="B2438" s="8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3.2" hidden="1" x14ac:dyDescent="0.3">
      <c r="A2439">
        <v>2437</v>
      </c>
      <c r="B2439" s="8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3.2" hidden="1" x14ac:dyDescent="0.3">
      <c r="A2440">
        <v>2438</v>
      </c>
      <c r="B2440" s="8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57.6" hidden="1" x14ac:dyDescent="0.3">
      <c r="A2441">
        <v>2439</v>
      </c>
      <c r="B2441" s="8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28.8" hidden="1" x14ac:dyDescent="0.3">
      <c r="A2442">
        <v>2440</v>
      </c>
      <c r="B2442" s="8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28.8" hidden="1" x14ac:dyDescent="0.3">
      <c r="A2443">
        <v>2441</v>
      </c>
      <c r="B2443" s="8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28.8" hidden="1" x14ac:dyDescent="0.3">
      <c r="A2444">
        <v>2442</v>
      </c>
      <c r="B2444" s="8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43.2" hidden="1" x14ac:dyDescent="0.3">
      <c r="A2445">
        <v>2443</v>
      </c>
      <c r="B2445" s="8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3.2" hidden="1" x14ac:dyDescent="0.3">
      <c r="A2446">
        <v>2444</v>
      </c>
      <c r="B2446" s="8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57.6" hidden="1" x14ac:dyDescent="0.3">
      <c r="A2447">
        <v>2445</v>
      </c>
      <c r="B2447" s="8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57.6" hidden="1" x14ac:dyDescent="0.3">
      <c r="A2448">
        <v>2446</v>
      </c>
      <c r="B2448" s="8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57.6" hidden="1" x14ac:dyDescent="0.3">
      <c r="A2449">
        <v>2447</v>
      </c>
      <c r="B2449" s="8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3.2" hidden="1" x14ac:dyDescent="0.3">
      <c r="A2450">
        <v>2448</v>
      </c>
      <c r="B2450" s="8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3.2" hidden="1" x14ac:dyDescent="0.3">
      <c r="A2451">
        <v>2449</v>
      </c>
      <c r="B2451" s="8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3.2" hidden="1" x14ac:dyDescent="0.3">
      <c r="A2452">
        <v>2450</v>
      </c>
      <c r="B2452" s="8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3.2" hidden="1" x14ac:dyDescent="0.3">
      <c r="A2453">
        <v>2451</v>
      </c>
      <c r="B2453" s="8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3.2" hidden="1" x14ac:dyDescent="0.3">
      <c r="A2454">
        <v>2452</v>
      </c>
      <c r="B2454" s="8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3.2" hidden="1" x14ac:dyDescent="0.3">
      <c r="A2455">
        <v>2453</v>
      </c>
      <c r="B2455" s="8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3.2" hidden="1" x14ac:dyDescent="0.3">
      <c r="A2456">
        <v>2454</v>
      </c>
      <c r="B2456" s="8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3.2" hidden="1" x14ac:dyDescent="0.3">
      <c r="A2457">
        <v>2455</v>
      </c>
      <c r="B2457" s="8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3.2" hidden="1" x14ac:dyDescent="0.3">
      <c r="A2458">
        <v>2456</v>
      </c>
      <c r="B2458" s="8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3.2" hidden="1" x14ac:dyDescent="0.3">
      <c r="A2459">
        <v>2457</v>
      </c>
      <c r="B2459" s="8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57.6" hidden="1" x14ac:dyDescent="0.3">
      <c r="A2460">
        <v>2458</v>
      </c>
      <c r="B2460" s="8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57.6" hidden="1" x14ac:dyDescent="0.3">
      <c r="A2461">
        <v>2459</v>
      </c>
      <c r="B2461" s="8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3.2" hidden="1" x14ac:dyDescent="0.3">
      <c r="A2462">
        <v>2460</v>
      </c>
      <c r="B2462" s="8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3.2" hidden="1" x14ac:dyDescent="0.3">
      <c r="A2463">
        <v>2461</v>
      </c>
      <c r="B2463" s="8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3.2" hidden="1" x14ac:dyDescent="0.3">
      <c r="A2464">
        <v>2462</v>
      </c>
      <c r="B2464" s="8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idden="1" x14ac:dyDescent="0.3">
      <c r="A2465">
        <v>2463</v>
      </c>
      <c r="B2465" s="8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3.2" hidden="1" x14ac:dyDescent="0.3">
      <c r="A2466">
        <v>2464</v>
      </c>
      <c r="B2466" s="8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28.8" hidden="1" x14ac:dyDescent="0.3">
      <c r="A2467">
        <v>2465</v>
      </c>
      <c r="B2467" s="8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3.2" hidden="1" x14ac:dyDescent="0.3">
      <c r="A2468">
        <v>2466</v>
      </c>
      <c r="B2468" s="8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3.2" hidden="1" x14ac:dyDescent="0.3">
      <c r="A2469">
        <v>2467</v>
      </c>
      <c r="B2469" s="8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43.2" hidden="1" x14ac:dyDescent="0.3">
      <c r="A2470">
        <v>2468</v>
      </c>
      <c r="B2470" s="8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3.2" hidden="1" x14ac:dyDescent="0.3">
      <c r="A2471">
        <v>2469</v>
      </c>
      <c r="B2471" s="8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3.2" hidden="1" x14ac:dyDescent="0.3">
      <c r="A2472">
        <v>2470</v>
      </c>
      <c r="B2472" s="8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57.6" hidden="1" x14ac:dyDescent="0.3">
      <c r="A2473">
        <v>2471</v>
      </c>
      <c r="B2473" s="8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57.6" hidden="1" x14ac:dyDescent="0.3">
      <c r="A2474">
        <v>2472</v>
      </c>
      <c r="B2474" s="8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3.2" hidden="1" x14ac:dyDescent="0.3">
      <c r="A2475">
        <v>2473</v>
      </c>
      <c r="B2475" s="8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57.6" hidden="1" x14ac:dyDescent="0.3">
      <c r="A2476">
        <v>2474</v>
      </c>
      <c r="B2476" s="8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28.8" hidden="1" x14ac:dyDescent="0.3">
      <c r="A2477">
        <v>2475</v>
      </c>
      <c r="B2477" s="8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3.2" hidden="1" x14ac:dyDescent="0.3">
      <c r="A2478">
        <v>2476</v>
      </c>
      <c r="B2478" s="8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28.8" hidden="1" x14ac:dyDescent="0.3">
      <c r="A2479">
        <v>2477</v>
      </c>
      <c r="B2479" s="8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3.2" hidden="1" x14ac:dyDescent="0.3">
      <c r="A2480">
        <v>2478</v>
      </c>
      <c r="B2480" s="8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28.8" hidden="1" x14ac:dyDescent="0.3">
      <c r="A2481">
        <v>2479</v>
      </c>
      <c r="B2481" s="8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3.2" hidden="1" x14ac:dyDescent="0.3">
      <c r="A2482">
        <v>2480</v>
      </c>
      <c r="B2482" s="8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3.2" hidden="1" x14ac:dyDescent="0.3">
      <c r="A2483">
        <v>2481</v>
      </c>
      <c r="B2483" s="8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43.2" hidden="1" x14ac:dyDescent="0.3">
      <c r="A2484">
        <v>2482</v>
      </c>
      <c r="B2484" s="8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43.2" hidden="1" x14ac:dyDescent="0.3">
      <c r="A2485">
        <v>2483</v>
      </c>
      <c r="B2485" s="8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57.6" hidden="1" x14ac:dyDescent="0.3">
      <c r="A2486">
        <v>2484</v>
      </c>
      <c r="B2486" s="8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43.2" hidden="1" x14ac:dyDescent="0.3">
      <c r="A2487">
        <v>2485</v>
      </c>
      <c r="B2487" s="8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3.2" hidden="1" x14ac:dyDescent="0.3">
      <c r="A2488">
        <v>2486</v>
      </c>
      <c r="B2488" s="8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3.2" hidden="1" x14ac:dyDescent="0.3">
      <c r="A2489">
        <v>2487</v>
      </c>
      <c r="B2489" s="8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57.6" hidden="1" x14ac:dyDescent="0.3">
      <c r="A2490">
        <v>2488</v>
      </c>
      <c r="B2490" s="8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3.2" hidden="1" x14ac:dyDescent="0.3">
      <c r="A2491">
        <v>2489</v>
      </c>
      <c r="B2491" s="8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3.2" hidden="1" x14ac:dyDescent="0.3">
      <c r="A2492">
        <v>2490</v>
      </c>
      <c r="B2492" s="8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3.2" hidden="1" x14ac:dyDescent="0.3">
      <c r="A2493">
        <v>2491</v>
      </c>
      <c r="B2493" s="8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28.8" hidden="1" x14ac:dyDescent="0.3">
      <c r="A2494">
        <v>2492</v>
      </c>
      <c r="B2494" s="8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3.2" hidden="1" x14ac:dyDescent="0.3">
      <c r="A2495">
        <v>2493</v>
      </c>
      <c r="B2495" s="8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3.2" hidden="1" x14ac:dyDescent="0.3">
      <c r="A2496">
        <v>2494</v>
      </c>
      <c r="B2496" s="8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3.2" hidden="1" x14ac:dyDescent="0.3">
      <c r="A2497">
        <v>2495</v>
      </c>
      <c r="B2497" s="8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28.8" hidden="1" x14ac:dyDescent="0.3">
      <c r="A2498">
        <v>2496</v>
      </c>
      <c r="B2498" s="8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1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3.2" hidden="1" x14ac:dyDescent="0.3">
      <c r="A2499">
        <v>2497</v>
      </c>
      <c r="B2499" s="8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hidden="1" x14ac:dyDescent="0.3">
      <c r="A2500">
        <v>2498</v>
      </c>
      <c r="B2500" s="8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3.2" hidden="1" x14ac:dyDescent="0.3">
      <c r="A2501">
        <v>2499</v>
      </c>
      <c r="B2501" s="8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3.2" hidden="1" x14ac:dyDescent="0.3">
      <c r="A2502">
        <v>2500</v>
      </c>
      <c r="B2502" s="8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3.2" hidden="1" x14ac:dyDescent="0.3">
      <c r="A2503">
        <v>2501</v>
      </c>
      <c r="B2503" s="8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57.6" hidden="1" x14ac:dyDescent="0.3">
      <c r="A2504">
        <v>2502</v>
      </c>
      <c r="B2504" s="8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3.2" hidden="1" x14ac:dyDescent="0.3">
      <c r="A2505">
        <v>2503</v>
      </c>
      <c r="B2505" s="8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28.8" hidden="1" x14ac:dyDescent="0.3">
      <c r="A2506">
        <v>2504</v>
      </c>
      <c r="B2506" s="8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57.6" hidden="1" x14ac:dyDescent="0.3">
      <c r="A2507">
        <v>2505</v>
      </c>
      <c r="B2507" s="8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3.2" hidden="1" x14ac:dyDescent="0.3">
      <c r="A2508">
        <v>2506</v>
      </c>
      <c r="B2508" s="8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hidden="1" x14ac:dyDescent="0.3">
      <c r="A2509">
        <v>2507</v>
      </c>
      <c r="B2509" s="8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3.2" hidden="1" x14ac:dyDescent="0.3">
      <c r="A2510">
        <v>2508</v>
      </c>
      <c r="B2510" s="8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3.2" hidden="1" x14ac:dyDescent="0.3">
      <c r="A2511">
        <v>2509</v>
      </c>
      <c r="B2511" s="8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3.2" hidden="1" x14ac:dyDescent="0.3">
      <c r="A2512">
        <v>2510</v>
      </c>
      <c r="B2512" s="8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3.2" hidden="1" x14ac:dyDescent="0.3">
      <c r="A2513">
        <v>2511</v>
      </c>
      <c r="B2513" s="8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3.2" hidden="1" x14ac:dyDescent="0.3">
      <c r="A2514">
        <v>2512</v>
      </c>
      <c r="B2514" s="8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57.6" hidden="1" x14ac:dyDescent="0.3">
      <c r="A2515">
        <v>2513</v>
      </c>
      <c r="B2515" s="8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3.2" hidden="1" x14ac:dyDescent="0.3">
      <c r="A2516">
        <v>2514</v>
      </c>
      <c r="B2516" s="8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43.2" hidden="1" x14ac:dyDescent="0.3">
      <c r="A2517">
        <v>2515</v>
      </c>
      <c r="B2517" s="8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3.2" hidden="1" x14ac:dyDescent="0.3">
      <c r="A2518">
        <v>2516</v>
      </c>
      <c r="B2518" s="8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3.2" hidden="1" x14ac:dyDescent="0.3">
      <c r="A2519">
        <v>2517</v>
      </c>
      <c r="B2519" s="8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3.2" hidden="1" x14ac:dyDescent="0.3">
      <c r="A2520">
        <v>2518</v>
      </c>
      <c r="B2520" s="8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28.8" hidden="1" x14ac:dyDescent="0.3">
      <c r="A2521">
        <v>2519</v>
      </c>
      <c r="B2521" s="8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3.2" hidden="1" x14ac:dyDescent="0.3">
      <c r="A2522">
        <v>2520</v>
      </c>
      <c r="B2522" s="8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57.6" hidden="1" x14ac:dyDescent="0.3">
      <c r="A2523">
        <v>2521</v>
      </c>
      <c r="B2523" s="8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3.2" hidden="1" x14ac:dyDescent="0.3">
      <c r="A2524">
        <v>2522</v>
      </c>
      <c r="B2524" s="8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3.2" hidden="1" x14ac:dyDescent="0.3">
      <c r="A2525">
        <v>2523</v>
      </c>
      <c r="B2525" s="8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28.8" hidden="1" x14ac:dyDescent="0.3">
      <c r="A2526">
        <v>2524</v>
      </c>
      <c r="B2526" s="8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3.2" hidden="1" x14ac:dyDescent="0.3">
      <c r="A2527">
        <v>2525</v>
      </c>
      <c r="B2527" s="8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3.2" hidden="1" x14ac:dyDescent="0.3">
      <c r="A2528">
        <v>2526</v>
      </c>
      <c r="B2528" s="8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3.2" hidden="1" x14ac:dyDescent="0.3">
      <c r="A2529">
        <v>2527</v>
      </c>
      <c r="B2529" s="8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3.2" hidden="1" x14ac:dyDescent="0.3">
      <c r="A2530">
        <v>2528</v>
      </c>
      <c r="B2530" s="8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28.8" hidden="1" x14ac:dyDescent="0.3">
      <c r="A2531">
        <v>2529</v>
      </c>
      <c r="B2531" s="8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3.2" hidden="1" x14ac:dyDescent="0.3">
      <c r="A2532">
        <v>2530</v>
      </c>
      <c r="B2532" s="8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57.6" hidden="1" x14ac:dyDescent="0.3">
      <c r="A2533">
        <v>2531</v>
      </c>
      <c r="B2533" s="8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3.2" hidden="1" x14ac:dyDescent="0.3">
      <c r="A2534">
        <v>2532</v>
      </c>
      <c r="B2534" s="8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3.2" hidden="1" x14ac:dyDescent="0.3">
      <c r="A2535">
        <v>2533</v>
      </c>
      <c r="B2535" s="8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57.6" hidden="1" x14ac:dyDescent="0.3">
      <c r="A2536">
        <v>2534</v>
      </c>
      <c r="B2536" s="8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hidden="1" x14ac:dyDescent="0.3">
      <c r="A2537">
        <v>2535</v>
      </c>
      <c r="B2537" s="8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3.2" hidden="1" x14ac:dyDescent="0.3">
      <c r="A2538">
        <v>2536</v>
      </c>
      <c r="B2538" s="8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3.2" hidden="1" x14ac:dyDescent="0.3">
      <c r="A2539">
        <v>2537</v>
      </c>
      <c r="B2539" s="8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28.8" hidden="1" x14ac:dyDescent="0.3">
      <c r="A2540">
        <v>2538</v>
      </c>
      <c r="B2540" s="8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3.2" hidden="1" x14ac:dyDescent="0.3">
      <c r="A2541">
        <v>2539</v>
      </c>
      <c r="B2541" s="8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57.6" hidden="1" x14ac:dyDescent="0.3">
      <c r="A2542">
        <v>2540</v>
      </c>
      <c r="B2542" s="8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57.6" hidden="1" x14ac:dyDescent="0.3">
      <c r="A2543">
        <v>2541</v>
      </c>
      <c r="B2543" s="8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3.2" hidden="1" x14ac:dyDescent="0.3">
      <c r="A2544">
        <v>2542</v>
      </c>
      <c r="B2544" s="8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3.2" hidden="1" x14ac:dyDescent="0.3">
      <c r="A2545">
        <v>2543</v>
      </c>
      <c r="B2545" s="8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3.2" hidden="1" x14ac:dyDescent="0.3">
      <c r="A2546">
        <v>2544</v>
      </c>
      <c r="B2546" s="8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3.2" hidden="1" x14ac:dyDescent="0.3">
      <c r="A2547">
        <v>2545</v>
      </c>
      <c r="B2547" s="8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3.2" hidden="1" x14ac:dyDescent="0.3">
      <c r="A2548">
        <v>2546</v>
      </c>
      <c r="B2548" s="8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3.2" hidden="1" x14ac:dyDescent="0.3">
      <c r="A2549">
        <v>2547</v>
      </c>
      <c r="B2549" s="8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3.2" hidden="1" x14ac:dyDescent="0.3">
      <c r="A2550">
        <v>2548</v>
      </c>
      <c r="B2550" s="8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3.2" hidden="1" x14ac:dyDescent="0.3">
      <c r="A2551">
        <v>2549</v>
      </c>
      <c r="B2551" s="8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57.6" hidden="1" x14ac:dyDescent="0.3">
      <c r="A2552">
        <v>2550</v>
      </c>
      <c r="B2552" s="8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3.2" hidden="1" x14ac:dyDescent="0.3">
      <c r="A2553">
        <v>2551</v>
      </c>
      <c r="B2553" s="8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3.2" hidden="1" x14ac:dyDescent="0.3">
      <c r="A2554">
        <v>2552</v>
      </c>
      <c r="B2554" s="8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3.2" hidden="1" x14ac:dyDescent="0.3">
      <c r="A2555">
        <v>2553</v>
      </c>
      <c r="B2555" s="8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57.6" hidden="1" x14ac:dyDescent="0.3">
      <c r="A2556">
        <v>2554</v>
      </c>
      <c r="B2556" s="8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57.6" hidden="1" x14ac:dyDescent="0.3">
      <c r="A2557">
        <v>2555</v>
      </c>
      <c r="B2557" s="8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3.2" hidden="1" x14ac:dyDescent="0.3">
      <c r="A2558">
        <v>2556</v>
      </c>
      <c r="B2558" s="8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28.8" hidden="1" x14ac:dyDescent="0.3">
      <c r="A2559">
        <v>2557</v>
      </c>
      <c r="B2559" s="8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43.2" hidden="1" x14ac:dyDescent="0.3">
      <c r="A2560">
        <v>2558</v>
      </c>
      <c r="B2560" s="8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3.2" hidden="1" x14ac:dyDescent="0.3">
      <c r="A2561">
        <v>2559</v>
      </c>
      <c r="B2561" s="8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3.2" hidden="1" x14ac:dyDescent="0.3">
      <c r="A2562">
        <v>2560</v>
      </c>
      <c r="B2562" s="8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1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43.2" hidden="1" x14ac:dyDescent="0.3">
      <c r="A2563">
        <v>2561</v>
      </c>
      <c r="B2563" s="8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hidden="1" x14ac:dyDescent="0.3">
      <c r="A2564">
        <v>2562</v>
      </c>
      <c r="B2564" s="8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28.8" hidden="1" x14ac:dyDescent="0.3">
      <c r="A2565">
        <v>2563</v>
      </c>
      <c r="B2565" s="8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3.2" hidden="1" x14ac:dyDescent="0.3">
      <c r="A2566">
        <v>2564</v>
      </c>
      <c r="B2566" s="8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3.2" hidden="1" x14ac:dyDescent="0.3">
      <c r="A2567">
        <v>2565</v>
      </c>
      <c r="B2567" s="8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3.2" hidden="1" x14ac:dyDescent="0.3">
      <c r="A2568">
        <v>2566</v>
      </c>
      <c r="B2568" s="8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3.2" hidden="1" x14ac:dyDescent="0.3">
      <c r="A2569">
        <v>2567</v>
      </c>
      <c r="B2569" s="8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3.2" hidden="1" x14ac:dyDescent="0.3">
      <c r="A2570">
        <v>2568</v>
      </c>
      <c r="B2570" s="8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3.2" hidden="1" x14ac:dyDescent="0.3">
      <c r="A2571">
        <v>2569</v>
      </c>
      <c r="B2571" s="8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3.2" hidden="1" x14ac:dyDescent="0.3">
      <c r="A2572">
        <v>2570</v>
      </c>
      <c r="B2572" s="8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3.2" hidden="1" x14ac:dyDescent="0.3">
      <c r="A2573">
        <v>2571</v>
      </c>
      <c r="B2573" s="8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3.2" hidden="1" x14ac:dyDescent="0.3">
      <c r="A2574">
        <v>2572</v>
      </c>
      <c r="B2574" s="8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43.2" hidden="1" x14ac:dyDescent="0.3">
      <c r="A2575">
        <v>2573</v>
      </c>
      <c r="B2575" s="8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43.2" hidden="1" x14ac:dyDescent="0.3">
      <c r="A2576">
        <v>2574</v>
      </c>
      <c r="B2576" s="8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3.2" hidden="1" x14ac:dyDescent="0.3">
      <c r="A2577">
        <v>2575</v>
      </c>
      <c r="B2577" s="8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28.8" hidden="1" x14ac:dyDescent="0.3">
      <c r="A2578">
        <v>2576</v>
      </c>
      <c r="B2578" s="8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3.2" hidden="1" x14ac:dyDescent="0.3">
      <c r="A2579">
        <v>2577</v>
      </c>
      <c r="B2579" s="8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57.6" hidden="1" x14ac:dyDescent="0.3">
      <c r="A2580">
        <v>2578</v>
      </c>
      <c r="B2580" s="8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3.2" hidden="1" x14ac:dyDescent="0.3">
      <c r="A2581">
        <v>2579</v>
      </c>
      <c r="B2581" s="8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3.2" hidden="1" x14ac:dyDescent="0.3">
      <c r="A2582">
        <v>2580</v>
      </c>
      <c r="B2582" s="8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3.2" hidden="1" x14ac:dyDescent="0.3">
      <c r="A2583">
        <v>2581</v>
      </c>
      <c r="B2583" s="8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28.8" hidden="1" x14ac:dyDescent="0.3">
      <c r="A2584">
        <v>2582</v>
      </c>
      <c r="B2584" s="8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3.2" hidden="1" x14ac:dyDescent="0.3">
      <c r="A2585">
        <v>2583</v>
      </c>
      <c r="B2585" s="8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28.8" hidden="1" x14ac:dyDescent="0.3">
      <c r="A2586">
        <v>2584</v>
      </c>
      <c r="B2586" s="8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3.2" hidden="1" x14ac:dyDescent="0.3">
      <c r="A2587">
        <v>2585</v>
      </c>
      <c r="B2587" s="8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28.8" hidden="1" x14ac:dyDescent="0.3">
      <c r="A2588">
        <v>2586</v>
      </c>
      <c r="B2588" s="8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3.2" hidden="1" x14ac:dyDescent="0.3">
      <c r="A2589">
        <v>2587</v>
      </c>
      <c r="B2589" s="8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57.6" hidden="1" x14ac:dyDescent="0.3">
      <c r="A2590">
        <v>2588</v>
      </c>
      <c r="B2590" s="8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3.2" hidden="1" x14ac:dyDescent="0.3">
      <c r="A2591">
        <v>2589</v>
      </c>
      <c r="B2591" s="8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3.2" hidden="1" x14ac:dyDescent="0.3">
      <c r="A2592">
        <v>2590</v>
      </c>
      <c r="B2592" s="8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3.2" hidden="1" x14ac:dyDescent="0.3">
      <c r="A2593">
        <v>2591</v>
      </c>
      <c r="B2593" s="8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57.6" hidden="1" x14ac:dyDescent="0.3">
      <c r="A2594">
        <v>2592</v>
      </c>
      <c r="B2594" s="8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3.2" hidden="1" x14ac:dyDescent="0.3">
      <c r="A2595">
        <v>2593</v>
      </c>
      <c r="B2595" s="8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3.2" hidden="1" x14ac:dyDescent="0.3">
      <c r="A2596">
        <v>2594</v>
      </c>
      <c r="B2596" s="8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28.8" hidden="1" x14ac:dyDescent="0.3">
      <c r="A2597">
        <v>2595</v>
      </c>
      <c r="B2597" s="8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43.2" hidden="1" x14ac:dyDescent="0.3">
      <c r="A2598">
        <v>2596</v>
      </c>
      <c r="B2598" s="8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3.2" hidden="1" x14ac:dyDescent="0.3">
      <c r="A2599">
        <v>2597</v>
      </c>
      <c r="B2599" s="8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3.2" hidden="1" x14ac:dyDescent="0.3">
      <c r="A2600">
        <v>2598</v>
      </c>
      <c r="B2600" s="8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28.8" hidden="1" x14ac:dyDescent="0.3">
      <c r="A2601">
        <v>2599</v>
      </c>
      <c r="B2601" s="8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43.2" hidden="1" x14ac:dyDescent="0.3">
      <c r="A2602">
        <v>2600</v>
      </c>
      <c r="B2602" s="8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57.6" hidden="1" x14ac:dyDescent="0.3">
      <c r="A2603">
        <v>2601</v>
      </c>
      <c r="B2603" s="8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3.2" hidden="1" x14ac:dyDescent="0.3">
      <c r="A2604">
        <v>2602</v>
      </c>
      <c r="B2604" s="8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28.8" hidden="1" x14ac:dyDescent="0.3">
      <c r="A2605">
        <v>2603</v>
      </c>
      <c r="B2605" s="8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3.2" hidden="1" x14ac:dyDescent="0.3">
      <c r="A2606">
        <v>2604</v>
      </c>
      <c r="B2606" s="8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3.2" hidden="1" x14ac:dyDescent="0.3">
      <c r="A2607">
        <v>2605</v>
      </c>
      <c r="B2607" s="8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57.6" hidden="1" x14ac:dyDescent="0.3">
      <c r="A2608">
        <v>2606</v>
      </c>
      <c r="B2608" s="8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3.2" hidden="1" x14ac:dyDescent="0.3">
      <c r="A2609">
        <v>2607</v>
      </c>
      <c r="B2609" s="8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3.2" hidden="1" x14ac:dyDescent="0.3">
      <c r="A2610">
        <v>2608</v>
      </c>
      <c r="B2610" s="8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57.6" hidden="1" x14ac:dyDescent="0.3">
      <c r="A2611">
        <v>2609</v>
      </c>
      <c r="B2611" s="8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43.2" hidden="1" x14ac:dyDescent="0.3">
      <c r="A2612">
        <v>2610</v>
      </c>
      <c r="B2612" s="8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57.6" hidden="1" x14ac:dyDescent="0.3">
      <c r="A2613">
        <v>2611</v>
      </c>
      <c r="B2613" s="8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3.2" hidden="1" x14ac:dyDescent="0.3">
      <c r="A2614">
        <v>2612</v>
      </c>
      <c r="B2614" s="8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3.2" hidden="1" x14ac:dyDescent="0.3">
      <c r="A2615">
        <v>2613</v>
      </c>
      <c r="B2615" s="8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3.2" hidden="1" x14ac:dyDescent="0.3">
      <c r="A2616">
        <v>2614</v>
      </c>
      <c r="B2616" s="8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3.2" hidden="1" x14ac:dyDescent="0.3">
      <c r="A2617">
        <v>2615</v>
      </c>
      <c r="B2617" s="8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3.2" hidden="1" x14ac:dyDescent="0.3">
      <c r="A2618">
        <v>2616</v>
      </c>
      <c r="B2618" s="8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3.2" hidden="1" x14ac:dyDescent="0.3">
      <c r="A2619">
        <v>2617</v>
      </c>
      <c r="B2619" s="8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28.8" hidden="1" x14ac:dyDescent="0.3">
      <c r="A2620">
        <v>2618</v>
      </c>
      <c r="B2620" s="8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3.2" hidden="1" x14ac:dyDescent="0.3">
      <c r="A2621">
        <v>2619</v>
      </c>
      <c r="B2621" s="8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3.2" hidden="1" x14ac:dyDescent="0.3">
      <c r="A2622">
        <v>2620</v>
      </c>
      <c r="B2622" s="8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3.2" hidden="1" x14ac:dyDescent="0.3">
      <c r="A2623">
        <v>2621</v>
      </c>
      <c r="B2623" s="8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3.2" hidden="1" x14ac:dyDescent="0.3">
      <c r="A2624">
        <v>2622</v>
      </c>
      <c r="B2624" s="8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3.2" hidden="1" x14ac:dyDescent="0.3">
      <c r="A2625">
        <v>2623</v>
      </c>
      <c r="B2625" s="8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3.2" hidden="1" x14ac:dyDescent="0.3">
      <c r="A2626">
        <v>2624</v>
      </c>
      <c r="B2626" s="8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1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57.6" hidden="1" x14ac:dyDescent="0.3">
      <c r="A2627">
        <v>2625</v>
      </c>
      <c r="B2627" s="8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hidden="1" x14ac:dyDescent="0.3">
      <c r="A2628">
        <v>2626</v>
      </c>
      <c r="B2628" s="8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3.2" hidden="1" x14ac:dyDescent="0.3">
      <c r="A2629">
        <v>2627</v>
      </c>
      <c r="B2629" s="8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3.2" hidden="1" x14ac:dyDescent="0.3">
      <c r="A2630">
        <v>2628</v>
      </c>
      <c r="B2630" s="8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28.8" hidden="1" x14ac:dyDescent="0.3">
      <c r="A2631">
        <v>2629</v>
      </c>
      <c r="B2631" s="8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3.2" hidden="1" x14ac:dyDescent="0.3">
      <c r="A2632">
        <v>2630</v>
      </c>
      <c r="B2632" s="8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3.2" hidden="1" x14ac:dyDescent="0.3">
      <c r="A2633">
        <v>2631</v>
      </c>
      <c r="B2633" s="8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3.2" hidden="1" x14ac:dyDescent="0.3">
      <c r="A2634">
        <v>2632</v>
      </c>
      <c r="B2634" s="8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3.2" hidden="1" x14ac:dyDescent="0.3">
      <c r="A2635">
        <v>2633</v>
      </c>
      <c r="B2635" s="8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3.2" hidden="1" x14ac:dyDescent="0.3">
      <c r="A2636">
        <v>2634</v>
      </c>
      <c r="B2636" s="8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3.2" hidden="1" x14ac:dyDescent="0.3">
      <c r="A2637">
        <v>2635</v>
      </c>
      <c r="B2637" s="8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57.6" hidden="1" x14ac:dyDescent="0.3">
      <c r="A2638">
        <v>2636</v>
      </c>
      <c r="B2638" s="8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28.8" hidden="1" x14ac:dyDescent="0.3">
      <c r="A2639">
        <v>2637</v>
      </c>
      <c r="B2639" s="8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3.2" hidden="1" x14ac:dyDescent="0.3">
      <c r="A2640">
        <v>2638</v>
      </c>
      <c r="B2640" s="8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3.2" hidden="1" x14ac:dyDescent="0.3">
      <c r="A2641">
        <v>2639</v>
      </c>
      <c r="B2641" s="8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57.6" hidden="1" x14ac:dyDescent="0.3">
      <c r="A2642">
        <v>2640</v>
      </c>
      <c r="B2642" s="8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28.8" hidden="1" x14ac:dyDescent="0.3">
      <c r="A2643">
        <v>2641</v>
      </c>
      <c r="B2643" s="8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57.6" hidden="1" x14ac:dyDescent="0.3">
      <c r="A2644">
        <v>2642</v>
      </c>
      <c r="B2644" s="8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43.2" hidden="1" x14ac:dyDescent="0.3">
      <c r="A2645">
        <v>2643</v>
      </c>
      <c r="B2645" s="8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3.2" hidden="1" x14ac:dyDescent="0.3">
      <c r="A2646">
        <v>2644</v>
      </c>
      <c r="B2646" s="8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3.2" hidden="1" x14ac:dyDescent="0.3">
      <c r="A2647">
        <v>2645</v>
      </c>
      <c r="B2647" s="8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3.2" hidden="1" x14ac:dyDescent="0.3">
      <c r="A2648">
        <v>2646</v>
      </c>
      <c r="B2648" s="8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3.2" hidden="1" x14ac:dyDescent="0.3">
      <c r="A2649">
        <v>2647</v>
      </c>
      <c r="B2649" s="8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57.6" hidden="1" x14ac:dyDescent="0.3">
      <c r="A2650">
        <v>2648</v>
      </c>
      <c r="B2650" s="8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28.8" hidden="1" x14ac:dyDescent="0.3">
      <c r="A2651">
        <v>2649</v>
      </c>
      <c r="B2651" s="8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57.6" hidden="1" x14ac:dyDescent="0.3">
      <c r="A2652">
        <v>2650</v>
      </c>
      <c r="B2652" s="8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3.2" hidden="1" x14ac:dyDescent="0.3">
      <c r="A2653">
        <v>2651</v>
      </c>
      <c r="B2653" s="8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3.2" hidden="1" x14ac:dyDescent="0.3">
      <c r="A2654">
        <v>2652</v>
      </c>
      <c r="B2654" s="8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3.2" hidden="1" x14ac:dyDescent="0.3">
      <c r="A2655">
        <v>2653</v>
      </c>
      <c r="B2655" s="8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3.2" hidden="1" x14ac:dyDescent="0.3">
      <c r="A2656">
        <v>2654</v>
      </c>
      <c r="B2656" s="8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hidden="1" x14ac:dyDescent="0.3">
      <c r="A2657">
        <v>2655</v>
      </c>
      <c r="B2657" s="8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28.8" hidden="1" x14ac:dyDescent="0.3">
      <c r="A2658">
        <v>2656</v>
      </c>
      <c r="B2658" s="8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3.2" hidden="1" x14ac:dyDescent="0.3">
      <c r="A2659">
        <v>2657</v>
      </c>
      <c r="B2659" s="8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3.2" hidden="1" x14ac:dyDescent="0.3">
      <c r="A2660">
        <v>2658</v>
      </c>
      <c r="B2660" s="8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hidden="1" x14ac:dyDescent="0.3">
      <c r="A2661">
        <v>2659</v>
      </c>
      <c r="B2661" s="8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57.6" hidden="1" x14ac:dyDescent="0.3">
      <c r="A2662">
        <v>2660</v>
      </c>
      <c r="B2662" s="8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3.2" hidden="1" x14ac:dyDescent="0.3">
      <c r="A2663">
        <v>2661</v>
      </c>
      <c r="B2663" s="8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3.2" hidden="1" x14ac:dyDescent="0.3">
      <c r="A2664">
        <v>2662</v>
      </c>
      <c r="B2664" s="8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3.2" hidden="1" x14ac:dyDescent="0.3">
      <c r="A2665">
        <v>2663</v>
      </c>
      <c r="B2665" s="8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3.2" hidden="1" x14ac:dyDescent="0.3">
      <c r="A2666">
        <v>2664</v>
      </c>
      <c r="B2666" s="8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3.2" hidden="1" x14ac:dyDescent="0.3">
      <c r="A2667">
        <v>2665</v>
      </c>
      <c r="B2667" s="8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3.2" hidden="1" x14ac:dyDescent="0.3">
      <c r="A2668">
        <v>2666</v>
      </c>
      <c r="B2668" s="8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57.6" hidden="1" x14ac:dyDescent="0.3">
      <c r="A2669">
        <v>2667</v>
      </c>
      <c r="B2669" s="8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28.8" hidden="1" x14ac:dyDescent="0.3">
      <c r="A2670">
        <v>2668</v>
      </c>
      <c r="B2670" s="8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3.2" hidden="1" x14ac:dyDescent="0.3">
      <c r="A2671">
        <v>2669</v>
      </c>
      <c r="B2671" s="8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3.2" hidden="1" x14ac:dyDescent="0.3">
      <c r="A2672">
        <v>2670</v>
      </c>
      <c r="B2672" s="8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3.2" hidden="1" x14ac:dyDescent="0.3">
      <c r="A2673">
        <v>2671</v>
      </c>
      <c r="B2673" s="8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43.2" hidden="1" x14ac:dyDescent="0.3">
      <c r="A2674">
        <v>2672</v>
      </c>
      <c r="B2674" s="8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43.2" hidden="1" x14ac:dyDescent="0.3">
      <c r="A2675">
        <v>2673</v>
      </c>
      <c r="B2675" s="8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57.6" hidden="1" x14ac:dyDescent="0.3">
      <c r="A2676">
        <v>2674</v>
      </c>
      <c r="B2676" s="8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57.6" hidden="1" x14ac:dyDescent="0.3">
      <c r="A2677">
        <v>2675</v>
      </c>
      <c r="B2677" s="8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3.2" hidden="1" x14ac:dyDescent="0.3">
      <c r="A2678">
        <v>2676</v>
      </c>
      <c r="B2678" s="8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3.2" hidden="1" x14ac:dyDescent="0.3">
      <c r="A2679">
        <v>2677</v>
      </c>
      <c r="B2679" s="8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3.2" hidden="1" x14ac:dyDescent="0.3">
      <c r="A2680">
        <v>2678</v>
      </c>
      <c r="B2680" s="8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57.6" hidden="1" x14ac:dyDescent="0.3">
      <c r="A2681">
        <v>2679</v>
      </c>
      <c r="B2681" s="8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hidden="1" x14ac:dyDescent="0.3">
      <c r="A2682">
        <v>2680</v>
      </c>
      <c r="B2682" s="8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3.2" hidden="1" x14ac:dyDescent="0.3">
      <c r="A2683">
        <v>2681</v>
      </c>
      <c r="B2683" s="8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3.2" hidden="1" x14ac:dyDescent="0.3">
      <c r="A2684">
        <v>2682</v>
      </c>
      <c r="B2684" s="8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3.2" hidden="1" x14ac:dyDescent="0.3">
      <c r="A2685">
        <v>2683</v>
      </c>
      <c r="B2685" s="8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3.2" hidden="1" x14ac:dyDescent="0.3">
      <c r="A2686">
        <v>2684</v>
      </c>
      <c r="B2686" s="8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3.2" hidden="1" x14ac:dyDescent="0.3">
      <c r="A2687">
        <v>2685</v>
      </c>
      <c r="B2687" s="8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3.2" hidden="1" x14ac:dyDescent="0.3">
      <c r="A2688">
        <v>2686</v>
      </c>
      <c r="B2688" s="8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3.2" hidden="1" x14ac:dyDescent="0.3">
      <c r="A2689">
        <v>2687</v>
      </c>
      <c r="B2689" s="8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28.8" hidden="1" x14ac:dyDescent="0.3">
      <c r="A2690">
        <v>2688</v>
      </c>
      <c r="B2690" s="8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1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43.2" hidden="1" x14ac:dyDescent="0.3">
      <c r="A2691">
        <v>2689</v>
      </c>
      <c r="B2691" s="8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hidden="1" x14ac:dyDescent="0.3">
      <c r="A2692">
        <v>2690</v>
      </c>
      <c r="B2692" s="8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28.8" hidden="1" x14ac:dyDescent="0.3">
      <c r="A2693">
        <v>2691</v>
      </c>
      <c r="B2693" s="8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3.2" hidden="1" x14ac:dyDescent="0.3">
      <c r="A2694">
        <v>2692</v>
      </c>
      <c r="B2694" s="8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3.2" hidden="1" x14ac:dyDescent="0.3">
      <c r="A2695">
        <v>2693</v>
      </c>
      <c r="B2695" s="8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57.6" hidden="1" x14ac:dyDescent="0.3">
      <c r="A2696">
        <v>2694</v>
      </c>
      <c r="B2696" s="8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3.2" hidden="1" x14ac:dyDescent="0.3">
      <c r="A2697">
        <v>2695</v>
      </c>
      <c r="B2697" s="8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57.6" hidden="1" x14ac:dyDescent="0.3">
      <c r="A2698">
        <v>2696</v>
      </c>
      <c r="B2698" s="8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3.2" hidden="1" x14ac:dyDescent="0.3">
      <c r="A2699">
        <v>2697</v>
      </c>
      <c r="B2699" s="8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3.2" hidden="1" x14ac:dyDescent="0.3">
      <c r="A2700">
        <v>2698</v>
      </c>
      <c r="B2700" s="8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3.2" hidden="1" x14ac:dyDescent="0.3">
      <c r="A2701">
        <v>2699</v>
      </c>
      <c r="B2701" s="8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3.2" hidden="1" x14ac:dyDescent="0.3">
      <c r="A2702">
        <v>2700</v>
      </c>
      <c r="B2702" s="8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8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8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8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8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8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8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8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8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8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8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8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8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8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8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8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8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8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8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8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8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3.2" hidden="1" x14ac:dyDescent="0.3">
      <c r="A2723">
        <v>2721</v>
      </c>
      <c r="B2723" s="8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3.2" hidden="1" x14ac:dyDescent="0.3">
      <c r="A2724">
        <v>2722</v>
      </c>
      <c r="B2724" s="8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43.2" hidden="1" x14ac:dyDescent="0.3">
      <c r="A2725">
        <v>2723</v>
      </c>
      <c r="B2725" s="8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3.2" hidden="1" x14ac:dyDescent="0.3">
      <c r="A2726">
        <v>2724</v>
      </c>
      <c r="B2726" s="8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43.2" hidden="1" x14ac:dyDescent="0.3">
      <c r="A2727">
        <v>2725</v>
      </c>
      <c r="B2727" s="8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hidden="1" x14ac:dyDescent="0.3">
      <c r="A2728">
        <v>2726</v>
      </c>
      <c r="B2728" s="8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3.2" hidden="1" x14ac:dyDescent="0.3">
      <c r="A2729">
        <v>2727</v>
      </c>
      <c r="B2729" s="8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28.8" hidden="1" x14ac:dyDescent="0.3">
      <c r="A2730">
        <v>2728</v>
      </c>
      <c r="B2730" s="8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28.8" hidden="1" x14ac:dyDescent="0.3">
      <c r="A2731">
        <v>2729</v>
      </c>
      <c r="B2731" s="8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43.2" hidden="1" x14ac:dyDescent="0.3">
      <c r="A2732">
        <v>2730</v>
      </c>
      <c r="B2732" s="8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57.6" hidden="1" x14ac:dyDescent="0.3">
      <c r="A2733">
        <v>2731</v>
      </c>
      <c r="B2733" s="8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3.2" hidden="1" x14ac:dyDescent="0.3">
      <c r="A2734">
        <v>2732</v>
      </c>
      <c r="B2734" s="8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43.2" hidden="1" x14ac:dyDescent="0.3">
      <c r="A2735">
        <v>2733</v>
      </c>
      <c r="B2735" s="8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3.2" hidden="1" x14ac:dyDescent="0.3">
      <c r="A2736">
        <v>2734</v>
      </c>
      <c r="B2736" s="8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3.2" hidden="1" x14ac:dyDescent="0.3">
      <c r="A2737">
        <v>2735</v>
      </c>
      <c r="B2737" s="8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57.6" hidden="1" x14ac:dyDescent="0.3">
      <c r="A2738">
        <v>2736</v>
      </c>
      <c r="B2738" s="8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3.2" hidden="1" x14ac:dyDescent="0.3">
      <c r="A2739">
        <v>2737</v>
      </c>
      <c r="B2739" s="8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3.2" hidden="1" x14ac:dyDescent="0.3">
      <c r="A2740">
        <v>2738</v>
      </c>
      <c r="B2740" s="8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3.2" hidden="1" x14ac:dyDescent="0.3">
      <c r="A2741">
        <v>2739</v>
      </c>
      <c r="B2741" s="8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43.2" hidden="1" x14ac:dyDescent="0.3">
      <c r="A2742">
        <v>2740</v>
      </c>
      <c r="B2742" s="8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28.8" hidden="1" x14ac:dyDescent="0.3">
      <c r="A2743">
        <v>2741</v>
      </c>
      <c r="B2743" s="8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3.2" hidden="1" x14ac:dyDescent="0.3">
      <c r="A2744">
        <v>2742</v>
      </c>
      <c r="B2744" s="8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57.6" hidden="1" x14ac:dyDescent="0.3">
      <c r="A2745">
        <v>2743</v>
      </c>
      <c r="B2745" s="8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3.2" hidden="1" x14ac:dyDescent="0.3">
      <c r="A2746">
        <v>2744</v>
      </c>
      <c r="B2746" s="8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3.2" hidden="1" x14ac:dyDescent="0.3">
      <c r="A2747">
        <v>2745</v>
      </c>
      <c r="B2747" s="8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3.2" hidden="1" x14ac:dyDescent="0.3">
      <c r="A2748">
        <v>2746</v>
      </c>
      <c r="B2748" s="8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3.2" hidden="1" x14ac:dyDescent="0.3">
      <c r="A2749">
        <v>2747</v>
      </c>
      <c r="B2749" s="8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3.2" hidden="1" x14ac:dyDescent="0.3">
      <c r="A2750">
        <v>2748</v>
      </c>
      <c r="B2750" s="8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28.8" hidden="1" x14ac:dyDescent="0.3">
      <c r="A2751">
        <v>2749</v>
      </c>
      <c r="B2751" s="8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3.2" hidden="1" x14ac:dyDescent="0.3">
      <c r="A2752">
        <v>2750</v>
      </c>
      <c r="B2752" s="8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3.2" hidden="1" x14ac:dyDescent="0.3">
      <c r="A2753">
        <v>2751</v>
      </c>
      <c r="B2753" s="8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3.2" hidden="1" x14ac:dyDescent="0.3">
      <c r="A2754">
        <v>2752</v>
      </c>
      <c r="B2754" s="8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1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3.2" hidden="1" x14ac:dyDescent="0.3">
      <c r="A2755">
        <v>2753</v>
      </c>
      <c r="B2755" s="8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hidden="1" x14ac:dyDescent="0.3">
      <c r="A2756">
        <v>2754</v>
      </c>
      <c r="B2756" s="8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3.2" hidden="1" x14ac:dyDescent="0.3">
      <c r="A2757">
        <v>2755</v>
      </c>
      <c r="B2757" s="8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3.2" hidden="1" x14ac:dyDescent="0.3">
      <c r="A2758">
        <v>2756</v>
      </c>
      <c r="B2758" s="8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28.8" hidden="1" x14ac:dyDescent="0.3">
      <c r="A2759">
        <v>2757</v>
      </c>
      <c r="B2759" s="8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57.6" hidden="1" x14ac:dyDescent="0.3">
      <c r="A2760">
        <v>2758</v>
      </c>
      <c r="B2760" s="8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3.2" hidden="1" x14ac:dyDescent="0.3">
      <c r="A2761">
        <v>2759</v>
      </c>
      <c r="B2761" s="8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3.2" hidden="1" x14ac:dyDescent="0.3">
      <c r="A2762">
        <v>2760</v>
      </c>
      <c r="B2762" s="8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28.8" hidden="1" x14ac:dyDescent="0.3">
      <c r="A2763">
        <v>2761</v>
      </c>
      <c r="B2763" s="8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3.2" hidden="1" x14ac:dyDescent="0.3">
      <c r="A2764">
        <v>2762</v>
      </c>
      <c r="B2764" s="8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28.8" hidden="1" x14ac:dyDescent="0.3">
      <c r="A2765">
        <v>2763</v>
      </c>
      <c r="B2765" s="8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3.2" hidden="1" x14ac:dyDescent="0.3">
      <c r="A2766">
        <v>2764</v>
      </c>
      <c r="B2766" s="8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3.2" hidden="1" x14ac:dyDescent="0.3">
      <c r="A2767">
        <v>2765</v>
      </c>
      <c r="B2767" s="8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3.2" hidden="1" x14ac:dyDescent="0.3">
      <c r="A2768">
        <v>2766</v>
      </c>
      <c r="B2768" s="8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3.2" hidden="1" x14ac:dyDescent="0.3">
      <c r="A2769">
        <v>2767</v>
      </c>
      <c r="B2769" s="8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3.2" hidden="1" x14ac:dyDescent="0.3">
      <c r="A2770">
        <v>2768</v>
      </c>
      <c r="B2770" s="8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3.2" hidden="1" x14ac:dyDescent="0.3">
      <c r="A2771">
        <v>2769</v>
      </c>
      <c r="B2771" s="8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3.2" hidden="1" x14ac:dyDescent="0.3">
      <c r="A2772">
        <v>2770</v>
      </c>
      <c r="B2772" s="8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3.2" hidden="1" x14ac:dyDescent="0.3">
      <c r="A2773">
        <v>2771</v>
      </c>
      <c r="B2773" s="8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3.2" hidden="1" x14ac:dyDescent="0.3">
      <c r="A2774">
        <v>2772</v>
      </c>
      <c r="B2774" s="8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3.2" hidden="1" x14ac:dyDescent="0.3">
      <c r="A2775">
        <v>2773</v>
      </c>
      <c r="B2775" s="8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3.2" hidden="1" x14ac:dyDescent="0.3">
      <c r="A2776">
        <v>2774</v>
      </c>
      <c r="B2776" s="8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3.2" hidden="1" x14ac:dyDescent="0.3">
      <c r="A2777">
        <v>2775</v>
      </c>
      <c r="B2777" s="8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57.6" hidden="1" x14ac:dyDescent="0.3">
      <c r="A2778">
        <v>2776</v>
      </c>
      <c r="B2778" s="8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3.2" hidden="1" x14ac:dyDescent="0.3">
      <c r="A2779">
        <v>2777</v>
      </c>
      <c r="B2779" s="8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57.6" hidden="1" x14ac:dyDescent="0.3">
      <c r="A2780">
        <v>2778</v>
      </c>
      <c r="B2780" s="8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3.2" hidden="1" x14ac:dyDescent="0.3">
      <c r="A2781">
        <v>2779</v>
      </c>
      <c r="B2781" s="8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28.8" hidden="1" x14ac:dyDescent="0.3">
      <c r="A2782">
        <v>2780</v>
      </c>
      <c r="B2782" s="8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8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8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8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8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8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8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8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8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8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8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8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8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8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8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8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8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8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8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8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8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8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8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8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8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8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8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8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8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8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8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8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8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8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8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8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8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1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8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1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8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8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8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8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8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8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8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8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8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8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8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8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8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8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8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8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8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8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8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8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8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8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8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8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8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8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8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8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8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8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8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8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8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8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8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8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8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8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8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8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8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8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8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8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8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8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8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8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8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8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8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8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8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8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8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8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8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8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8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8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8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8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8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1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8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23" si="225">ROUND(E2883/D2883*100,0)</f>
        <v>0</v>
      </c>
      <c r="P2883">
        <f t="shared" ref="P2883:P2923" si="226">IFERROR(ROUND(E2883/L2883,2),0)</f>
        <v>0</v>
      </c>
      <c r="Q2883" s="11" t="s">
        <v>8315</v>
      </c>
      <c r="R2883" t="s">
        <v>8316</v>
      </c>
      <c r="S2883" s="16">
        <f t="shared" ref="S2883:S2923" si="227">(((J2883/60)/60)/24)+DATE(1970,1,1)</f>
        <v>41916.597638888888</v>
      </c>
      <c r="T2883" s="16">
        <f t="shared" ref="T2883:T2923" si="228">(((I2883/60)/60)/24)+DATE(1970,1,1)</f>
        <v>41976.639305555553</v>
      </c>
      <c r="U2883">
        <f t="shared" ref="U2883:U2924" si="229">YEAR(S2883)</f>
        <v>2014</v>
      </c>
    </row>
    <row r="2884" spans="1:21" ht="43.2" x14ac:dyDescent="0.3">
      <c r="A2884">
        <v>2882</v>
      </c>
      <c r="B2884" s="8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8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8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8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8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8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8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8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8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8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8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8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8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8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8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8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8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8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8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8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8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8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8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8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8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8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8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8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8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8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8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8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8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8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8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8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8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8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8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8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8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ref="O2924:O2987" si="230">ROUND(E2924/D2924*100,0)</f>
        <v>100</v>
      </c>
      <c r="P2924">
        <f t="shared" ref="P2924:P2987" si="231">IFERROR(ROUND(E2924/L2924,2),0)</f>
        <v>83.33</v>
      </c>
      <c r="Q2924" s="11" t="s">
        <v>8315</v>
      </c>
      <c r="R2924" t="s">
        <v>8357</v>
      </c>
      <c r="S2924" s="16">
        <f t="shared" ref="S2924:S2987" si="232">(((J2924/60)/60)/24)+DATE(1970,1,1)</f>
        <v>42097.874155092592</v>
      </c>
      <c r="T2924" s="16">
        <f t="shared" ref="T2924:T2987" si="233">(((I2924/60)/60)/24)+DATE(1970,1,1)</f>
        <v>42142.874155092592</v>
      </c>
      <c r="U2924">
        <f t="shared" si="229"/>
        <v>2015</v>
      </c>
    </row>
    <row r="2925" spans="1:21" ht="43.2" x14ac:dyDescent="0.3">
      <c r="A2925">
        <v>2923</v>
      </c>
      <c r="B2925" s="8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30"/>
        <v>100</v>
      </c>
      <c r="P2925">
        <f t="shared" si="231"/>
        <v>30</v>
      </c>
      <c r="Q2925" s="11" t="s">
        <v>8315</v>
      </c>
      <c r="R2925" t="s">
        <v>8357</v>
      </c>
      <c r="S2925" s="16">
        <f t="shared" si="232"/>
        <v>42013.15253472222</v>
      </c>
      <c r="T2925" s="16">
        <f t="shared" si="233"/>
        <v>42028.125</v>
      </c>
      <c r="U2925">
        <f>YEAR(S2)</f>
        <v>2015</v>
      </c>
    </row>
    <row r="2926" spans="1:21" ht="43.2" x14ac:dyDescent="0.3">
      <c r="A2926">
        <v>2924</v>
      </c>
      <c r="B2926" s="8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30"/>
        <v>103</v>
      </c>
      <c r="P2926">
        <f t="shared" si="231"/>
        <v>175.51</v>
      </c>
      <c r="Q2926" s="11" t="s">
        <v>8315</v>
      </c>
      <c r="R2926" t="s">
        <v>8357</v>
      </c>
      <c r="S2926" s="16">
        <f t="shared" si="232"/>
        <v>42103.556828703702</v>
      </c>
      <c r="T2926" s="16">
        <f t="shared" si="233"/>
        <v>42133.165972222225</v>
      </c>
      <c r="U2926">
        <f>YEAR(S3)</f>
        <v>2017</v>
      </c>
    </row>
    <row r="2927" spans="1:21" ht="43.2" x14ac:dyDescent="0.3">
      <c r="A2927">
        <v>2925</v>
      </c>
      <c r="B2927" s="8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30"/>
        <v>102</v>
      </c>
      <c r="P2927">
        <f t="shared" si="231"/>
        <v>231.66</v>
      </c>
      <c r="Q2927" s="11" t="s">
        <v>8315</v>
      </c>
      <c r="R2927" t="s">
        <v>8357</v>
      </c>
      <c r="S2927" s="16">
        <f t="shared" si="232"/>
        <v>41863.584120370368</v>
      </c>
      <c r="T2927" s="16">
        <f t="shared" si="233"/>
        <v>41893.584120370368</v>
      </c>
    </row>
    <row r="2928" spans="1:21" ht="43.2" x14ac:dyDescent="0.3">
      <c r="A2928">
        <v>2926</v>
      </c>
      <c r="B2928" s="8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30"/>
        <v>125</v>
      </c>
      <c r="P2928">
        <f t="shared" si="231"/>
        <v>75</v>
      </c>
      <c r="Q2928" s="11" t="s">
        <v>8315</v>
      </c>
      <c r="R2928" t="s">
        <v>8357</v>
      </c>
      <c r="S2928" s="16">
        <f t="shared" si="232"/>
        <v>42044.765960648147</v>
      </c>
      <c r="T2928" s="16">
        <f t="shared" si="233"/>
        <v>42058.765960648147</v>
      </c>
    </row>
    <row r="2929" spans="1:21" ht="43.2" x14ac:dyDescent="0.3">
      <c r="A2929">
        <v>2927</v>
      </c>
      <c r="B2929" s="8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30"/>
        <v>131</v>
      </c>
      <c r="P2929">
        <f t="shared" si="231"/>
        <v>112.14</v>
      </c>
      <c r="Q2929" s="11" t="s">
        <v>8315</v>
      </c>
      <c r="R2929" t="s">
        <v>8357</v>
      </c>
      <c r="S2929" s="16">
        <f t="shared" si="232"/>
        <v>41806.669317129628</v>
      </c>
      <c r="T2929" s="16">
        <f t="shared" si="233"/>
        <v>41835.208333333336</v>
      </c>
    </row>
    <row r="2930" spans="1:21" ht="28.8" x14ac:dyDescent="0.3">
      <c r="A2930">
        <v>2928</v>
      </c>
      <c r="B2930" s="8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30"/>
        <v>100</v>
      </c>
      <c r="P2930">
        <f t="shared" si="231"/>
        <v>41.67</v>
      </c>
      <c r="Q2930" s="11" t="s">
        <v>8315</v>
      </c>
      <c r="R2930" t="s">
        <v>8357</v>
      </c>
      <c r="S2930" s="16">
        <f t="shared" si="232"/>
        <v>42403.998217592598</v>
      </c>
      <c r="T2930" s="16">
        <f t="shared" si="233"/>
        <v>42433.998217592598</v>
      </c>
    </row>
    <row r="2931" spans="1:21" ht="43.2" x14ac:dyDescent="0.3">
      <c r="A2931">
        <v>2929</v>
      </c>
      <c r="B2931" s="8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30"/>
        <v>102</v>
      </c>
      <c r="P2931">
        <f t="shared" si="231"/>
        <v>255.17</v>
      </c>
      <c r="Q2931" s="11" t="s">
        <v>8315</v>
      </c>
      <c r="R2931" t="s">
        <v>8357</v>
      </c>
      <c r="S2931" s="16">
        <f t="shared" si="232"/>
        <v>41754.564328703702</v>
      </c>
      <c r="T2931" s="16">
        <f t="shared" si="233"/>
        <v>41784.564328703702</v>
      </c>
    </row>
    <row r="2932" spans="1:21" ht="43.2" x14ac:dyDescent="0.3">
      <c r="A2932">
        <v>2930</v>
      </c>
      <c r="B2932" s="8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30"/>
        <v>101</v>
      </c>
      <c r="P2932">
        <f t="shared" si="231"/>
        <v>162.77000000000001</v>
      </c>
      <c r="Q2932" s="11" t="s">
        <v>8315</v>
      </c>
      <c r="R2932" t="s">
        <v>8357</v>
      </c>
      <c r="S2932" s="16">
        <f t="shared" si="232"/>
        <v>42101.584074074075</v>
      </c>
      <c r="T2932" s="16">
        <f t="shared" si="233"/>
        <v>42131.584074074075</v>
      </c>
      <c r="U2932">
        <f>YEAR(S10)</f>
        <v>2016</v>
      </c>
    </row>
    <row r="2933" spans="1:21" ht="43.2" x14ac:dyDescent="0.3">
      <c r="A2933">
        <v>2931</v>
      </c>
      <c r="B2933" s="8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30"/>
        <v>106</v>
      </c>
      <c r="P2933">
        <f t="shared" si="231"/>
        <v>88.33</v>
      </c>
      <c r="Q2933" s="11" t="s">
        <v>8315</v>
      </c>
      <c r="R2933" t="s">
        <v>8357</v>
      </c>
      <c r="S2933" s="16">
        <f t="shared" si="232"/>
        <v>41872.291238425925</v>
      </c>
      <c r="T2933" s="16">
        <f t="shared" si="233"/>
        <v>41897.255555555559</v>
      </c>
    </row>
    <row r="2934" spans="1:21" ht="43.2" x14ac:dyDescent="0.3">
      <c r="A2934">
        <v>2932</v>
      </c>
      <c r="B2934" s="8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30"/>
        <v>105</v>
      </c>
      <c r="P2934">
        <f t="shared" si="231"/>
        <v>85.74</v>
      </c>
      <c r="Q2934" s="11" t="s">
        <v>8315</v>
      </c>
      <c r="R2934" t="s">
        <v>8357</v>
      </c>
      <c r="S2934" s="16">
        <f t="shared" si="232"/>
        <v>42025.164780092593</v>
      </c>
      <c r="T2934" s="16">
        <f t="shared" si="233"/>
        <v>42056.458333333328</v>
      </c>
    </row>
    <row r="2935" spans="1:21" ht="43.2" x14ac:dyDescent="0.3">
      <c r="A2935">
        <v>2933</v>
      </c>
      <c r="B2935" s="8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30"/>
        <v>103</v>
      </c>
      <c r="P2935">
        <f t="shared" si="231"/>
        <v>47.57</v>
      </c>
      <c r="Q2935" s="11" t="s">
        <v>8315</v>
      </c>
      <c r="R2935" t="s">
        <v>8357</v>
      </c>
      <c r="S2935" s="16">
        <f t="shared" si="232"/>
        <v>42495.956631944442</v>
      </c>
      <c r="T2935" s="16">
        <f t="shared" si="233"/>
        <v>42525.956631944442</v>
      </c>
    </row>
    <row r="2936" spans="1:21" ht="43.2" x14ac:dyDescent="0.3">
      <c r="A2936">
        <v>2934</v>
      </c>
      <c r="B2936" s="8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30"/>
        <v>108</v>
      </c>
      <c r="P2936">
        <f t="shared" si="231"/>
        <v>72.97</v>
      </c>
      <c r="Q2936" s="11" t="s">
        <v>8315</v>
      </c>
      <c r="R2936" t="s">
        <v>8357</v>
      </c>
      <c r="S2936" s="16">
        <f t="shared" si="232"/>
        <v>41775.636157407411</v>
      </c>
      <c r="T2936" s="16">
        <f t="shared" si="233"/>
        <v>41805.636157407411</v>
      </c>
    </row>
    <row r="2937" spans="1:21" ht="43.2" x14ac:dyDescent="0.3">
      <c r="A2937">
        <v>2935</v>
      </c>
      <c r="B2937" s="8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30"/>
        <v>101</v>
      </c>
      <c r="P2937">
        <f t="shared" si="231"/>
        <v>90.54</v>
      </c>
      <c r="Q2937" s="11" t="s">
        <v>8315</v>
      </c>
      <c r="R2937" t="s">
        <v>8357</v>
      </c>
      <c r="S2937" s="16">
        <f t="shared" si="232"/>
        <v>42553.583425925928</v>
      </c>
      <c r="T2937" s="16">
        <f t="shared" si="233"/>
        <v>42611.708333333328</v>
      </c>
    </row>
    <row r="2938" spans="1:21" ht="43.2" x14ac:dyDescent="0.3">
      <c r="A2938">
        <v>2936</v>
      </c>
      <c r="B2938" s="8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30"/>
        <v>128</v>
      </c>
      <c r="P2938">
        <f t="shared" si="231"/>
        <v>37.65</v>
      </c>
      <c r="Q2938" s="11" t="s">
        <v>8315</v>
      </c>
      <c r="R2938" t="s">
        <v>8357</v>
      </c>
      <c r="S2938" s="16">
        <f t="shared" si="232"/>
        <v>41912.650729166664</v>
      </c>
      <c r="T2938" s="16">
        <f t="shared" si="233"/>
        <v>41925.207638888889</v>
      </c>
    </row>
    <row r="2939" spans="1:21" ht="28.8" x14ac:dyDescent="0.3">
      <c r="A2939">
        <v>2937</v>
      </c>
      <c r="B2939" s="8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30"/>
        <v>133</v>
      </c>
      <c r="P2939">
        <f t="shared" si="231"/>
        <v>36.36</v>
      </c>
      <c r="Q2939" s="11" t="s">
        <v>8315</v>
      </c>
      <c r="R2939" t="s">
        <v>8357</v>
      </c>
      <c r="S2939" s="16">
        <f t="shared" si="232"/>
        <v>41803.457326388889</v>
      </c>
      <c r="T2939" s="16">
        <f t="shared" si="233"/>
        <v>41833.457326388889</v>
      </c>
      <c r="U2939">
        <f>YEAR(S17)</f>
        <v>2015</v>
      </c>
    </row>
    <row r="2940" spans="1:21" ht="43.2" x14ac:dyDescent="0.3">
      <c r="A2940">
        <v>2938</v>
      </c>
      <c r="B2940" s="8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30"/>
        <v>101</v>
      </c>
      <c r="P2940">
        <f t="shared" si="231"/>
        <v>126.72</v>
      </c>
      <c r="Q2940" s="11" t="s">
        <v>8315</v>
      </c>
      <c r="R2940" t="s">
        <v>8357</v>
      </c>
      <c r="S2940" s="16">
        <f t="shared" si="232"/>
        <v>42004.703865740739</v>
      </c>
      <c r="T2940" s="16">
        <f t="shared" si="233"/>
        <v>42034.703865740739</v>
      </c>
    </row>
    <row r="2941" spans="1:21" ht="43.2" x14ac:dyDescent="0.3">
      <c r="A2941">
        <v>2939</v>
      </c>
      <c r="B2941" s="8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30"/>
        <v>103</v>
      </c>
      <c r="P2941">
        <f t="shared" si="231"/>
        <v>329.2</v>
      </c>
      <c r="Q2941" s="11" t="s">
        <v>8315</v>
      </c>
      <c r="R2941" t="s">
        <v>8357</v>
      </c>
      <c r="S2941" s="16">
        <f t="shared" si="232"/>
        <v>41845.809166666666</v>
      </c>
      <c r="T2941" s="16">
        <f t="shared" si="233"/>
        <v>41879.041666666664</v>
      </c>
    </row>
    <row r="2942" spans="1:21" ht="43.2" x14ac:dyDescent="0.3">
      <c r="A2942">
        <v>2940</v>
      </c>
      <c r="B2942" s="8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30"/>
        <v>107</v>
      </c>
      <c r="P2942">
        <f t="shared" si="231"/>
        <v>81.239999999999995</v>
      </c>
      <c r="Q2942" s="11" t="s">
        <v>8315</v>
      </c>
      <c r="R2942" t="s">
        <v>8357</v>
      </c>
      <c r="S2942" s="16">
        <f t="shared" si="232"/>
        <v>41982.773356481484</v>
      </c>
      <c r="T2942" s="16">
        <f t="shared" si="233"/>
        <v>42022.773356481484</v>
      </c>
    </row>
    <row r="2943" spans="1:21" ht="43.2" x14ac:dyDescent="0.3">
      <c r="A2943">
        <v>2941</v>
      </c>
      <c r="B2943" s="8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30"/>
        <v>0</v>
      </c>
      <c r="P2943">
        <f t="shared" si="231"/>
        <v>1</v>
      </c>
      <c r="Q2943" s="11" t="s">
        <v>8315</v>
      </c>
      <c r="R2943" t="s">
        <v>8355</v>
      </c>
      <c r="S2943" s="16">
        <f t="shared" si="232"/>
        <v>42034.960127314815</v>
      </c>
      <c r="T2943" s="16">
        <f t="shared" si="233"/>
        <v>42064.960127314815</v>
      </c>
    </row>
    <row r="2944" spans="1:21" ht="43.2" x14ac:dyDescent="0.3">
      <c r="A2944">
        <v>2942</v>
      </c>
      <c r="B2944" s="8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30"/>
        <v>20</v>
      </c>
      <c r="P2944">
        <f t="shared" si="231"/>
        <v>202.23</v>
      </c>
      <c r="Q2944" s="11" t="s">
        <v>8315</v>
      </c>
      <c r="R2944" t="s">
        <v>8355</v>
      </c>
      <c r="S2944" s="16">
        <f t="shared" si="232"/>
        <v>42334.803923611107</v>
      </c>
      <c r="T2944" s="16">
        <f t="shared" si="233"/>
        <v>42354.845833333333</v>
      </c>
    </row>
    <row r="2945" spans="1:20" ht="43.2" x14ac:dyDescent="0.3">
      <c r="A2945">
        <v>2943</v>
      </c>
      <c r="B2945" s="8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30"/>
        <v>0</v>
      </c>
      <c r="P2945">
        <f t="shared" si="231"/>
        <v>0</v>
      </c>
      <c r="Q2945" s="11" t="s">
        <v>8315</v>
      </c>
      <c r="R2945" t="s">
        <v>8355</v>
      </c>
      <c r="S2945" s="16">
        <f t="shared" si="232"/>
        <v>42077.129398148143</v>
      </c>
      <c r="T2945" s="16">
        <f t="shared" si="233"/>
        <v>42107.129398148143</v>
      </c>
    </row>
    <row r="2946" spans="1:20" ht="43.2" x14ac:dyDescent="0.3">
      <c r="A2946">
        <v>2944</v>
      </c>
      <c r="B2946" s="8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30"/>
        <v>1</v>
      </c>
      <c r="P2946">
        <f t="shared" si="231"/>
        <v>100</v>
      </c>
      <c r="Q2946" s="11" t="s">
        <v>8315</v>
      </c>
      <c r="R2946" t="s">
        <v>8355</v>
      </c>
      <c r="S2946" s="16">
        <f t="shared" si="232"/>
        <v>42132.9143287037</v>
      </c>
      <c r="T2946" s="16">
        <f t="shared" si="233"/>
        <v>42162.9143287037</v>
      </c>
    </row>
    <row r="2947" spans="1:20" ht="57.6" x14ac:dyDescent="0.3">
      <c r="A2947">
        <v>2945</v>
      </c>
      <c r="B2947" s="8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0</v>
      </c>
      <c r="Q2947" s="11" t="s">
        <v>8315</v>
      </c>
      <c r="R2947" t="s">
        <v>8355</v>
      </c>
      <c r="S2947" s="16">
        <f t="shared" si="232"/>
        <v>42118.139583333337</v>
      </c>
      <c r="T2947" s="16">
        <f t="shared" si="233"/>
        <v>42148.139583333337</v>
      </c>
    </row>
    <row r="2948" spans="1:20" ht="43.2" x14ac:dyDescent="0.3">
      <c r="A2948">
        <v>2946</v>
      </c>
      <c r="B2948" s="8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</row>
    <row r="2949" spans="1:20" ht="57.6" x14ac:dyDescent="0.3">
      <c r="A2949">
        <v>2947</v>
      </c>
      <c r="B2949" s="8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</row>
    <row r="2950" spans="1:20" ht="57.6" x14ac:dyDescent="0.3">
      <c r="A2950">
        <v>2948</v>
      </c>
      <c r="B2950" s="8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</row>
    <row r="2951" spans="1:20" ht="43.2" x14ac:dyDescent="0.3">
      <c r="A2951">
        <v>2949</v>
      </c>
      <c r="B2951" s="8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</row>
    <row r="2952" spans="1:20" ht="43.2" x14ac:dyDescent="0.3">
      <c r="A2952">
        <v>2950</v>
      </c>
      <c r="B2952" s="8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</row>
    <row r="2953" spans="1:20" ht="57.6" x14ac:dyDescent="0.3">
      <c r="A2953">
        <v>2951</v>
      </c>
      <c r="B2953" s="8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</row>
    <row r="2954" spans="1:20" ht="43.2" x14ac:dyDescent="0.3">
      <c r="A2954">
        <v>2952</v>
      </c>
      <c r="B2954" s="8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</row>
    <row r="2955" spans="1:20" ht="43.2" x14ac:dyDescent="0.3">
      <c r="A2955">
        <v>2953</v>
      </c>
      <c r="B2955" s="8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</row>
    <row r="2956" spans="1:20" ht="43.2" x14ac:dyDescent="0.3">
      <c r="A2956">
        <v>2954</v>
      </c>
      <c r="B2956" s="8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</row>
    <row r="2957" spans="1:20" ht="28.8" x14ac:dyDescent="0.3">
      <c r="A2957">
        <v>2955</v>
      </c>
      <c r="B2957" s="8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</row>
    <row r="2958" spans="1:20" ht="43.2" x14ac:dyDescent="0.3">
      <c r="A2958">
        <v>2956</v>
      </c>
      <c r="B2958" s="8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</row>
    <row r="2959" spans="1:20" ht="43.2" x14ac:dyDescent="0.3">
      <c r="A2959">
        <v>2957</v>
      </c>
      <c r="B2959" s="8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</row>
    <row r="2960" spans="1:20" ht="43.2" x14ac:dyDescent="0.3">
      <c r="A2960">
        <v>2958</v>
      </c>
      <c r="B2960" s="8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</row>
    <row r="2961" spans="1:20" ht="43.2" x14ac:dyDescent="0.3">
      <c r="A2961">
        <v>2959</v>
      </c>
      <c r="B2961" s="8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</row>
    <row r="2962" spans="1:20" ht="43.2" x14ac:dyDescent="0.3">
      <c r="A2962">
        <v>2960</v>
      </c>
      <c r="B2962" s="8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</row>
    <row r="2963" spans="1:20" ht="43.2" x14ac:dyDescent="0.3">
      <c r="A2963">
        <v>2961</v>
      </c>
      <c r="B2963" s="8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</row>
    <row r="2964" spans="1:20" ht="43.2" x14ac:dyDescent="0.3">
      <c r="A2964">
        <v>2962</v>
      </c>
      <c r="B2964" s="8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</row>
    <row r="2965" spans="1:20" ht="57.6" x14ac:dyDescent="0.3">
      <c r="A2965">
        <v>2963</v>
      </c>
      <c r="B2965" s="8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</row>
    <row r="2966" spans="1:20" ht="43.2" x14ac:dyDescent="0.3">
      <c r="A2966">
        <v>2964</v>
      </c>
      <c r="B2966" s="8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</row>
    <row r="2967" spans="1:20" ht="57.6" x14ac:dyDescent="0.3">
      <c r="A2967">
        <v>2965</v>
      </c>
      <c r="B2967" s="8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</row>
    <row r="2968" spans="1:20" ht="43.2" x14ac:dyDescent="0.3">
      <c r="A2968">
        <v>2966</v>
      </c>
      <c r="B2968" s="8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</row>
    <row r="2969" spans="1:20" ht="43.2" x14ac:dyDescent="0.3">
      <c r="A2969">
        <v>2967</v>
      </c>
      <c r="B2969" s="8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</row>
    <row r="2970" spans="1:20" ht="28.8" x14ac:dyDescent="0.3">
      <c r="A2970">
        <v>2968</v>
      </c>
      <c r="B2970" s="8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</row>
    <row r="2971" spans="1:20" ht="43.2" x14ac:dyDescent="0.3">
      <c r="A2971">
        <v>2969</v>
      </c>
      <c r="B2971" s="8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</row>
    <row r="2972" spans="1:20" ht="43.2" x14ac:dyDescent="0.3">
      <c r="A2972">
        <v>2970</v>
      </c>
      <c r="B2972" s="8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</row>
    <row r="2973" spans="1:20" ht="43.2" x14ac:dyDescent="0.3">
      <c r="A2973">
        <v>2971</v>
      </c>
      <c r="B2973" s="8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</row>
    <row r="2974" spans="1:20" ht="28.8" x14ac:dyDescent="0.3">
      <c r="A2974">
        <v>2972</v>
      </c>
      <c r="B2974" s="8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</row>
    <row r="2975" spans="1:20" ht="43.2" x14ac:dyDescent="0.3">
      <c r="A2975">
        <v>2973</v>
      </c>
      <c r="B2975" s="8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</row>
    <row r="2976" spans="1:20" ht="57.6" x14ac:dyDescent="0.3">
      <c r="A2976">
        <v>2974</v>
      </c>
      <c r="B2976" s="8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</row>
    <row r="2977" spans="1:20" ht="43.2" x14ac:dyDescent="0.3">
      <c r="A2977">
        <v>2975</v>
      </c>
      <c r="B2977" s="8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</row>
    <row r="2978" spans="1:20" ht="43.2" x14ac:dyDescent="0.3">
      <c r="A2978">
        <v>2976</v>
      </c>
      <c r="B2978" s="8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</row>
    <row r="2979" spans="1:20" ht="57.6" x14ac:dyDescent="0.3">
      <c r="A2979">
        <v>2977</v>
      </c>
      <c r="B2979" s="8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</row>
    <row r="2980" spans="1:20" ht="57.6" x14ac:dyDescent="0.3">
      <c r="A2980">
        <v>2978</v>
      </c>
      <c r="B2980" s="8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</row>
    <row r="2981" spans="1:20" ht="43.2" x14ac:dyDescent="0.3">
      <c r="A2981">
        <v>2979</v>
      </c>
      <c r="B2981" s="8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</row>
    <row r="2982" spans="1:20" ht="43.2" x14ac:dyDescent="0.3">
      <c r="A2982">
        <v>2980</v>
      </c>
      <c r="B2982" s="8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</row>
    <row r="2983" spans="1:20" ht="57.6" x14ac:dyDescent="0.3">
      <c r="A2983">
        <v>2981</v>
      </c>
      <c r="B2983" s="8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</row>
    <row r="2984" spans="1:20" ht="28.8" x14ac:dyDescent="0.3">
      <c r="A2984">
        <v>2982</v>
      </c>
      <c r="B2984" s="8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</row>
    <row r="2985" spans="1:20" ht="43.2" x14ac:dyDescent="0.3">
      <c r="A2985">
        <v>2983</v>
      </c>
      <c r="B2985" s="8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</row>
    <row r="2986" spans="1:20" ht="57.6" x14ac:dyDescent="0.3">
      <c r="A2986">
        <v>2984</v>
      </c>
      <c r="B2986" s="8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</row>
    <row r="2987" spans="1:20" ht="57.6" x14ac:dyDescent="0.3">
      <c r="A2987">
        <v>2985</v>
      </c>
      <c r="B2987" s="8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</row>
    <row r="2988" spans="1:20" ht="43.2" x14ac:dyDescent="0.3">
      <c r="A2988">
        <v>2986</v>
      </c>
      <c r="B2988" s="8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ref="O2988:O3051" si="234">ROUND(E2988/D2988*100,0)</f>
        <v>106</v>
      </c>
      <c r="P2988">
        <f t="shared" ref="P2988:P3051" si="235">IFERROR(ROUND(E2988/L2988,2),0)</f>
        <v>45.21</v>
      </c>
      <c r="Q2988" s="11" t="s">
        <v>8315</v>
      </c>
      <c r="R2988" t="s">
        <v>8355</v>
      </c>
      <c r="S2988" s="16">
        <f t="shared" ref="S2988:S3051" si="236">(((J2988/60)/60)/24)+DATE(1970,1,1)</f>
        <v>42431.500069444446</v>
      </c>
      <c r="T2988" s="16">
        <f t="shared" ref="T2988:T3051" si="237">(((I2988/60)/60)/24)+DATE(1970,1,1)</f>
        <v>42491.458402777775</v>
      </c>
    </row>
    <row r="2989" spans="1:20" ht="57.6" x14ac:dyDescent="0.3">
      <c r="A2989">
        <v>2987</v>
      </c>
      <c r="B2989" s="8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4"/>
        <v>110</v>
      </c>
      <c r="P2989">
        <f t="shared" si="235"/>
        <v>104.15</v>
      </c>
      <c r="Q2989" s="11" t="s">
        <v>8315</v>
      </c>
      <c r="R2989" t="s">
        <v>8355</v>
      </c>
      <c r="S2989" s="16">
        <f t="shared" si="236"/>
        <v>42627.307303240741</v>
      </c>
      <c r="T2989" s="16">
        <f t="shared" si="237"/>
        <v>42656</v>
      </c>
    </row>
    <row r="2990" spans="1:20" ht="43.2" x14ac:dyDescent="0.3">
      <c r="A2990">
        <v>2988</v>
      </c>
      <c r="B2990" s="8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4"/>
        <v>100</v>
      </c>
      <c r="P2990">
        <f t="shared" si="235"/>
        <v>35.71</v>
      </c>
      <c r="Q2990" s="11" t="s">
        <v>8315</v>
      </c>
      <c r="R2990" t="s">
        <v>8355</v>
      </c>
      <c r="S2990" s="16">
        <f t="shared" si="236"/>
        <v>42511.362048611118</v>
      </c>
      <c r="T2990" s="16">
        <f t="shared" si="237"/>
        <v>42541.362048611118</v>
      </c>
    </row>
    <row r="2991" spans="1:20" x14ac:dyDescent="0.3">
      <c r="A2991">
        <v>2989</v>
      </c>
      <c r="B2991" s="8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4"/>
        <v>177</v>
      </c>
      <c r="P2991">
        <f t="shared" si="235"/>
        <v>97</v>
      </c>
      <c r="Q2991" s="11" t="s">
        <v>8315</v>
      </c>
      <c r="R2991" t="s">
        <v>8355</v>
      </c>
      <c r="S2991" s="16">
        <f t="shared" si="236"/>
        <v>42337.02039351852</v>
      </c>
      <c r="T2991" s="16">
        <f t="shared" si="237"/>
        <v>42359.207638888889</v>
      </c>
    </row>
    <row r="2992" spans="1:20" ht="43.2" x14ac:dyDescent="0.3">
      <c r="A2992">
        <v>2990</v>
      </c>
      <c r="B2992" s="8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4"/>
        <v>100</v>
      </c>
      <c r="P2992">
        <f t="shared" si="235"/>
        <v>370.37</v>
      </c>
      <c r="Q2992" s="11" t="s">
        <v>8315</v>
      </c>
      <c r="R2992" t="s">
        <v>8355</v>
      </c>
      <c r="S2992" s="16">
        <f t="shared" si="236"/>
        <v>42341.57430555555</v>
      </c>
      <c r="T2992" s="16">
        <f t="shared" si="237"/>
        <v>42376.57430555555</v>
      </c>
    </row>
    <row r="2993" spans="1:20" ht="43.2" x14ac:dyDescent="0.3">
      <c r="A2993">
        <v>2991</v>
      </c>
      <c r="B2993" s="8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4"/>
        <v>103</v>
      </c>
      <c r="P2993">
        <f t="shared" si="235"/>
        <v>94.41</v>
      </c>
      <c r="Q2993" s="11" t="s">
        <v>8315</v>
      </c>
      <c r="R2993" t="s">
        <v>8355</v>
      </c>
      <c r="S2993" s="16">
        <f t="shared" si="236"/>
        <v>42740.837152777778</v>
      </c>
      <c r="T2993" s="16">
        <f t="shared" si="237"/>
        <v>42762.837152777778</v>
      </c>
    </row>
    <row r="2994" spans="1:20" ht="43.2" x14ac:dyDescent="0.3">
      <c r="A2994">
        <v>2992</v>
      </c>
      <c r="B2994" s="8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4"/>
        <v>105</v>
      </c>
      <c r="P2994">
        <f t="shared" si="235"/>
        <v>48.98</v>
      </c>
      <c r="Q2994" s="11" t="s">
        <v>8315</v>
      </c>
      <c r="R2994" t="s">
        <v>8355</v>
      </c>
      <c r="S2994" s="16">
        <f t="shared" si="236"/>
        <v>42622.767476851848</v>
      </c>
      <c r="T2994" s="16">
        <f t="shared" si="237"/>
        <v>42652.767476851848</v>
      </c>
    </row>
    <row r="2995" spans="1:20" x14ac:dyDescent="0.3">
      <c r="A2995">
        <v>2993</v>
      </c>
      <c r="B2995" s="8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4"/>
        <v>100</v>
      </c>
      <c r="P2995">
        <f t="shared" si="235"/>
        <v>45.59</v>
      </c>
      <c r="Q2995" s="11" t="s">
        <v>8315</v>
      </c>
      <c r="R2995" t="s">
        <v>8355</v>
      </c>
      <c r="S2995" s="16">
        <f t="shared" si="236"/>
        <v>42390.838738425926</v>
      </c>
      <c r="T2995" s="16">
        <f t="shared" si="237"/>
        <v>42420.838738425926</v>
      </c>
    </row>
    <row r="2996" spans="1:20" ht="43.2" x14ac:dyDescent="0.3">
      <c r="A2996">
        <v>2994</v>
      </c>
      <c r="B2996" s="8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4"/>
        <v>458</v>
      </c>
      <c r="P2996">
        <f t="shared" si="235"/>
        <v>23.28</v>
      </c>
      <c r="Q2996" s="11" t="s">
        <v>8315</v>
      </c>
      <c r="R2996" t="s">
        <v>8355</v>
      </c>
      <c r="S2996" s="16">
        <f t="shared" si="236"/>
        <v>41885.478842592594</v>
      </c>
      <c r="T2996" s="16">
        <f t="shared" si="237"/>
        <v>41915.478842592594</v>
      </c>
    </row>
    <row r="2997" spans="1:20" ht="43.2" x14ac:dyDescent="0.3">
      <c r="A2997">
        <v>2995</v>
      </c>
      <c r="B2997" s="8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4"/>
        <v>105</v>
      </c>
      <c r="P2997">
        <f t="shared" si="235"/>
        <v>63.23</v>
      </c>
      <c r="Q2997" s="11" t="s">
        <v>8315</v>
      </c>
      <c r="R2997" t="s">
        <v>8355</v>
      </c>
      <c r="S2997" s="16">
        <f t="shared" si="236"/>
        <v>42724.665173611109</v>
      </c>
      <c r="T2997" s="16">
        <f t="shared" si="237"/>
        <v>42754.665173611109</v>
      </c>
    </row>
    <row r="2998" spans="1:20" ht="28.8" x14ac:dyDescent="0.3">
      <c r="A2998">
        <v>2996</v>
      </c>
      <c r="B2998" s="8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4"/>
        <v>172</v>
      </c>
      <c r="P2998">
        <f t="shared" si="235"/>
        <v>153.52000000000001</v>
      </c>
      <c r="Q2998" s="11" t="s">
        <v>8315</v>
      </c>
      <c r="R2998" t="s">
        <v>8355</v>
      </c>
      <c r="S2998" s="16">
        <f t="shared" si="236"/>
        <v>42090.912500000006</v>
      </c>
      <c r="T2998" s="16">
        <f t="shared" si="237"/>
        <v>42150.912500000006</v>
      </c>
    </row>
    <row r="2999" spans="1:20" ht="43.2" x14ac:dyDescent="0.3">
      <c r="A2999">
        <v>2997</v>
      </c>
      <c r="B2999" s="8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4"/>
        <v>104</v>
      </c>
      <c r="P2999">
        <f t="shared" si="235"/>
        <v>90.2</v>
      </c>
      <c r="Q2999" s="11" t="s">
        <v>8315</v>
      </c>
      <c r="R2999" t="s">
        <v>8355</v>
      </c>
      <c r="S2999" s="16">
        <f t="shared" si="236"/>
        <v>42775.733715277776</v>
      </c>
      <c r="T2999" s="16">
        <f t="shared" si="237"/>
        <v>42793.207638888889</v>
      </c>
    </row>
    <row r="3000" spans="1:20" ht="43.2" x14ac:dyDescent="0.3">
      <c r="A3000">
        <v>2998</v>
      </c>
      <c r="B3000" s="8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4"/>
        <v>103</v>
      </c>
      <c r="P3000">
        <f t="shared" si="235"/>
        <v>118.97</v>
      </c>
      <c r="Q3000" s="11" t="s">
        <v>8315</v>
      </c>
      <c r="R3000" t="s">
        <v>8355</v>
      </c>
      <c r="S3000" s="16">
        <f t="shared" si="236"/>
        <v>41778.193622685183</v>
      </c>
      <c r="T3000" s="16">
        <f t="shared" si="237"/>
        <v>41806.184027777781</v>
      </c>
    </row>
    <row r="3001" spans="1:20" ht="43.2" x14ac:dyDescent="0.3">
      <c r="A3001">
        <v>2999</v>
      </c>
      <c r="B3001" s="8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4"/>
        <v>119</v>
      </c>
      <c r="P3001">
        <f t="shared" si="235"/>
        <v>80.25</v>
      </c>
      <c r="Q3001" s="11" t="s">
        <v>8315</v>
      </c>
      <c r="R3001" t="s">
        <v>8355</v>
      </c>
      <c r="S3001" s="16">
        <f t="shared" si="236"/>
        <v>42780.740277777775</v>
      </c>
      <c r="T3001" s="16">
        <f t="shared" si="237"/>
        <v>42795.083333333328</v>
      </c>
    </row>
    <row r="3002" spans="1:20" ht="43.2" x14ac:dyDescent="0.3">
      <c r="A3002">
        <v>3000</v>
      </c>
      <c r="B3002" s="8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4"/>
        <v>100</v>
      </c>
      <c r="P3002">
        <f t="shared" si="235"/>
        <v>62.5</v>
      </c>
      <c r="Q3002" s="11" t="s">
        <v>8315</v>
      </c>
      <c r="R3002" t="s">
        <v>8355</v>
      </c>
      <c r="S3002" s="16">
        <f t="shared" si="236"/>
        <v>42752.827199074076</v>
      </c>
      <c r="T3002" s="16">
        <f t="shared" si="237"/>
        <v>42766.75</v>
      </c>
    </row>
    <row r="3003" spans="1:20" ht="43.2" x14ac:dyDescent="0.3">
      <c r="A3003">
        <v>3001</v>
      </c>
      <c r="B3003" s="8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4"/>
        <v>319</v>
      </c>
      <c r="P3003">
        <f t="shared" si="235"/>
        <v>131.38</v>
      </c>
      <c r="Q3003" s="11" t="s">
        <v>8315</v>
      </c>
      <c r="R3003" t="s">
        <v>8355</v>
      </c>
      <c r="S3003" s="16">
        <f t="shared" si="236"/>
        <v>42534.895625000005</v>
      </c>
      <c r="T3003" s="16">
        <f t="shared" si="237"/>
        <v>42564.895625000005</v>
      </c>
    </row>
    <row r="3004" spans="1:20" ht="28.8" x14ac:dyDescent="0.3">
      <c r="A3004">
        <v>3002</v>
      </c>
      <c r="B3004" s="8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4"/>
        <v>109</v>
      </c>
      <c r="P3004">
        <f t="shared" si="235"/>
        <v>73.03</v>
      </c>
      <c r="Q3004" s="11" t="s">
        <v>8315</v>
      </c>
      <c r="R3004" t="s">
        <v>8355</v>
      </c>
      <c r="S3004" s="16">
        <f t="shared" si="236"/>
        <v>41239.83625</v>
      </c>
      <c r="T3004" s="16">
        <f t="shared" si="237"/>
        <v>41269.83625</v>
      </c>
    </row>
    <row r="3005" spans="1:20" ht="43.2" x14ac:dyDescent="0.3">
      <c r="A3005">
        <v>3003</v>
      </c>
      <c r="B3005" s="8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4"/>
        <v>101</v>
      </c>
      <c r="P3005">
        <f t="shared" si="235"/>
        <v>178.53</v>
      </c>
      <c r="Q3005" s="11" t="s">
        <v>8315</v>
      </c>
      <c r="R3005" t="s">
        <v>8355</v>
      </c>
      <c r="S3005" s="16">
        <f t="shared" si="236"/>
        <v>42398.849259259259</v>
      </c>
      <c r="T3005" s="16">
        <f t="shared" si="237"/>
        <v>42430.249305555553</v>
      </c>
    </row>
    <row r="3006" spans="1:20" ht="57.6" x14ac:dyDescent="0.3">
      <c r="A3006">
        <v>3004</v>
      </c>
      <c r="B3006" s="8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4"/>
        <v>113</v>
      </c>
      <c r="P3006">
        <f t="shared" si="235"/>
        <v>162.91</v>
      </c>
      <c r="Q3006" s="11" t="s">
        <v>8315</v>
      </c>
      <c r="R3006" t="s">
        <v>8355</v>
      </c>
      <c r="S3006" s="16">
        <f t="shared" si="236"/>
        <v>41928.881064814814</v>
      </c>
      <c r="T3006" s="16">
        <f t="shared" si="237"/>
        <v>41958.922731481478</v>
      </c>
    </row>
    <row r="3007" spans="1:20" ht="43.2" x14ac:dyDescent="0.3">
      <c r="A3007">
        <v>3005</v>
      </c>
      <c r="B3007" s="8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4"/>
        <v>120</v>
      </c>
      <c r="P3007">
        <f t="shared" si="235"/>
        <v>108.24</v>
      </c>
      <c r="Q3007" s="11" t="s">
        <v>8315</v>
      </c>
      <c r="R3007" t="s">
        <v>8355</v>
      </c>
      <c r="S3007" s="16">
        <f t="shared" si="236"/>
        <v>41888.674826388888</v>
      </c>
      <c r="T3007" s="16">
        <f t="shared" si="237"/>
        <v>41918.674826388888</v>
      </c>
    </row>
    <row r="3008" spans="1:20" ht="28.8" x14ac:dyDescent="0.3">
      <c r="A3008">
        <v>3006</v>
      </c>
      <c r="B3008" s="8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4"/>
        <v>108</v>
      </c>
      <c r="P3008">
        <f t="shared" si="235"/>
        <v>88.87</v>
      </c>
      <c r="Q3008" s="11" t="s">
        <v>8315</v>
      </c>
      <c r="R3008" t="s">
        <v>8355</v>
      </c>
      <c r="S3008" s="16">
        <f t="shared" si="236"/>
        <v>41957.756840277783</v>
      </c>
      <c r="T3008" s="16">
        <f t="shared" si="237"/>
        <v>41987.756840277783</v>
      </c>
    </row>
    <row r="3009" spans="1:20" ht="28.8" x14ac:dyDescent="0.3">
      <c r="A3009">
        <v>3007</v>
      </c>
      <c r="B3009" s="8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4"/>
        <v>180</v>
      </c>
      <c r="P3009">
        <f t="shared" si="235"/>
        <v>54</v>
      </c>
      <c r="Q3009" s="11" t="s">
        <v>8315</v>
      </c>
      <c r="R3009" t="s">
        <v>8355</v>
      </c>
      <c r="S3009" s="16">
        <f t="shared" si="236"/>
        <v>42098.216238425928</v>
      </c>
      <c r="T3009" s="16">
        <f t="shared" si="237"/>
        <v>42119.216238425928</v>
      </c>
    </row>
    <row r="3010" spans="1:20" ht="43.2" x14ac:dyDescent="0.3">
      <c r="A3010">
        <v>3008</v>
      </c>
      <c r="B3010" s="8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4"/>
        <v>101</v>
      </c>
      <c r="P3010">
        <f t="shared" si="235"/>
        <v>116.73</v>
      </c>
      <c r="Q3010" s="11" t="s">
        <v>8315</v>
      </c>
      <c r="R3010" t="s">
        <v>8355</v>
      </c>
      <c r="S3010" s="16">
        <f t="shared" si="236"/>
        <v>42360.212025462963</v>
      </c>
      <c r="T3010" s="16">
        <f t="shared" si="237"/>
        <v>42390.212025462963</v>
      </c>
    </row>
    <row r="3011" spans="1:20" ht="43.2" x14ac:dyDescent="0.3">
      <c r="A3011">
        <v>3009</v>
      </c>
      <c r="B3011" s="8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4"/>
        <v>120</v>
      </c>
      <c r="P3011">
        <f t="shared" si="235"/>
        <v>233.9</v>
      </c>
      <c r="Q3011" s="11" t="s">
        <v>8315</v>
      </c>
      <c r="R3011" t="s">
        <v>8355</v>
      </c>
      <c r="S3011" s="16">
        <f t="shared" si="236"/>
        <v>41939.569907407407</v>
      </c>
      <c r="T3011" s="16">
        <f t="shared" si="237"/>
        <v>41969.611574074079</v>
      </c>
    </row>
    <row r="3012" spans="1:20" ht="43.2" x14ac:dyDescent="0.3">
      <c r="A3012">
        <v>3010</v>
      </c>
      <c r="B3012" s="8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4"/>
        <v>158</v>
      </c>
      <c r="P3012">
        <f t="shared" si="235"/>
        <v>158</v>
      </c>
      <c r="Q3012" s="11" t="s">
        <v>8315</v>
      </c>
      <c r="R3012" t="s">
        <v>8355</v>
      </c>
      <c r="S3012" s="16">
        <f t="shared" si="236"/>
        <v>41996.832395833335</v>
      </c>
      <c r="T3012" s="16">
        <f t="shared" si="237"/>
        <v>42056.832395833335</v>
      </c>
    </row>
    <row r="3013" spans="1:20" ht="43.2" x14ac:dyDescent="0.3">
      <c r="A3013">
        <v>3011</v>
      </c>
      <c r="B3013" s="8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4"/>
        <v>124</v>
      </c>
      <c r="P3013">
        <f t="shared" si="235"/>
        <v>14.84</v>
      </c>
      <c r="Q3013" s="11" t="s">
        <v>8315</v>
      </c>
      <c r="R3013" t="s">
        <v>8355</v>
      </c>
      <c r="S3013" s="16">
        <f t="shared" si="236"/>
        <v>42334.468935185185</v>
      </c>
      <c r="T3013" s="16">
        <f t="shared" si="237"/>
        <v>42361.957638888889</v>
      </c>
    </row>
    <row r="3014" spans="1:20" ht="43.2" x14ac:dyDescent="0.3">
      <c r="A3014">
        <v>3012</v>
      </c>
      <c r="B3014" s="8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4"/>
        <v>117</v>
      </c>
      <c r="P3014">
        <f t="shared" si="235"/>
        <v>85.18</v>
      </c>
      <c r="Q3014" s="11" t="s">
        <v>8315</v>
      </c>
      <c r="R3014" t="s">
        <v>8355</v>
      </c>
      <c r="S3014" s="16">
        <f t="shared" si="236"/>
        <v>42024.702893518523</v>
      </c>
      <c r="T3014" s="16">
        <f t="shared" si="237"/>
        <v>42045.702893518523</v>
      </c>
    </row>
    <row r="3015" spans="1:20" ht="43.2" x14ac:dyDescent="0.3">
      <c r="A3015">
        <v>3013</v>
      </c>
      <c r="B3015" s="8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4"/>
        <v>157</v>
      </c>
      <c r="P3015">
        <f t="shared" si="235"/>
        <v>146.69</v>
      </c>
      <c r="Q3015" s="11" t="s">
        <v>8315</v>
      </c>
      <c r="R3015" t="s">
        <v>8355</v>
      </c>
      <c r="S3015" s="16">
        <f t="shared" si="236"/>
        <v>42146.836215277777</v>
      </c>
      <c r="T3015" s="16">
        <f t="shared" si="237"/>
        <v>42176.836215277777</v>
      </c>
    </row>
    <row r="3016" spans="1:20" ht="43.2" x14ac:dyDescent="0.3">
      <c r="A3016">
        <v>3014</v>
      </c>
      <c r="B3016" s="8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4"/>
        <v>113</v>
      </c>
      <c r="P3016">
        <f t="shared" si="235"/>
        <v>50.76</v>
      </c>
      <c r="Q3016" s="11" t="s">
        <v>8315</v>
      </c>
      <c r="R3016" t="s">
        <v>8355</v>
      </c>
      <c r="S3016" s="16">
        <f t="shared" si="236"/>
        <v>41920.123611111114</v>
      </c>
      <c r="T3016" s="16">
        <f t="shared" si="237"/>
        <v>41948.208333333336</v>
      </c>
    </row>
    <row r="3017" spans="1:20" ht="43.2" x14ac:dyDescent="0.3">
      <c r="A3017">
        <v>3015</v>
      </c>
      <c r="B3017" s="8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4"/>
        <v>103</v>
      </c>
      <c r="P3017">
        <f t="shared" si="235"/>
        <v>87.7</v>
      </c>
      <c r="Q3017" s="11" t="s">
        <v>8315</v>
      </c>
      <c r="R3017" t="s">
        <v>8355</v>
      </c>
      <c r="S3017" s="16">
        <f t="shared" si="236"/>
        <v>41785.72729166667</v>
      </c>
      <c r="T3017" s="16">
        <f t="shared" si="237"/>
        <v>41801.166666666664</v>
      </c>
    </row>
    <row r="3018" spans="1:20" ht="57.6" x14ac:dyDescent="0.3">
      <c r="A3018">
        <v>3016</v>
      </c>
      <c r="B3018" s="8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4"/>
        <v>103</v>
      </c>
      <c r="P3018">
        <f t="shared" si="235"/>
        <v>242.28</v>
      </c>
      <c r="Q3018" s="11" t="s">
        <v>8315</v>
      </c>
      <c r="R3018" t="s">
        <v>8355</v>
      </c>
      <c r="S3018" s="16">
        <f t="shared" si="236"/>
        <v>41778.548055555555</v>
      </c>
      <c r="T3018" s="16">
        <f t="shared" si="237"/>
        <v>41838.548055555555</v>
      </c>
    </row>
    <row r="3019" spans="1:20" ht="43.2" x14ac:dyDescent="0.3">
      <c r="A3019">
        <v>3017</v>
      </c>
      <c r="B3019" s="8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4"/>
        <v>106</v>
      </c>
      <c r="P3019">
        <f t="shared" si="235"/>
        <v>146.44999999999999</v>
      </c>
      <c r="Q3019" s="11" t="s">
        <v>8315</v>
      </c>
      <c r="R3019" t="s">
        <v>8355</v>
      </c>
      <c r="S3019" s="16">
        <f t="shared" si="236"/>
        <v>41841.850034722222</v>
      </c>
      <c r="T3019" s="16">
        <f t="shared" si="237"/>
        <v>41871.850034722222</v>
      </c>
    </row>
    <row r="3020" spans="1:20" ht="43.2" x14ac:dyDescent="0.3">
      <c r="A3020">
        <v>3018</v>
      </c>
      <c r="B3020" s="8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4"/>
        <v>101</v>
      </c>
      <c r="P3020">
        <f t="shared" si="235"/>
        <v>103.17</v>
      </c>
      <c r="Q3020" s="11" t="s">
        <v>8315</v>
      </c>
      <c r="R3020" t="s">
        <v>8355</v>
      </c>
      <c r="S3020" s="16">
        <f t="shared" si="236"/>
        <v>42163.29833333334</v>
      </c>
      <c r="T3020" s="16">
        <f t="shared" si="237"/>
        <v>42205.916666666672</v>
      </c>
    </row>
    <row r="3021" spans="1:20" ht="43.2" x14ac:dyDescent="0.3">
      <c r="A3021">
        <v>3019</v>
      </c>
      <c r="B3021" s="8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4"/>
        <v>121</v>
      </c>
      <c r="P3021">
        <f t="shared" si="235"/>
        <v>80.459999999999994</v>
      </c>
      <c r="Q3021" s="11" t="s">
        <v>8315</v>
      </c>
      <c r="R3021" t="s">
        <v>8355</v>
      </c>
      <c r="S3021" s="16">
        <f t="shared" si="236"/>
        <v>41758.833564814813</v>
      </c>
      <c r="T3021" s="16">
        <f t="shared" si="237"/>
        <v>41786.125</v>
      </c>
    </row>
    <row r="3022" spans="1:20" ht="43.2" x14ac:dyDescent="0.3">
      <c r="A3022">
        <v>3020</v>
      </c>
      <c r="B3022" s="8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4"/>
        <v>101</v>
      </c>
      <c r="P3022">
        <f t="shared" si="235"/>
        <v>234.67</v>
      </c>
      <c r="Q3022" s="11" t="s">
        <v>8315</v>
      </c>
      <c r="R3022" t="s">
        <v>8355</v>
      </c>
      <c r="S3022" s="16">
        <f t="shared" si="236"/>
        <v>42170.846446759257</v>
      </c>
      <c r="T3022" s="16">
        <f t="shared" si="237"/>
        <v>42230.846446759257</v>
      </c>
    </row>
    <row r="3023" spans="1:20" ht="43.2" x14ac:dyDescent="0.3">
      <c r="A3023">
        <v>3021</v>
      </c>
      <c r="B3023" s="8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4"/>
        <v>116</v>
      </c>
      <c r="P3023">
        <f t="shared" si="235"/>
        <v>50.69</v>
      </c>
      <c r="Q3023" s="11" t="s">
        <v>8315</v>
      </c>
      <c r="R3023" t="s">
        <v>8355</v>
      </c>
      <c r="S3023" s="16">
        <f t="shared" si="236"/>
        <v>42660.618854166663</v>
      </c>
      <c r="T3023" s="16">
        <f t="shared" si="237"/>
        <v>42696.249305555553</v>
      </c>
    </row>
    <row r="3024" spans="1:20" ht="43.2" x14ac:dyDescent="0.3">
      <c r="A3024">
        <v>3022</v>
      </c>
      <c r="B3024" s="8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4"/>
        <v>101</v>
      </c>
      <c r="P3024">
        <f t="shared" si="235"/>
        <v>162.71</v>
      </c>
      <c r="Q3024" s="11" t="s">
        <v>8315</v>
      </c>
      <c r="R3024" t="s">
        <v>8355</v>
      </c>
      <c r="S3024" s="16">
        <f t="shared" si="236"/>
        <v>42564.95380787037</v>
      </c>
      <c r="T3024" s="16">
        <f t="shared" si="237"/>
        <v>42609.95380787037</v>
      </c>
    </row>
    <row r="3025" spans="1:20" ht="57.6" x14ac:dyDescent="0.3">
      <c r="A3025">
        <v>3023</v>
      </c>
      <c r="B3025" s="8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4"/>
        <v>103</v>
      </c>
      <c r="P3025">
        <f t="shared" si="235"/>
        <v>120.17</v>
      </c>
      <c r="Q3025" s="11" t="s">
        <v>8315</v>
      </c>
      <c r="R3025" t="s">
        <v>8355</v>
      </c>
      <c r="S3025" s="16">
        <f t="shared" si="236"/>
        <v>42121.675763888896</v>
      </c>
      <c r="T3025" s="16">
        <f t="shared" si="237"/>
        <v>42166.675763888896</v>
      </c>
    </row>
    <row r="3026" spans="1:20" ht="43.2" x14ac:dyDescent="0.3">
      <c r="A3026">
        <v>3024</v>
      </c>
      <c r="B3026" s="8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4"/>
        <v>246</v>
      </c>
      <c r="P3026">
        <f t="shared" si="235"/>
        <v>67.7</v>
      </c>
      <c r="Q3026" s="11" t="s">
        <v>8315</v>
      </c>
      <c r="R3026" t="s">
        <v>8355</v>
      </c>
      <c r="S3026" s="16">
        <f t="shared" si="236"/>
        <v>41158.993923611109</v>
      </c>
      <c r="T3026" s="16">
        <f t="shared" si="237"/>
        <v>41188.993923611109</v>
      </c>
    </row>
    <row r="3027" spans="1:20" ht="43.2" x14ac:dyDescent="0.3">
      <c r="A3027">
        <v>3025</v>
      </c>
      <c r="B3027" s="8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4"/>
        <v>302</v>
      </c>
      <c r="P3027">
        <f t="shared" si="235"/>
        <v>52.1</v>
      </c>
      <c r="Q3027" s="11" t="s">
        <v>8315</v>
      </c>
      <c r="R3027" t="s">
        <v>8355</v>
      </c>
      <c r="S3027" s="16">
        <f t="shared" si="236"/>
        <v>41761.509409722225</v>
      </c>
      <c r="T3027" s="16">
        <f t="shared" si="237"/>
        <v>41789.666666666664</v>
      </c>
    </row>
    <row r="3028" spans="1:20" ht="57.6" x14ac:dyDescent="0.3">
      <c r="A3028">
        <v>3026</v>
      </c>
      <c r="B3028" s="8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4"/>
        <v>143</v>
      </c>
      <c r="P3028">
        <f t="shared" si="235"/>
        <v>51.6</v>
      </c>
      <c r="Q3028" s="11" t="s">
        <v>8315</v>
      </c>
      <c r="R3028" t="s">
        <v>8355</v>
      </c>
      <c r="S3028" s="16">
        <f t="shared" si="236"/>
        <v>42783.459398148145</v>
      </c>
      <c r="T3028" s="16">
        <f t="shared" si="237"/>
        <v>42797.459398148145</v>
      </c>
    </row>
    <row r="3029" spans="1:20" ht="43.2" x14ac:dyDescent="0.3">
      <c r="A3029">
        <v>3027</v>
      </c>
      <c r="B3029" s="8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4"/>
        <v>131</v>
      </c>
      <c r="P3029">
        <f t="shared" si="235"/>
        <v>164.3</v>
      </c>
      <c r="Q3029" s="11" t="s">
        <v>8315</v>
      </c>
      <c r="R3029" t="s">
        <v>8355</v>
      </c>
      <c r="S3029" s="16">
        <f t="shared" si="236"/>
        <v>42053.704293981486</v>
      </c>
      <c r="T3029" s="16">
        <f t="shared" si="237"/>
        <v>42083.662627314814</v>
      </c>
    </row>
    <row r="3030" spans="1:20" ht="28.8" x14ac:dyDescent="0.3">
      <c r="A3030">
        <v>3028</v>
      </c>
      <c r="B3030" s="8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4"/>
        <v>168</v>
      </c>
      <c r="P3030">
        <f t="shared" si="235"/>
        <v>84.86</v>
      </c>
      <c r="Q3030" s="11" t="s">
        <v>8315</v>
      </c>
      <c r="R3030" t="s">
        <v>8355</v>
      </c>
      <c r="S3030" s="16">
        <f t="shared" si="236"/>
        <v>42567.264178240745</v>
      </c>
      <c r="T3030" s="16">
        <f t="shared" si="237"/>
        <v>42597.264178240745</v>
      </c>
    </row>
    <row r="3031" spans="1:20" ht="43.2" x14ac:dyDescent="0.3">
      <c r="A3031">
        <v>3029</v>
      </c>
      <c r="B3031" s="8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4"/>
        <v>110</v>
      </c>
      <c r="P3031">
        <f t="shared" si="235"/>
        <v>94.55</v>
      </c>
      <c r="Q3031" s="11" t="s">
        <v>8315</v>
      </c>
      <c r="R3031" t="s">
        <v>8355</v>
      </c>
      <c r="S3031" s="16">
        <f t="shared" si="236"/>
        <v>41932.708877314813</v>
      </c>
      <c r="T3031" s="16">
        <f t="shared" si="237"/>
        <v>41961.190972222219</v>
      </c>
    </row>
    <row r="3032" spans="1:20" ht="43.2" x14ac:dyDescent="0.3">
      <c r="A3032">
        <v>3030</v>
      </c>
      <c r="B3032" s="8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4"/>
        <v>107</v>
      </c>
      <c r="P3032">
        <f t="shared" si="235"/>
        <v>45.54</v>
      </c>
      <c r="Q3032" s="11" t="s">
        <v>8315</v>
      </c>
      <c r="R3032" t="s">
        <v>8355</v>
      </c>
      <c r="S3032" s="16">
        <f t="shared" si="236"/>
        <v>42233.747349537036</v>
      </c>
      <c r="T3032" s="16">
        <f t="shared" si="237"/>
        <v>42263.747349537036</v>
      </c>
    </row>
    <row r="3033" spans="1:20" ht="72" x14ac:dyDescent="0.3">
      <c r="A3033">
        <v>3031</v>
      </c>
      <c r="B3033" s="8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4"/>
        <v>100</v>
      </c>
      <c r="P3033">
        <f t="shared" si="235"/>
        <v>51.72</v>
      </c>
      <c r="Q3033" s="11" t="s">
        <v>8315</v>
      </c>
      <c r="R3033" t="s">
        <v>8355</v>
      </c>
      <c r="S3033" s="16">
        <f t="shared" si="236"/>
        <v>42597.882488425923</v>
      </c>
      <c r="T3033" s="16">
        <f t="shared" si="237"/>
        <v>42657.882488425923</v>
      </c>
    </row>
    <row r="3034" spans="1:20" ht="43.2" x14ac:dyDescent="0.3">
      <c r="A3034">
        <v>3032</v>
      </c>
      <c r="B3034" s="8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4"/>
        <v>127</v>
      </c>
      <c r="P3034">
        <f t="shared" si="235"/>
        <v>50.88</v>
      </c>
      <c r="Q3034" s="11" t="s">
        <v>8315</v>
      </c>
      <c r="R3034" t="s">
        <v>8355</v>
      </c>
      <c r="S3034" s="16">
        <f t="shared" si="236"/>
        <v>42228.044664351852</v>
      </c>
      <c r="T3034" s="16">
        <f t="shared" si="237"/>
        <v>42258.044664351852</v>
      </c>
    </row>
    <row r="3035" spans="1:20" ht="43.2" x14ac:dyDescent="0.3">
      <c r="A3035">
        <v>3033</v>
      </c>
      <c r="B3035" s="8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4"/>
        <v>147</v>
      </c>
      <c r="P3035">
        <f t="shared" si="235"/>
        <v>191.13</v>
      </c>
      <c r="Q3035" s="11" t="s">
        <v>8315</v>
      </c>
      <c r="R3035" t="s">
        <v>8355</v>
      </c>
      <c r="S3035" s="16">
        <f t="shared" si="236"/>
        <v>42570.110243055555</v>
      </c>
      <c r="T3035" s="16">
        <f t="shared" si="237"/>
        <v>42600.110243055555</v>
      </c>
    </row>
    <row r="3036" spans="1:20" ht="72" x14ac:dyDescent="0.3">
      <c r="A3036">
        <v>3034</v>
      </c>
      <c r="B3036" s="8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4"/>
        <v>113</v>
      </c>
      <c r="P3036">
        <f t="shared" si="235"/>
        <v>89.31</v>
      </c>
      <c r="Q3036" s="11" t="s">
        <v>8315</v>
      </c>
      <c r="R3036" t="s">
        <v>8355</v>
      </c>
      <c r="S3036" s="16">
        <f t="shared" si="236"/>
        <v>42644.535358796296</v>
      </c>
      <c r="T3036" s="16">
        <f t="shared" si="237"/>
        <v>42675.165972222225</v>
      </c>
    </row>
    <row r="3037" spans="1:20" ht="28.8" x14ac:dyDescent="0.3">
      <c r="A3037">
        <v>3035</v>
      </c>
      <c r="B3037" s="8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4"/>
        <v>109</v>
      </c>
      <c r="P3037">
        <f t="shared" si="235"/>
        <v>88.59</v>
      </c>
      <c r="Q3037" s="11" t="s">
        <v>8315</v>
      </c>
      <c r="R3037" t="s">
        <v>8355</v>
      </c>
      <c r="S3037" s="16">
        <f t="shared" si="236"/>
        <v>41368.560289351852</v>
      </c>
      <c r="T3037" s="16">
        <f t="shared" si="237"/>
        <v>41398.560289351852</v>
      </c>
    </row>
    <row r="3038" spans="1:20" ht="43.2" x14ac:dyDescent="0.3">
      <c r="A3038">
        <v>3036</v>
      </c>
      <c r="B3038" s="8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4"/>
        <v>127</v>
      </c>
      <c r="P3038">
        <f t="shared" si="235"/>
        <v>96.3</v>
      </c>
      <c r="Q3038" s="11" t="s">
        <v>8315</v>
      </c>
      <c r="R3038" t="s">
        <v>8355</v>
      </c>
      <c r="S3038" s="16">
        <f t="shared" si="236"/>
        <v>41466.785231481481</v>
      </c>
      <c r="T3038" s="16">
        <f t="shared" si="237"/>
        <v>41502.499305555553</v>
      </c>
    </row>
    <row r="3039" spans="1:20" ht="57.6" x14ac:dyDescent="0.3">
      <c r="A3039">
        <v>3037</v>
      </c>
      <c r="B3039" s="8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4"/>
        <v>213</v>
      </c>
      <c r="P3039">
        <f t="shared" si="235"/>
        <v>33.31</v>
      </c>
      <c r="Q3039" s="11" t="s">
        <v>8315</v>
      </c>
      <c r="R3039" t="s">
        <v>8355</v>
      </c>
      <c r="S3039" s="16">
        <f t="shared" si="236"/>
        <v>40378.893206018518</v>
      </c>
      <c r="T3039" s="16">
        <f t="shared" si="237"/>
        <v>40453.207638888889</v>
      </c>
    </row>
    <row r="3040" spans="1:20" ht="43.2" x14ac:dyDescent="0.3">
      <c r="A3040">
        <v>3038</v>
      </c>
      <c r="B3040" s="8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4"/>
        <v>101</v>
      </c>
      <c r="P3040">
        <f t="shared" si="235"/>
        <v>37.22</v>
      </c>
      <c r="Q3040" s="11" t="s">
        <v>8315</v>
      </c>
      <c r="R3040" t="s">
        <v>8355</v>
      </c>
      <c r="S3040" s="16">
        <f t="shared" si="236"/>
        <v>42373.252280092594</v>
      </c>
      <c r="T3040" s="16">
        <f t="shared" si="237"/>
        <v>42433.252280092594</v>
      </c>
    </row>
    <row r="3041" spans="1:20" ht="43.2" x14ac:dyDescent="0.3">
      <c r="A3041">
        <v>3039</v>
      </c>
      <c r="B3041" s="8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4"/>
        <v>109</v>
      </c>
      <c r="P3041">
        <f t="shared" si="235"/>
        <v>92.13</v>
      </c>
      <c r="Q3041" s="11" t="s">
        <v>8315</v>
      </c>
      <c r="R3041" t="s">
        <v>8355</v>
      </c>
      <c r="S3041" s="16">
        <f t="shared" si="236"/>
        <v>41610.794421296298</v>
      </c>
      <c r="T3041" s="16">
        <f t="shared" si="237"/>
        <v>41637.332638888889</v>
      </c>
    </row>
    <row r="3042" spans="1:20" ht="43.2" x14ac:dyDescent="0.3">
      <c r="A3042">
        <v>3040</v>
      </c>
      <c r="B3042" s="8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4"/>
        <v>108</v>
      </c>
      <c r="P3042">
        <f t="shared" si="235"/>
        <v>76.790000000000006</v>
      </c>
      <c r="Q3042" s="11" t="s">
        <v>8315</v>
      </c>
      <c r="R3042" t="s">
        <v>8355</v>
      </c>
      <c r="S3042" s="16">
        <f t="shared" si="236"/>
        <v>42177.791909722218</v>
      </c>
      <c r="T3042" s="16">
        <f t="shared" si="237"/>
        <v>42181.958333333328</v>
      </c>
    </row>
    <row r="3043" spans="1:20" ht="28.8" x14ac:dyDescent="0.3">
      <c r="A3043">
        <v>3041</v>
      </c>
      <c r="B3043" s="8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4"/>
        <v>110</v>
      </c>
      <c r="P3043">
        <f t="shared" si="235"/>
        <v>96.53</v>
      </c>
      <c r="Q3043" s="11" t="s">
        <v>8315</v>
      </c>
      <c r="R3043" t="s">
        <v>8355</v>
      </c>
      <c r="S3043" s="16">
        <f t="shared" si="236"/>
        <v>42359.868611111116</v>
      </c>
      <c r="T3043" s="16">
        <f t="shared" si="237"/>
        <v>42389.868611111116</v>
      </c>
    </row>
    <row r="3044" spans="1:20" ht="57.6" x14ac:dyDescent="0.3">
      <c r="A3044">
        <v>3042</v>
      </c>
      <c r="B3044" s="8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4"/>
        <v>128</v>
      </c>
      <c r="P3044">
        <f t="shared" si="235"/>
        <v>51.89</v>
      </c>
      <c r="Q3044" s="11" t="s">
        <v>8315</v>
      </c>
      <c r="R3044" t="s">
        <v>8355</v>
      </c>
      <c r="S3044" s="16">
        <f t="shared" si="236"/>
        <v>42253.688043981485</v>
      </c>
      <c r="T3044" s="16">
        <f t="shared" si="237"/>
        <v>42283.688043981485</v>
      </c>
    </row>
    <row r="3045" spans="1:20" ht="43.2" x14ac:dyDescent="0.3">
      <c r="A3045">
        <v>3043</v>
      </c>
      <c r="B3045" s="8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4"/>
        <v>110</v>
      </c>
      <c r="P3045">
        <f t="shared" si="235"/>
        <v>128.91</v>
      </c>
      <c r="Q3045" s="11" t="s">
        <v>8315</v>
      </c>
      <c r="R3045" t="s">
        <v>8355</v>
      </c>
      <c r="S3045" s="16">
        <f t="shared" si="236"/>
        <v>42083.070590277777</v>
      </c>
      <c r="T3045" s="16">
        <f t="shared" si="237"/>
        <v>42110.118055555555</v>
      </c>
    </row>
    <row r="3046" spans="1:20" ht="43.2" x14ac:dyDescent="0.3">
      <c r="A3046">
        <v>3044</v>
      </c>
      <c r="B3046" s="8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4"/>
        <v>109</v>
      </c>
      <c r="P3046">
        <f t="shared" si="235"/>
        <v>84.11</v>
      </c>
      <c r="Q3046" s="11" t="s">
        <v>8315</v>
      </c>
      <c r="R3046" t="s">
        <v>8355</v>
      </c>
      <c r="S3046" s="16">
        <f t="shared" si="236"/>
        <v>42387.7268287037</v>
      </c>
      <c r="T3046" s="16">
        <f t="shared" si="237"/>
        <v>42402.7268287037</v>
      </c>
    </row>
    <row r="3047" spans="1:20" ht="43.2" x14ac:dyDescent="0.3">
      <c r="A3047">
        <v>3045</v>
      </c>
      <c r="B3047" s="8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4"/>
        <v>133</v>
      </c>
      <c r="P3047">
        <f t="shared" si="235"/>
        <v>82.94</v>
      </c>
      <c r="Q3047" s="11" t="s">
        <v>8315</v>
      </c>
      <c r="R3047" t="s">
        <v>8355</v>
      </c>
      <c r="S3047" s="16">
        <f t="shared" si="236"/>
        <v>41843.155729166669</v>
      </c>
      <c r="T3047" s="16">
        <f t="shared" si="237"/>
        <v>41873.155729166669</v>
      </c>
    </row>
    <row r="3048" spans="1:20" ht="57.6" x14ac:dyDescent="0.3">
      <c r="A3048">
        <v>3046</v>
      </c>
      <c r="B3048" s="8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4"/>
        <v>191</v>
      </c>
      <c r="P3048">
        <f t="shared" si="235"/>
        <v>259.95</v>
      </c>
      <c r="Q3048" s="11" t="s">
        <v>8315</v>
      </c>
      <c r="R3048" t="s">
        <v>8355</v>
      </c>
      <c r="S3048" s="16">
        <f t="shared" si="236"/>
        <v>41862.803078703706</v>
      </c>
      <c r="T3048" s="16">
        <f t="shared" si="237"/>
        <v>41892.202777777777</v>
      </c>
    </row>
    <row r="3049" spans="1:20" ht="43.2" x14ac:dyDescent="0.3">
      <c r="A3049">
        <v>3047</v>
      </c>
      <c r="B3049" s="8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4"/>
        <v>149</v>
      </c>
      <c r="P3049">
        <f t="shared" si="235"/>
        <v>37.25</v>
      </c>
      <c r="Q3049" s="11" t="s">
        <v>8315</v>
      </c>
      <c r="R3049" t="s">
        <v>8355</v>
      </c>
      <c r="S3049" s="16">
        <f t="shared" si="236"/>
        <v>42443.989050925928</v>
      </c>
      <c r="T3049" s="16">
        <f t="shared" si="237"/>
        <v>42487.552777777775</v>
      </c>
    </row>
    <row r="3050" spans="1:20" ht="43.2" x14ac:dyDescent="0.3">
      <c r="A3050">
        <v>3048</v>
      </c>
      <c r="B3050" s="8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4"/>
        <v>166</v>
      </c>
      <c r="P3050">
        <f t="shared" si="235"/>
        <v>177.02</v>
      </c>
      <c r="Q3050" s="11" t="s">
        <v>8315</v>
      </c>
      <c r="R3050" t="s">
        <v>8355</v>
      </c>
      <c r="S3050" s="16">
        <f t="shared" si="236"/>
        <v>41975.901180555549</v>
      </c>
      <c r="T3050" s="16">
        <f t="shared" si="237"/>
        <v>42004.890277777777</v>
      </c>
    </row>
    <row r="3051" spans="1:20" ht="57.6" x14ac:dyDescent="0.3">
      <c r="A3051">
        <v>3049</v>
      </c>
      <c r="B3051" s="8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4"/>
        <v>107</v>
      </c>
      <c r="P3051">
        <f t="shared" si="235"/>
        <v>74.069999999999993</v>
      </c>
      <c r="Q3051" s="11" t="s">
        <v>8315</v>
      </c>
      <c r="R3051" t="s">
        <v>8355</v>
      </c>
      <c r="S3051" s="16">
        <f t="shared" si="236"/>
        <v>42139.014525462961</v>
      </c>
      <c r="T3051" s="16">
        <f t="shared" si="237"/>
        <v>42169.014525462961</v>
      </c>
    </row>
    <row r="3052" spans="1:20" ht="28.8" x14ac:dyDescent="0.3">
      <c r="A3052">
        <v>3050</v>
      </c>
      <c r="B3052" s="8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ref="O3052:O3115" si="238">ROUND(E3052/D3052*100,0)</f>
        <v>106</v>
      </c>
      <c r="P3052">
        <f t="shared" ref="P3052:P3115" si="239">IFERROR(ROUND(E3052/L3052,2),0)</f>
        <v>70.67</v>
      </c>
      <c r="Q3052" s="11" t="s">
        <v>8315</v>
      </c>
      <c r="R3052" t="s">
        <v>8355</v>
      </c>
      <c r="S3052" s="16">
        <f t="shared" ref="S3052:S3115" si="240">(((J3052/60)/60)/24)+DATE(1970,1,1)</f>
        <v>42465.16851851852</v>
      </c>
      <c r="T3052" s="16">
        <f t="shared" ref="T3052:T3115" si="241">(((I3052/60)/60)/24)+DATE(1970,1,1)</f>
        <v>42495.16851851852</v>
      </c>
    </row>
    <row r="3053" spans="1:20" ht="57.6" x14ac:dyDescent="0.3">
      <c r="A3053">
        <v>3051</v>
      </c>
      <c r="B3053" s="8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8"/>
        <v>24</v>
      </c>
      <c r="P3053">
        <f t="shared" si="239"/>
        <v>23.63</v>
      </c>
      <c r="Q3053" s="11" t="s">
        <v>8315</v>
      </c>
      <c r="R3053" t="s">
        <v>8355</v>
      </c>
      <c r="S3053" s="16">
        <f t="shared" si="240"/>
        <v>42744.416030092587</v>
      </c>
      <c r="T3053" s="16">
        <f t="shared" si="241"/>
        <v>42774.416030092587</v>
      </c>
    </row>
    <row r="3054" spans="1:20" ht="43.2" x14ac:dyDescent="0.3">
      <c r="A3054">
        <v>3052</v>
      </c>
      <c r="B3054" s="8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8"/>
        <v>0</v>
      </c>
      <c r="P3054">
        <f t="shared" si="239"/>
        <v>37.5</v>
      </c>
      <c r="Q3054" s="11" t="s">
        <v>8315</v>
      </c>
      <c r="R3054" t="s">
        <v>8355</v>
      </c>
      <c r="S3054" s="16">
        <f t="shared" si="240"/>
        <v>42122.670069444444</v>
      </c>
      <c r="T3054" s="16">
        <f t="shared" si="241"/>
        <v>42152.665972222225</v>
      </c>
    </row>
    <row r="3055" spans="1:20" ht="57.6" x14ac:dyDescent="0.3">
      <c r="A3055">
        <v>3053</v>
      </c>
      <c r="B3055" s="8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8"/>
        <v>0</v>
      </c>
      <c r="P3055">
        <f t="shared" si="239"/>
        <v>13.33</v>
      </c>
      <c r="Q3055" s="11" t="s">
        <v>8315</v>
      </c>
      <c r="R3055" t="s">
        <v>8355</v>
      </c>
      <c r="S3055" s="16">
        <f t="shared" si="240"/>
        <v>41862.761724537035</v>
      </c>
      <c r="T3055" s="16">
        <f t="shared" si="241"/>
        <v>41914.165972222225</v>
      </c>
    </row>
    <row r="3056" spans="1:20" ht="43.2" x14ac:dyDescent="0.3">
      <c r="A3056">
        <v>3054</v>
      </c>
      <c r="B3056" s="8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8"/>
        <v>0</v>
      </c>
      <c r="P3056">
        <f t="shared" si="239"/>
        <v>0</v>
      </c>
      <c r="Q3056" s="11" t="s">
        <v>8315</v>
      </c>
      <c r="R3056" t="s">
        <v>8355</v>
      </c>
      <c r="S3056" s="16">
        <f t="shared" si="240"/>
        <v>42027.832800925928</v>
      </c>
      <c r="T3056" s="16">
        <f t="shared" si="241"/>
        <v>42065.044444444444</v>
      </c>
    </row>
    <row r="3057" spans="1:20" ht="43.2" x14ac:dyDescent="0.3">
      <c r="A3057">
        <v>3055</v>
      </c>
      <c r="B3057" s="8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8"/>
        <v>0</v>
      </c>
      <c r="P3057">
        <f t="shared" si="239"/>
        <v>1</v>
      </c>
      <c r="Q3057" s="11" t="s">
        <v>8315</v>
      </c>
      <c r="R3057" t="s">
        <v>8355</v>
      </c>
      <c r="S3057" s="16">
        <f t="shared" si="240"/>
        <v>41953.95821759259</v>
      </c>
      <c r="T3057" s="16">
        <f t="shared" si="241"/>
        <v>42013.95821759259</v>
      </c>
    </row>
    <row r="3058" spans="1:20" ht="43.2" x14ac:dyDescent="0.3">
      <c r="A3058">
        <v>3056</v>
      </c>
      <c r="B3058" s="8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8"/>
        <v>0</v>
      </c>
      <c r="P3058">
        <f t="shared" si="239"/>
        <v>0</v>
      </c>
      <c r="Q3058" s="11" t="s">
        <v>8315</v>
      </c>
      <c r="R3058" t="s">
        <v>8355</v>
      </c>
      <c r="S3058" s="16">
        <f t="shared" si="240"/>
        <v>41851.636388888888</v>
      </c>
      <c r="T3058" s="16">
        <f t="shared" si="241"/>
        <v>41911.636388888888</v>
      </c>
    </row>
    <row r="3059" spans="1:20" ht="43.2" x14ac:dyDescent="0.3">
      <c r="A3059">
        <v>3057</v>
      </c>
      <c r="B3059" s="8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8"/>
        <v>0</v>
      </c>
      <c r="P3059">
        <f t="shared" si="239"/>
        <v>0</v>
      </c>
      <c r="Q3059" s="11" t="s">
        <v>8315</v>
      </c>
      <c r="R3059" t="s">
        <v>8355</v>
      </c>
      <c r="S3059" s="16">
        <f t="shared" si="240"/>
        <v>42433.650590277779</v>
      </c>
      <c r="T3059" s="16">
        <f t="shared" si="241"/>
        <v>42463.608923611115</v>
      </c>
    </row>
    <row r="3060" spans="1:20" ht="57.6" x14ac:dyDescent="0.3">
      <c r="A3060">
        <v>3058</v>
      </c>
      <c r="B3060" s="8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8"/>
        <v>0</v>
      </c>
      <c r="P3060">
        <f t="shared" si="239"/>
        <v>1</v>
      </c>
      <c r="Q3060" s="11" t="s">
        <v>8315</v>
      </c>
      <c r="R3060" t="s">
        <v>8355</v>
      </c>
      <c r="S3060" s="16">
        <f t="shared" si="240"/>
        <v>42460.374305555553</v>
      </c>
      <c r="T3060" s="16">
        <f t="shared" si="241"/>
        <v>42510.374305555553</v>
      </c>
    </row>
    <row r="3061" spans="1:20" ht="43.2" x14ac:dyDescent="0.3">
      <c r="A3061">
        <v>3059</v>
      </c>
      <c r="B3061" s="8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8"/>
        <v>3</v>
      </c>
      <c r="P3061">
        <f t="shared" si="239"/>
        <v>41</v>
      </c>
      <c r="Q3061" s="11" t="s">
        <v>8315</v>
      </c>
      <c r="R3061" t="s">
        <v>8355</v>
      </c>
      <c r="S3061" s="16">
        <f t="shared" si="240"/>
        <v>41829.935717592591</v>
      </c>
      <c r="T3061" s="16">
        <f t="shared" si="241"/>
        <v>41859.935717592591</v>
      </c>
    </row>
    <row r="3062" spans="1:20" ht="28.8" x14ac:dyDescent="0.3">
      <c r="A3062">
        <v>3060</v>
      </c>
      <c r="B3062" s="8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8"/>
        <v>0</v>
      </c>
      <c r="P3062">
        <f t="shared" si="239"/>
        <v>55.83</v>
      </c>
      <c r="Q3062" s="11" t="s">
        <v>8315</v>
      </c>
      <c r="R3062" t="s">
        <v>8355</v>
      </c>
      <c r="S3062" s="16">
        <f t="shared" si="240"/>
        <v>42245.274699074071</v>
      </c>
      <c r="T3062" s="16">
        <f t="shared" si="241"/>
        <v>42275.274699074071</v>
      </c>
    </row>
    <row r="3063" spans="1:20" x14ac:dyDescent="0.3">
      <c r="A3063">
        <v>3061</v>
      </c>
      <c r="B3063" s="8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8"/>
        <v>0</v>
      </c>
      <c r="P3063">
        <f t="shared" si="239"/>
        <v>0</v>
      </c>
      <c r="Q3063" s="11" t="s">
        <v>8315</v>
      </c>
      <c r="R3063" t="s">
        <v>8355</v>
      </c>
      <c r="S3063" s="16">
        <f t="shared" si="240"/>
        <v>41834.784120370372</v>
      </c>
      <c r="T3063" s="16">
        <f t="shared" si="241"/>
        <v>41864.784120370372</v>
      </c>
    </row>
    <row r="3064" spans="1:20" ht="43.2" x14ac:dyDescent="0.3">
      <c r="A3064">
        <v>3062</v>
      </c>
      <c r="B3064" s="8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8"/>
        <v>67</v>
      </c>
      <c r="P3064">
        <f t="shared" si="239"/>
        <v>99.76</v>
      </c>
      <c r="Q3064" s="11" t="s">
        <v>8315</v>
      </c>
      <c r="R3064" t="s">
        <v>8355</v>
      </c>
      <c r="S3064" s="16">
        <f t="shared" si="240"/>
        <v>42248.535787037035</v>
      </c>
      <c r="T3064" s="16">
        <f t="shared" si="241"/>
        <v>42277.75</v>
      </c>
    </row>
    <row r="3065" spans="1:20" ht="43.2" x14ac:dyDescent="0.3">
      <c r="A3065">
        <v>3063</v>
      </c>
      <c r="B3065" s="8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8"/>
        <v>20</v>
      </c>
      <c r="P3065">
        <f t="shared" si="239"/>
        <v>25.52</v>
      </c>
      <c r="Q3065" s="11" t="s">
        <v>8315</v>
      </c>
      <c r="R3065" t="s">
        <v>8355</v>
      </c>
      <c r="S3065" s="16">
        <f t="shared" si="240"/>
        <v>42630.922893518517</v>
      </c>
      <c r="T3065" s="16">
        <f t="shared" si="241"/>
        <v>42665.922893518517</v>
      </c>
    </row>
    <row r="3066" spans="1:20" ht="28.8" x14ac:dyDescent="0.3">
      <c r="A3066">
        <v>3064</v>
      </c>
      <c r="B3066" s="8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8"/>
        <v>11</v>
      </c>
      <c r="P3066">
        <f t="shared" si="239"/>
        <v>117.65</v>
      </c>
      <c r="Q3066" s="11" t="s">
        <v>8315</v>
      </c>
      <c r="R3066" t="s">
        <v>8355</v>
      </c>
      <c r="S3066" s="16">
        <f t="shared" si="240"/>
        <v>42299.130162037036</v>
      </c>
      <c r="T3066" s="16">
        <f t="shared" si="241"/>
        <v>42330.290972222225</v>
      </c>
    </row>
    <row r="3067" spans="1:20" ht="43.2" x14ac:dyDescent="0.3">
      <c r="A3067">
        <v>3065</v>
      </c>
      <c r="B3067" s="8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8"/>
        <v>0</v>
      </c>
      <c r="P3067">
        <f t="shared" si="239"/>
        <v>5</v>
      </c>
      <c r="Q3067" s="11" t="s">
        <v>8315</v>
      </c>
      <c r="R3067" t="s">
        <v>8355</v>
      </c>
      <c r="S3067" s="16">
        <f t="shared" si="240"/>
        <v>41825.055231481485</v>
      </c>
      <c r="T3067" s="16">
        <f t="shared" si="241"/>
        <v>41850.055231481485</v>
      </c>
    </row>
    <row r="3068" spans="1:20" ht="43.2" x14ac:dyDescent="0.3">
      <c r="A3068">
        <v>3066</v>
      </c>
      <c r="B3068" s="8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8"/>
        <v>12</v>
      </c>
      <c r="P3068">
        <f t="shared" si="239"/>
        <v>2796.67</v>
      </c>
      <c r="Q3068" s="11" t="s">
        <v>8315</v>
      </c>
      <c r="R3068" t="s">
        <v>8355</v>
      </c>
      <c r="S3068" s="16">
        <f t="shared" si="240"/>
        <v>42531.228437500002</v>
      </c>
      <c r="T3068" s="16">
        <f t="shared" si="241"/>
        <v>42561.228437500002</v>
      </c>
    </row>
    <row r="3069" spans="1:20" ht="43.2" x14ac:dyDescent="0.3">
      <c r="A3069">
        <v>3067</v>
      </c>
      <c r="B3069" s="8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8"/>
        <v>3</v>
      </c>
      <c r="P3069">
        <f t="shared" si="239"/>
        <v>200</v>
      </c>
      <c r="Q3069" s="11" t="s">
        <v>8315</v>
      </c>
      <c r="R3069" t="s">
        <v>8355</v>
      </c>
      <c r="S3069" s="16">
        <f t="shared" si="240"/>
        <v>42226.938414351855</v>
      </c>
      <c r="T3069" s="16">
        <f t="shared" si="241"/>
        <v>42256.938414351855</v>
      </c>
    </row>
    <row r="3070" spans="1:20" ht="43.2" x14ac:dyDescent="0.3">
      <c r="A3070">
        <v>3068</v>
      </c>
      <c r="B3070" s="8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8"/>
        <v>0</v>
      </c>
      <c r="P3070">
        <f t="shared" si="239"/>
        <v>87.5</v>
      </c>
      <c r="Q3070" s="11" t="s">
        <v>8315</v>
      </c>
      <c r="R3070" t="s">
        <v>8355</v>
      </c>
      <c r="S3070" s="16">
        <f t="shared" si="240"/>
        <v>42263.691574074073</v>
      </c>
      <c r="T3070" s="16">
        <f t="shared" si="241"/>
        <v>42293.691574074073</v>
      </c>
    </row>
    <row r="3071" spans="1:20" ht="43.2" x14ac:dyDescent="0.3">
      <c r="A3071">
        <v>3069</v>
      </c>
      <c r="B3071" s="8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8"/>
        <v>14</v>
      </c>
      <c r="P3071">
        <f t="shared" si="239"/>
        <v>20.14</v>
      </c>
      <c r="Q3071" s="11" t="s">
        <v>8315</v>
      </c>
      <c r="R3071" t="s">
        <v>8355</v>
      </c>
      <c r="S3071" s="16">
        <f t="shared" si="240"/>
        <v>41957.833726851852</v>
      </c>
      <c r="T3071" s="16">
        <f t="shared" si="241"/>
        <v>41987.833726851852</v>
      </c>
    </row>
    <row r="3072" spans="1:20" ht="43.2" x14ac:dyDescent="0.3">
      <c r="A3072">
        <v>3070</v>
      </c>
      <c r="B3072" s="8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8"/>
        <v>3</v>
      </c>
      <c r="P3072">
        <f t="shared" si="239"/>
        <v>20.88</v>
      </c>
      <c r="Q3072" s="11" t="s">
        <v>8315</v>
      </c>
      <c r="R3072" t="s">
        <v>8355</v>
      </c>
      <c r="S3072" s="16">
        <f t="shared" si="240"/>
        <v>42690.733437499999</v>
      </c>
      <c r="T3072" s="16">
        <f t="shared" si="241"/>
        <v>42711.733437499999</v>
      </c>
    </row>
    <row r="3073" spans="1:20" ht="43.2" x14ac:dyDescent="0.3">
      <c r="A3073">
        <v>3071</v>
      </c>
      <c r="B3073" s="8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8"/>
        <v>60</v>
      </c>
      <c r="P3073">
        <f t="shared" si="239"/>
        <v>61.31</v>
      </c>
      <c r="Q3073" s="11" t="s">
        <v>8315</v>
      </c>
      <c r="R3073" t="s">
        <v>8355</v>
      </c>
      <c r="S3073" s="16">
        <f t="shared" si="240"/>
        <v>42097.732418981483</v>
      </c>
      <c r="T3073" s="16">
        <f t="shared" si="241"/>
        <v>42115.249305555553</v>
      </c>
    </row>
    <row r="3074" spans="1:20" ht="43.2" x14ac:dyDescent="0.3">
      <c r="A3074">
        <v>3072</v>
      </c>
      <c r="B3074" s="8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8"/>
        <v>0</v>
      </c>
      <c r="P3074">
        <f t="shared" si="239"/>
        <v>1</v>
      </c>
      <c r="Q3074" s="11" t="s">
        <v>8315</v>
      </c>
      <c r="R3074" t="s">
        <v>8355</v>
      </c>
      <c r="S3074" s="16">
        <f t="shared" si="240"/>
        <v>42658.690532407403</v>
      </c>
      <c r="T3074" s="16">
        <f t="shared" si="241"/>
        <v>42673.073611111111</v>
      </c>
    </row>
    <row r="3075" spans="1:20" ht="43.2" x14ac:dyDescent="0.3">
      <c r="A3075">
        <v>3073</v>
      </c>
      <c r="B3075" s="8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38"/>
        <v>0</v>
      </c>
      <c r="P3075">
        <f t="shared" si="239"/>
        <v>92.14</v>
      </c>
      <c r="Q3075" s="11" t="s">
        <v>8315</v>
      </c>
      <c r="R3075" t="s">
        <v>8355</v>
      </c>
      <c r="S3075" s="16">
        <f t="shared" si="240"/>
        <v>42111.684027777781</v>
      </c>
      <c r="T3075" s="16">
        <f t="shared" si="241"/>
        <v>42169.804861111115</v>
      </c>
    </row>
    <row r="3076" spans="1:20" ht="57.6" x14ac:dyDescent="0.3">
      <c r="A3076">
        <v>3074</v>
      </c>
      <c r="B3076" s="8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38"/>
        <v>0</v>
      </c>
      <c r="P3076">
        <f t="shared" si="239"/>
        <v>7.33</v>
      </c>
      <c r="Q3076" s="11" t="s">
        <v>8315</v>
      </c>
      <c r="R3076" t="s">
        <v>8355</v>
      </c>
      <c r="S3076" s="16">
        <f t="shared" si="240"/>
        <v>42409.571284722217</v>
      </c>
      <c r="T3076" s="16">
        <f t="shared" si="241"/>
        <v>42439.571284722217</v>
      </c>
    </row>
    <row r="3077" spans="1:20" ht="43.2" x14ac:dyDescent="0.3">
      <c r="A3077">
        <v>3075</v>
      </c>
      <c r="B3077" s="8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38"/>
        <v>9</v>
      </c>
      <c r="P3077">
        <f t="shared" si="239"/>
        <v>64.8</v>
      </c>
      <c r="Q3077" s="11" t="s">
        <v>8315</v>
      </c>
      <c r="R3077" t="s">
        <v>8355</v>
      </c>
      <c r="S3077" s="16">
        <f t="shared" si="240"/>
        <v>42551.102314814809</v>
      </c>
      <c r="T3077" s="16">
        <f t="shared" si="241"/>
        <v>42601.102314814809</v>
      </c>
    </row>
    <row r="3078" spans="1:20" ht="28.8" x14ac:dyDescent="0.3">
      <c r="A3078">
        <v>3076</v>
      </c>
      <c r="B3078" s="8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38"/>
        <v>15</v>
      </c>
      <c r="P3078">
        <f t="shared" si="239"/>
        <v>30.12</v>
      </c>
      <c r="Q3078" s="11" t="s">
        <v>8315</v>
      </c>
      <c r="R3078" t="s">
        <v>8355</v>
      </c>
      <c r="S3078" s="16">
        <f t="shared" si="240"/>
        <v>42226.651886574073</v>
      </c>
      <c r="T3078" s="16">
        <f t="shared" si="241"/>
        <v>42286.651886574073</v>
      </c>
    </row>
    <row r="3079" spans="1:20" ht="43.2" x14ac:dyDescent="0.3">
      <c r="A3079">
        <v>3077</v>
      </c>
      <c r="B3079" s="8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38"/>
        <v>0</v>
      </c>
      <c r="P3079">
        <f t="shared" si="239"/>
        <v>52.5</v>
      </c>
      <c r="Q3079" s="11" t="s">
        <v>8315</v>
      </c>
      <c r="R3079" t="s">
        <v>8355</v>
      </c>
      <c r="S3079" s="16">
        <f t="shared" si="240"/>
        <v>42766.956921296296</v>
      </c>
      <c r="T3079" s="16">
        <f t="shared" si="241"/>
        <v>42796.956921296296</v>
      </c>
    </row>
    <row r="3080" spans="1:20" ht="43.2" x14ac:dyDescent="0.3">
      <c r="A3080">
        <v>3078</v>
      </c>
      <c r="B3080" s="8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38"/>
        <v>0</v>
      </c>
      <c r="P3080">
        <f t="shared" si="239"/>
        <v>23.67</v>
      </c>
      <c r="Q3080" s="11" t="s">
        <v>8315</v>
      </c>
      <c r="R3080" t="s">
        <v>8355</v>
      </c>
      <c r="S3080" s="16">
        <f t="shared" si="240"/>
        <v>42031.138831018514</v>
      </c>
      <c r="T3080" s="16">
        <f t="shared" si="241"/>
        <v>42061.138831018514</v>
      </c>
    </row>
    <row r="3081" spans="1:20" ht="43.2" x14ac:dyDescent="0.3">
      <c r="A3081">
        <v>3079</v>
      </c>
      <c r="B3081" s="8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38"/>
        <v>1</v>
      </c>
      <c r="P3081">
        <f t="shared" si="239"/>
        <v>415.78</v>
      </c>
      <c r="Q3081" s="11" t="s">
        <v>8315</v>
      </c>
      <c r="R3081" t="s">
        <v>8355</v>
      </c>
      <c r="S3081" s="16">
        <f t="shared" si="240"/>
        <v>42055.713368055556</v>
      </c>
      <c r="T3081" s="16">
        <f t="shared" si="241"/>
        <v>42085.671701388885</v>
      </c>
    </row>
    <row r="3082" spans="1:20" ht="43.2" x14ac:dyDescent="0.3">
      <c r="A3082">
        <v>3080</v>
      </c>
      <c r="B3082" s="8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38"/>
        <v>0</v>
      </c>
      <c r="P3082">
        <f t="shared" si="239"/>
        <v>53.71</v>
      </c>
      <c r="Q3082" s="11" t="s">
        <v>8315</v>
      </c>
      <c r="R3082" t="s">
        <v>8355</v>
      </c>
      <c r="S3082" s="16">
        <f t="shared" si="240"/>
        <v>41940.028287037036</v>
      </c>
      <c r="T3082" s="16">
        <f t="shared" si="241"/>
        <v>42000.0699537037</v>
      </c>
    </row>
    <row r="3083" spans="1:20" ht="43.2" x14ac:dyDescent="0.3">
      <c r="A3083">
        <v>3081</v>
      </c>
      <c r="B3083" s="8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38"/>
        <v>0</v>
      </c>
      <c r="P3083">
        <f t="shared" si="239"/>
        <v>420.6</v>
      </c>
      <c r="Q3083" s="11" t="s">
        <v>8315</v>
      </c>
      <c r="R3083" t="s">
        <v>8355</v>
      </c>
      <c r="S3083" s="16">
        <f t="shared" si="240"/>
        <v>42237.181608796294</v>
      </c>
      <c r="T3083" s="16">
        <f t="shared" si="241"/>
        <v>42267.181608796294</v>
      </c>
    </row>
    <row r="3084" spans="1:20" ht="43.2" x14ac:dyDescent="0.3">
      <c r="A3084">
        <v>3082</v>
      </c>
      <c r="B3084" s="8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38"/>
        <v>0</v>
      </c>
      <c r="P3084">
        <f t="shared" si="239"/>
        <v>0</v>
      </c>
      <c r="Q3084" s="11" t="s">
        <v>8315</v>
      </c>
      <c r="R3084" t="s">
        <v>8355</v>
      </c>
      <c r="S3084" s="16">
        <f t="shared" si="240"/>
        <v>42293.922986111109</v>
      </c>
      <c r="T3084" s="16">
        <f t="shared" si="241"/>
        <v>42323.96465277778</v>
      </c>
    </row>
    <row r="3085" spans="1:20" ht="57.6" x14ac:dyDescent="0.3">
      <c r="A3085">
        <v>3083</v>
      </c>
      <c r="B3085" s="8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38"/>
        <v>0</v>
      </c>
      <c r="P3085">
        <f t="shared" si="239"/>
        <v>18.670000000000002</v>
      </c>
      <c r="Q3085" s="11" t="s">
        <v>8315</v>
      </c>
      <c r="R3085" t="s">
        <v>8355</v>
      </c>
      <c r="S3085" s="16">
        <f t="shared" si="240"/>
        <v>41853.563402777778</v>
      </c>
      <c r="T3085" s="16">
        <f t="shared" si="241"/>
        <v>41883.208333333336</v>
      </c>
    </row>
    <row r="3086" spans="1:20" ht="57.6" x14ac:dyDescent="0.3">
      <c r="A3086">
        <v>3084</v>
      </c>
      <c r="B3086" s="8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38"/>
        <v>12</v>
      </c>
      <c r="P3086">
        <f t="shared" si="239"/>
        <v>78.33</v>
      </c>
      <c r="Q3086" s="11" t="s">
        <v>8315</v>
      </c>
      <c r="R3086" t="s">
        <v>8355</v>
      </c>
      <c r="S3086" s="16">
        <f t="shared" si="240"/>
        <v>42100.723738425921</v>
      </c>
      <c r="T3086" s="16">
        <f t="shared" si="241"/>
        <v>42129.783333333333</v>
      </c>
    </row>
    <row r="3087" spans="1:20" ht="43.2" x14ac:dyDescent="0.3">
      <c r="A3087">
        <v>3085</v>
      </c>
      <c r="B3087" s="8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38"/>
        <v>2</v>
      </c>
      <c r="P3087">
        <f t="shared" si="239"/>
        <v>67.78</v>
      </c>
      <c r="Q3087" s="11" t="s">
        <v>8315</v>
      </c>
      <c r="R3087" t="s">
        <v>8355</v>
      </c>
      <c r="S3087" s="16">
        <f t="shared" si="240"/>
        <v>42246.883784722217</v>
      </c>
      <c r="T3087" s="16">
        <f t="shared" si="241"/>
        <v>42276.883784722217</v>
      </c>
    </row>
    <row r="3088" spans="1:20" ht="43.2" x14ac:dyDescent="0.3">
      <c r="A3088">
        <v>3086</v>
      </c>
      <c r="B3088" s="8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38"/>
        <v>0</v>
      </c>
      <c r="P3088">
        <f t="shared" si="239"/>
        <v>16.670000000000002</v>
      </c>
      <c r="Q3088" s="11" t="s">
        <v>8315</v>
      </c>
      <c r="R3088" t="s">
        <v>8355</v>
      </c>
      <c r="S3088" s="16">
        <f t="shared" si="240"/>
        <v>42173.67082175926</v>
      </c>
      <c r="T3088" s="16">
        <f t="shared" si="241"/>
        <v>42233.67082175926</v>
      </c>
    </row>
    <row r="3089" spans="1:20" ht="43.2" x14ac:dyDescent="0.3">
      <c r="A3089">
        <v>3087</v>
      </c>
      <c r="B3089" s="8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38"/>
        <v>1</v>
      </c>
      <c r="P3089">
        <f t="shared" si="239"/>
        <v>62.5</v>
      </c>
      <c r="Q3089" s="11" t="s">
        <v>8315</v>
      </c>
      <c r="R3089" t="s">
        <v>8355</v>
      </c>
      <c r="S3089" s="16">
        <f t="shared" si="240"/>
        <v>42665.150347222225</v>
      </c>
      <c r="T3089" s="16">
        <f t="shared" si="241"/>
        <v>42725.192013888889</v>
      </c>
    </row>
    <row r="3090" spans="1:20" ht="43.2" x14ac:dyDescent="0.3">
      <c r="A3090">
        <v>3088</v>
      </c>
      <c r="B3090" s="8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38"/>
        <v>0</v>
      </c>
      <c r="P3090">
        <f t="shared" si="239"/>
        <v>42</v>
      </c>
      <c r="Q3090" s="11" t="s">
        <v>8315</v>
      </c>
      <c r="R3090" t="s">
        <v>8355</v>
      </c>
      <c r="S3090" s="16">
        <f t="shared" si="240"/>
        <v>41981.57230324074</v>
      </c>
      <c r="T3090" s="16">
        <f t="shared" si="241"/>
        <v>42012.570138888885</v>
      </c>
    </row>
    <row r="3091" spans="1:20" ht="43.2" x14ac:dyDescent="0.3">
      <c r="A3091">
        <v>3089</v>
      </c>
      <c r="B3091" s="8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38"/>
        <v>23</v>
      </c>
      <c r="P3091">
        <f t="shared" si="239"/>
        <v>130.09</v>
      </c>
      <c r="Q3091" s="11" t="s">
        <v>8315</v>
      </c>
      <c r="R3091" t="s">
        <v>8355</v>
      </c>
      <c r="S3091" s="16">
        <f t="shared" si="240"/>
        <v>42528.542627314819</v>
      </c>
      <c r="T3091" s="16">
        <f t="shared" si="241"/>
        <v>42560.082638888889</v>
      </c>
    </row>
    <row r="3092" spans="1:20" ht="43.2" x14ac:dyDescent="0.3">
      <c r="A3092">
        <v>3090</v>
      </c>
      <c r="B3092" s="8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38"/>
        <v>5</v>
      </c>
      <c r="P3092">
        <f t="shared" si="239"/>
        <v>1270.22</v>
      </c>
      <c r="Q3092" s="11" t="s">
        <v>8315</v>
      </c>
      <c r="R3092" t="s">
        <v>8355</v>
      </c>
      <c r="S3092" s="16">
        <f t="shared" si="240"/>
        <v>42065.818807870368</v>
      </c>
      <c r="T3092" s="16">
        <f t="shared" si="241"/>
        <v>42125.777141203704</v>
      </c>
    </row>
    <row r="3093" spans="1:20" ht="57.6" x14ac:dyDescent="0.3">
      <c r="A3093">
        <v>3091</v>
      </c>
      <c r="B3093" s="8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38"/>
        <v>16</v>
      </c>
      <c r="P3093">
        <f t="shared" si="239"/>
        <v>88.44</v>
      </c>
      <c r="Q3093" s="11" t="s">
        <v>8315</v>
      </c>
      <c r="R3093" t="s">
        <v>8355</v>
      </c>
      <c r="S3093" s="16">
        <f t="shared" si="240"/>
        <v>42566.948414351849</v>
      </c>
      <c r="T3093" s="16">
        <f t="shared" si="241"/>
        <v>42596.948414351849</v>
      </c>
    </row>
    <row r="3094" spans="1:20" ht="43.2" x14ac:dyDescent="0.3">
      <c r="A3094">
        <v>3092</v>
      </c>
      <c r="B3094" s="8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38"/>
        <v>1</v>
      </c>
      <c r="P3094">
        <f t="shared" si="239"/>
        <v>56.34</v>
      </c>
      <c r="Q3094" s="11" t="s">
        <v>8315</v>
      </c>
      <c r="R3094" t="s">
        <v>8355</v>
      </c>
      <c r="S3094" s="16">
        <f t="shared" si="240"/>
        <v>42255.619351851856</v>
      </c>
      <c r="T3094" s="16">
        <f t="shared" si="241"/>
        <v>42292.916666666672</v>
      </c>
    </row>
    <row r="3095" spans="1:20" ht="57.6" x14ac:dyDescent="0.3">
      <c r="A3095">
        <v>3093</v>
      </c>
      <c r="B3095" s="8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38"/>
        <v>23</v>
      </c>
      <c r="P3095">
        <f t="shared" si="239"/>
        <v>53.53</v>
      </c>
      <c r="Q3095" s="11" t="s">
        <v>8315</v>
      </c>
      <c r="R3095" t="s">
        <v>8355</v>
      </c>
      <c r="S3095" s="16">
        <f t="shared" si="240"/>
        <v>41760.909039351849</v>
      </c>
      <c r="T3095" s="16">
        <f t="shared" si="241"/>
        <v>41791.165972222225</v>
      </c>
    </row>
    <row r="3096" spans="1:20" ht="43.2" x14ac:dyDescent="0.3">
      <c r="A3096">
        <v>3094</v>
      </c>
      <c r="B3096" s="8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38"/>
        <v>0</v>
      </c>
      <c r="P3096">
        <f t="shared" si="239"/>
        <v>25</v>
      </c>
      <c r="Q3096" s="11" t="s">
        <v>8315</v>
      </c>
      <c r="R3096" t="s">
        <v>8355</v>
      </c>
      <c r="S3096" s="16">
        <f t="shared" si="240"/>
        <v>42207.795787037037</v>
      </c>
      <c r="T3096" s="16">
        <f t="shared" si="241"/>
        <v>42267.795787037037</v>
      </c>
    </row>
    <row r="3097" spans="1:20" ht="43.2" x14ac:dyDescent="0.3">
      <c r="A3097">
        <v>3095</v>
      </c>
      <c r="B3097" s="8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38"/>
        <v>0</v>
      </c>
      <c r="P3097">
        <f t="shared" si="239"/>
        <v>50</v>
      </c>
      <c r="Q3097" s="11" t="s">
        <v>8315</v>
      </c>
      <c r="R3097" t="s">
        <v>8355</v>
      </c>
      <c r="S3097" s="16">
        <f t="shared" si="240"/>
        <v>42523.025231481486</v>
      </c>
      <c r="T3097" s="16">
        <f t="shared" si="241"/>
        <v>42583.025231481486</v>
      </c>
    </row>
    <row r="3098" spans="1:20" ht="43.2" x14ac:dyDescent="0.3">
      <c r="A3098">
        <v>3096</v>
      </c>
      <c r="B3098" s="8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38"/>
        <v>4</v>
      </c>
      <c r="P3098">
        <f t="shared" si="239"/>
        <v>56.79</v>
      </c>
      <c r="Q3098" s="11" t="s">
        <v>8315</v>
      </c>
      <c r="R3098" t="s">
        <v>8355</v>
      </c>
      <c r="S3098" s="16">
        <f t="shared" si="240"/>
        <v>42114.825532407413</v>
      </c>
      <c r="T3098" s="16">
        <f t="shared" si="241"/>
        <v>42144.825532407413</v>
      </c>
    </row>
    <row r="3099" spans="1:20" ht="43.2" x14ac:dyDescent="0.3">
      <c r="A3099">
        <v>3097</v>
      </c>
      <c r="B3099" s="8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38"/>
        <v>17</v>
      </c>
      <c r="P3099">
        <f t="shared" si="239"/>
        <v>40.83</v>
      </c>
      <c r="Q3099" s="11" t="s">
        <v>8315</v>
      </c>
      <c r="R3099" t="s">
        <v>8355</v>
      </c>
      <c r="S3099" s="16">
        <f t="shared" si="240"/>
        <v>42629.503483796296</v>
      </c>
      <c r="T3099" s="16">
        <f t="shared" si="241"/>
        <v>42650.583333333328</v>
      </c>
    </row>
    <row r="3100" spans="1:20" ht="43.2" x14ac:dyDescent="0.3">
      <c r="A3100">
        <v>3098</v>
      </c>
      <c r="B3100" s="8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38"/>
        <v>4</v>
      </c>
      <c r="P3100">
        <f t="shared" si="239"/>
        <v>65.11</v>
      </c>
      <c r="Q3100" s="11" t="s">
        <v>8315</v>
      </c>
      <c r="R3100" t="s">
        <v>8355</v>
      </c>
      <c r="S3100" s="16">
        <f t="shared" si="240"/>
        <v>42359.792233796295</v>
      </c>
      <c r="T3100" s="16">
        <f t="shared" si="241"/>
        <v>42408.01180555555</v>
      </c>
    </row>
    <row r="3101" spans="1:20" ht="43.2" x14ac:dyDescent="0.3">
      <c r="A3101">
        <v>3099</v>
      </c>
      <c r="B3101" s="8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38"/>
        <v>14</v>
      </c>
      <c r="P3101">
        <f t="shared" si="239"/>
        <v>55.6</v>
      </c>
      <c r="Q3101" s="11" t="s">
        <v>8315</v>
      </c>
      <c r="R3101" t="s">
        <v>8355</v>
      </c>
      <c r="S3101" s="16">
        <f t="shared" si="240"/>
        <v>42382.189710648148</v>
      </c>
      <c r="T3101" s="16">
        <f t="shared" si="241"/>
        <v>42412.189710648148</v>
      </c>
    </row>
    <row r="3102" spans="1:20" ht="43.2" x14ac:dyDescent="0.3">
      <c r="A3102">
        <v>3100</v>
      </c>
      <c r="B3102" s="8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38"/>
        <v>15</v>
      </c>
      <c r="P3102">
        <f t="shared" si="239"/>
        <v>140.54</v>
      </c>
      <c r="Q3102" s="11" t="s">
        <v>8315</v>
      </c>
      <c r="R3102" t="s">
        <v>8355</v>
      </c>
      <c r="S3102" s="16">
        <f t="shared" si="240"/>
        <v>41902.622395833336</v>
      </c>
      <c r="T3102" s="16">
        <f t="shared" si="241"/>
        <v>41932.622395833336</v>
      </c>
    </row>
    <row r="3103" spans="1:20" ht="57.6" x14ac:dyDescent="0.3">
      <c r="A3103">
        <v>3101</v>
      </c>
      <c r="B3103" s="8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38"/>
        <v>12</v>
      </c>
      <c r="P3103">
        <f t="shared" si="239"/>
        <v>25</v>
      </c>
      <c r="Q3103" s="11" t="s">
        <v>8315</v>
      </c>
      <c r="R3103" t="s">
        <v>8355</v>
      </c>
      <c r="S3103" s="16">
        <f t="shared" si="240"/>
        <v>42171.383530092593</v>
      </c>
      <c r="T3103" s="16">
        <f t="shared" si="241"/>
        <v>42201.330555555556</v>
      </c>
    </row>
    <row r="3104" spans="1:20" ht="57.6" x14ac:dyDescent="0.3">
      <c r="A3104">
        <v>3102</v>
      </c>
      <c r="B3104" s="8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38"/>
        <v>39</v>
      </c>
      <c r="P3104">
        <f t="shared" si="239"/>
        <v>69.53</v>
      </c>
      <c r="Q3104" s="11" t="s">
        <v>8315</v>
      </c>
      <c r="R3104" t="s">
        <v>8355</v>
      </c>
      <c r="S3104" s="16">
        <f t="shared" si="240"/>
        <v>42555.340486111112</v>
      </c>
      <c r="T3104" s="16">
        <f t="shared" si="241"/>
        <v>42605.340486111112</v>
      </c>
    </row>
    <row r="3105" spans="1:20" ht="28.8" x14ac:dyDescent="0.3">
      <c r="A3105">
        <v>3103</v>
      </c>
      <c r="B3105" s="8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38"/>
        <v>0</v>
      </c>
      <c r="P3105">
        <f t="shared" si="239"/>
        <v>5.5</v>
      </c>
      <c r="Q3105" s="11" t="s">
        <v>8315</v>
      </c>
      <c r="R3105" t="s">
        <v>8355</v>
      </c>
      <c r="S3105" s="16">
        <f t="shared" si="240"/>
        <v>42107.156319444446</v>
      </c>
      <c r="T3105" s="16">
        <f t="shared" si="241"/>
        <v>42167.156319444446</v>
      </c>
    </row>
    <row r="3106" spans="1:20" ht="43.2" x14ac:dyDescent="0.3">
      <c r="A3106">
        <v>3104</v>
      </c>
      <c r="B3106" s="8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38"/>
        <v>30</v>
      </c>
      <c r="P3106">
        <f t="shared" si="239"/>
        <v>237</v>
      </c>
      <c r="Q3106" s="11" t="s">
        <v>8315</v>
      </c>
      <c r="R3106" t="s">
        <v>8355</v>
      </c>
      <c r="S3106" s="16">
        <f t="shared" si="240"/>
        <v>42006.908692129626</v>
      </c>
      <c r="T3106" s="16">
        <f t="shared" si="241"/>
        <v>42038.083333333328</v>
      </c>
    </row>
    <row r="3107" spans="1:20" ht="43.2" x14ac:dyDescent="0.3">
      <c r="A3107">
        <v>3105</v>
      </c>
      <c r="B3107" s="8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38"/>
        <v>42</v>
      </c>
      <c r="P3107">
        <f t="shared" si="239"/>
        <v>79.87</v>
      </c>
      <c r="Q3107" s="11" t="s">
        <v>8315</v>
      </c>
      <c r="R3107" t="s">
        <v>8355</v>
      </c>
      <c r="S3107" s="16">
        <f t="shared" si="240"/>
        <v>41876.718935185185</v>
      </c>
      <c r="T3107" s="16">
        <f t="shared" si="241"/>
        <v>41931.208333333336</v>
      </c>
    </row>
    <row r="3108" spans="1:20" ht="57.6" x14ac:dyDescent="0.3">
      <c r="A3108">
        <v>3106</v>
      </c>
      <c r="B3108" s="8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38"/>
        <v>4</v>
      </c>
      <c r="P3108">
        <f t="shared" si="239"/>
        <v>10.25</v>
      </c>
      <c r="Q3108" s="11" t="s">
        <v>8315</v>
      </c>
      <c r="R3108" t="s">
        <v>8355</v>
      </c>
      <c r="S3108" s="16">
        <f t="shared" si="240"/>
        <v>42241.429120370376</v>
      </c>
      <c r="T3108" s="16">
        <f t="shared" si="241"/>
        <v>42263.916666666672</v>
      </c>
    </row>
    <row r="3109" spans="1:20" ht="43.2" x14ac:dyDescent="0.3">
      <c r="A3109">
        <v>3107</v>
      </c>
      <c r="B3109" s="8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38"/>
        <v>20</v>
      </c>
      <c r="P3109">
        <f t="shared" si="239"/>
        <v>272.58999999999997</v>
      </c>
      <c r="Q3109" s="11" t="s">
        <v>8315</v>
      </c>
      <c r="R3109" t="s">
        <v>8355</v>
      </c>
      <c r="S3109" s="16">
        <f t="shared" si="240"/>
        <v>42128.814247685179</v>
      </c>
      <c r="T3109" s="16">
        <f t="shared" si="241"/>
        <v>42135.814247685179</v>
      </c>
    </row>
    <row r="3110" spans="1:20" x14ac:dyDescent="0.3">
      <c r="A3110">
        <v>3108</v>
      </c>
      <c r="B3110" s="8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38"/>
        <v>0</v>
      </c>
      <c r="P3110">
        <f t="shared" si="239"/>
        <v>13</v>
      </c>
      <c r="Q3110" s="11" t="s">
        <v>8315</v>
      </c>
      <c r="R3110" t="s">
        <v>8355</v>
      </c>
      <c r="S3110" s="16">
        <f t="shared" si="240"/>
        <v>42062.680486111116</v>
      </c>
      <c r="T3110" s="16">
        <f t="shared" si="241"/>
        <v>42122.638819444444</v>
      </c>
    </row>
    <row r="3111" spans="1:20" ht="43.2" x14ac:dyDescent="0.3">
      <c r="A3111">
        <v>3109</v>
      </c>
      <c r="B3111" s="8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38"/>
        <v>25</v>
      </c>
      <c r="P3111">
        <f t="shared" si="239"/>
        <v>58.18</v>
      </c>
      <c r="Q3111" s="11" t="s">
        <v>8315</v>
      </c>
      <c r="R3111" t="s">
        <v>8355</v>
      </c>
      <c r="S3111" s="16">
        <f t="shared" si="240"/>
        <v>41844.125115740739</v>
      </c>
      <c r="T3111" s="16">
        <f t="shared" si="241"/>
        <v>41879.125115740739</v>
      </c>
    </row>
    <row r="3112" spans="1:20" ht="43.2" x14ac:dyDescent="0.3">
      <c r="A3112">
        <v>3110</v>
      </c>
      <c r="B3112" s="8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38"/>
        <v>0</v>
      </c>
      <c r="P3112">
        <f t="shared" si="239"/>
        <v>10</v>
      </c>
      <c r="Q3112" s="11" t="s">
        <v>8315</v>
      </c>
      <c r="R3112" t="s">
        <v>8355</v>
      </c>
      <c r="S3112" s="16">
        <f t="shared" si="240"/>
        <v>42745.031469907408</v>
      </c>
      <c r="T3112" s="16">
        <f t="shared" si="241"/>
        <v>42785.031469907408</v>
      </c>
    </row>
    <row r="3113" spans="1:20" ht="43.2" x14ac:dyDescent="0.3">
      <c r="A3113">
        <v>3111</v>
      </c>
      <c r="B3113" s="8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38"/>
        <v>27</v>
      </c>
      <c r="P3113">
        <f t="shared" si="239"/>
        <v>70.11</v>
      </c>
      <c r="Q3113" s="11" t="s">
        <v>8315</v>
      </c>
      <c r="R3113" t="s">
        <v>8355</v>
      </c>
      <c r="S3113" s="16">
        <f t="shared" si="240"/>
        <v>41885.595138888886</v>
      </c>
      <c r="T3113" s="16">
        <f t="shared" si="241"/>
        <v>41916.595138888886</v>
      </c>
    </row>
    <row r="3114" spans="1:20" ht="43.2" x14ac:dyDescent="0.3">
      <c r="A3114">
        <v>3112</v>
      </c>
      <c r="B3114" s="8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38"/>
        <v>5</v>
      </c>
      <c r="P3114">
        <f t="shared" si="239"/>
        <v>57.89</v>
      </c>
      <c r="Q3114" s="11" t="s">
        <v>8315</v>
      </c>
      <c r="R3114" t="s">
        <v>8355</v>
      </c>
      <c r="S3114" s="16">
        <f t="shared" si="240"/>
        <v>42615.121921296297</v>
      </c>
      <c r="T3114" s="16">
        <f t="shared" si="241"/>
        <v>42675.121921296297</v>
      </c>
    </row>
    <row r="3115" spans="1:20" ht="43.2" x14ac:dyDescent="0.3">
      <c r="A3115">
        <v>3113</v>
      </c>
      <c r="B3115" s="8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38"/>
        <v>4</v>
      </c>
      <c r="P3115">
        <f t="shared" si="239"/>
        <v>125.27</v>
      </c>
      <c r="Q3115" s="11" t="s">
        <v>8315</v>
      </c>
      <c r="R3115" t="s">
        <v>8355</v>
      </c>
      <c r="S3115" s="16">
        <f t="shared" si="240"/>
        <v>42081.731273148151</v>
      </c>
      <c r="T3115" s="16">
        <f t="shared" si="241"/>
        <v>42111.731273148151</v>
      </c>
    </row>
    <row r="3116" spans="1:20" ht="43.2" x14ac:dyDescent="0.3">
      <c r="A3116">
        <v>3114</v>
      </c>
      <c r="B3116" s="8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ref="O3116:O3179" si="242">ROUND(E3116/D3116*100,0)</f>
        <v>0</v>
      </c>
      <c r="P3116">
        <f t="shared" ref="P3116:P3179" si="243">IFERROR(ROUND(E3116/L3116,2),0)</f>
        <v>0</v>
      </c>
      <c r="Q3116" s="11" t="s">
        <v>8315</v>
      </c>
      <c r="R3116" t="s">
        <v>8355</v>
      </c>
      <c r="S3116" s="16">
        <f t="shared" ref="S3116:S3179" si="244">(((J3116/60)/60)/24)+DATE(1970,1,1)</f>
        <v>41843.632523148146</v>
      </c>
      <c r="T3116" s="16">
        <f t="shared" ref="T3116:T3179" si="245">(((I3116/60)/60)/24)+DATE(1970,1,1)</f>
        <v>41903.632523148146</v>
      </c>
    </row>
    <row r="3117" spans="1:20" ht="43.2" x14ac:dyDescent="0.3">
      <c r="A3117">
        <v>3115</v>
      </c>
      <c r="B3117" s="8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2"/>
        <v>3</v>
      </c>
      <c r="P3117">
        <f t="shared" si="243"/>
        <v>300</v>
      </c>
      <c r="Q3117" s="11" t="s">
        <v>8315</v>
      </c>
      <c r="R3117" t="s">
        <v>8355</v>
      </c>
      <c r="S3117" s="16">
        <f t="shared" si="244"/>
        <v>42496.447071759263</v>
      </c>
      <c r="T3117" s="16">
        <f t="shared" si="245"/>
        <v>42526.447071759263</v>
      </c>
    </row>
    <row r="3118" spans="1:20" ht="43.2" x14ac:dyDescent="0.3">
      <c r="A3118">
        <v>3116</v>
      </c>
      <c r="B3118" s="8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2"/>
        <v>57</v>
      </c>
      <c r="P3118">
        <f t="shared" si="243"/>
        <v>43</v>
      </c>
      <c r="Q3118" s="11" t="s">
        <v>8315</v>
      </c>
      <c r="R3118" t="s">
        <v>8355</v>
      </c>
      <c r="S3118" s="16">
        <f t="shared" si="244"/>
        <v>42081.515335648146</v>
      </c>
      <c r="T3118" s="16">
        <f t="shared" si="245"/>
        <v>42095.515335648146</v>
      </c>
    </row>
    <row r="3119" spans="1:20" ht="43.2" x14ac:dyDescent="0.3">
      <c r="A3119">
        <v>3117</v>
      </c>
      <c r="B3119" s="8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2"/>
        <v>0</v>
      </c>
      <c r="P3119">
        <f t="shared" si="243"/>
        <v>1</v>
      </c>
      <c r="Q3119" s="11" t="s">
        <v>8315</v>
      </c>
      <c r="R3119" t="s">
        <v>8355</v>
      </c>
      <c r="S3119" s="16">
        <f t="shared" si="244"/>
        <v>42509.374537037031</v>
      </c>
      <c r="T3119" s="16">
        <f t="shared" si="245"/>
        <v>42517.55</v>
      </c>
    </row>
    <row r="3120" spans="1:20" ht="28.8" x14ac:dyDescent="0.3">
      <c r="A3120">
        <v>3118</v>
      </c>
      <c r="B3120" s="8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2"/>
        <v>0</v>
      </c>
      <c r="P3120">
        <f t="shared" si="243"/>
        <v>775</v>
      </c>
      <c r="Q3120" s="11" t="s">
        <v>8315</v>
      </c>
      <c r="R3120" t="s">
        <v>8355</v>
      </c>
      <c r="S3120" s="16">
        <f t="shared" si="244"/>
        <v>42534.649571759262</v>
      </c>
      <c r="T3120" s="16">
        <f t="shared" si="245"/>
        <v>42553.649571759262</v>
      </c>
    </row>
    <row r="3121" spans="1:20" ht="57.6" x14ac:dyDescent="0.3">
      <c r="A3121">
        <v>3119</v>
      </c>
      <c r="B3121" s="8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2"/>
        <v>0</v>
      </c>
      <c r="P3121">
        <f t="shared" si="243"/>
        <v>5</v>
      </c>
      <c r="Q3121" s="11" t="s">
        <v>8315</v>
      </c>
      <c r="R3121" t="s">
        <v>8355</v>
      </c>
      <c r="S3121" s="16">
        <f t="shared" si="244"/>
        <v>42060.04550925926</v>
      </c>
      <c r="T3121" s="16">
        <f t="shared" si="245"/>
        <v>42090.003842592589</v>
      </c>
    </row>
    <row r="3122" spans="1:20" ht="43.2" x14ac:dyDescent="0.3">
      <c r="A3122">
        <v>3120</v>
      </c>
      <c r="B3122" s="8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2"/>
        <v>0</v>
      </c>
      <c r="P3122">
        <f t="shared" si="243"/>
        <v>12.8</v>
      </c>
      <c r="Q3122" s="11" t="s">
        <v>8315</v>
      </c>
      <c r="R3122" t="s">
        <v>8355</v>
      </c>
      <c r="S3122" s="16">
        <f t="shared" si="244"/>
        <v>42435.942083333335</v>
      </c>
      <c r="T3122" s="16">
        <f t="shared" si="245"/>
        <v>42495.900416666671</v>
      </c>
    </row>
    <row r="3123" spans="1:20" ht="28.8" x14ac:dyDescent="0.3">
      <c r="A3123">
        <v>3121</v>
      </c>
      <c r="B3123" s="8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2"/>
        <v>1</v>
      </c>
      <c r="P3123">
        <f t="shared" si="243"/>
        <v>10</v>
      </c>
      <c r="Q3123" s="11" t="s">
        <v>8315</v>
      </c>
      <c r="R3123" t="s">
        <v>8355</v>
      </c>
      <c r="S3123" s="16">
        <f t="shared" si="244"/>
        <v>41848.679803240739</v>
      </c>
      <c r="T3123" s="16">
        <f t="shared" si="245"/>
        <v>41908.679803240739</v>
      </c>
    </row>
    <row r="3124" spans="1:20" x14ac:dyDescent="0.3">
      <c r="A3124">
        <v>3122</v>
      </c>
      <c r="B3124" s="8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2"/>
        <v>58</v>
      </c>
      <c r="P3124">
        <f t="shared" si="243"/>
        <v>58</v>
      </c>
      <c r="Q3124" s="11" t="s">
        <v>8315</v>
      </c>
      <c r="R3124" t="s">
        <v>8355</v>
      </c>
      <c r="S3124" s="16">
        <f t="shared" si="244"/>
        <v>42678.932083333333</v>
      </c>
      <c r="T3124" s="16">
        <f t="shared" si="245"/>
        <v>42683.973750000005</v>
      </c>
    </row>
    <row r="3125" spans="1:20" ht="43.2" x14ac:dyDescent="0.3">
      <c r="A3125">
        <v>3123</v>
      </c>
      <c r="B3125" s="8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2"/>
        <v>68</v>
      </c>
      <c r="P3125">
        <f t="shared" si="243"/>
        <v>244.8</v>
      </c>
      <c r="Q3125" s="11" t="s">
        <v>8315</v>
      </c>
      <c r="R3125" t="s">
        <v>8355</v>
      </c>
      <c r="S3125" s="16">
        <f t="shared" si="244"/>
        <v>42530.993032407408</v>
      </c>
      <c r="T3125" s="16">
        <f t="shared" si="245"/>
        <v>42560.993032407408</v>
      </c>
    </row>
    <row r="3126" spans="1:20" ht="43.2" x14ac:dyDescent="0.3">
      <c r="A3126">
        <v>3124</v>
      </c>
      <c r="B3126" s="8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2"/>
        <v>0</v>
      </c>
      <c r="P3126">
        <f t="shared" si="243"/>
        <v>6.5</v>
      </c>
      <c r="Q3126" s="11" t="s">
        <v>8315</v>
      </c>
      <c r="R3126" t="s">
        <v>8355</v>
      </c>
      <c r="S3126" s="16">
        <f t="shared" si="244"/>
        <v>41977.780104166668</v>
      </c>
      <c r="T3126" s="16">
        <f t="shared" si="245"/>
        <v>42037.780104166668</v>
      </c>
    </row>
    <row r="3127" spans="1:20" x14ac:dyDescent="0.3">
      <c r="A3127">
        <v>3125</v>
      </c>
      <c r="B3127" s="8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2"/>
        <v>0</v>
      </c>
      <c r="P3127">
        <f t="shared" si="243"/>
        <v>0</v>
      </c>
      <c r="Q3127" s="11" t="s">
        <v>8315</v>
      </c>
      <c r="R3127" t="s">
        <v>8355</v>
      </c>
      <c r="S3127" s="16">
        <f t="shared" si="244"/>
        <v>42346.20685185185</v>
      </c>
      <c r="T3127" s="16">
        <f t="shared" si="245"/>
        <v>42376.20685185185</v>
      </c>
    </row>
    <row r="3128" spans="1:20" ht="72" x14ac:dyDescent="0.3">
      <c r="A3128">
        <v>3126</v>
      </c>
      <c r="B3128" s="8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2"/>
        <v>4</v>
      </c>
      <c r="P3128">
        <f t="shared" si="243"/>
        <v>61.18</v>
      </c>
      <c r="Q3128" s="11" t="s">
        <v>8315</v>
      </c>
      <c r="R3128" t="s">
        <v>8355</v>
      </c>
      <c r="S3128" s="16">
        <f t="shared" si="244"/>
        <v>42427.01807870371</v>
      </c>
      <c r="T3128" s="16">
        <f t="shared" si="245"/>
        <v>42456.976412037038</v>
      </c>
    </row>
    <row r="3129" spans="1:20" ht="43.2" x14ac:dyDescent="0.3">
      <c r="A3129">
        <v>3127</v>
      </c>
      <c r="B3129" s="8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2"/>
        <v>0</v>
      </c>
      <c r="P3129">
        <f t="shared" si="243"/>
        <v>0</v>
      </c>
      <c r="Q3129" s="11" t="s">
        <v>8315</v>
      </c>
      <c r="R3129" t="s">
        <v>8355</v>
      </c>
      <c r="S3129" s="16">
        <f t="shared" si="244"/>
        <v>42034.856817129628</v>
      </c>
      <c r="T3129" s="16">
        <f t="shared" si="245"/>
        <v>42064.856817129628</v>
      </c>
    </row>
    <row r="3130" spans="1:20" ht="43.2" x14ac:dyDescent="0.3">
      <c r="A3130">
        <v>3128</v>
      </c>
      <c r="B3130" s="8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2"/>
        <v>109</v>
      </c>
      <c r="P3130">
        <f t="shared" si="243"/>
        <v>139.24</v>
      </c>
      <c r="Q3130" s="11" t="s">
        <v>8315</v>
      </c>
      <c r="R3130" t="s">
        <v>8316</v>
      </c>
      <c r="S3130" s="16">
        <f t="shared" si="244"/>
        <v>42780.825706018513</v>
      </c>
      <c r="T3130" s="16">
        <f t="shared" si="245"/>
        <v>42810.784039351856</v>
      </c>
    </row>
    <row r="3131" spans="1:20" ht="43.2" x14ac:dyDescent="0.3">
      <c r="A3131">
        <v>3129</v>
      </c>
      <c r="B3131" s="8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2"/>
        <v>1</v>
      </c>
      <c r="P3131">
        <f t="shared" si="243"/>
        <v>10</v>
      </c>
      <c r="Q3131" s="11" t="s">
        <v>8315</v>
      </c>
      <c r="R3131" t="s">
        <v>8316</v>
      </c>
      <c r="S3131" s="16">
        <f t="shared" si="244"/>
        <v>42803.842812499999</v>
      </c>
      <c r="T3131" s="16">
        <f t="shared" si="245"/>
        <v>42843.801145833335</v>
      </c>
    </row>
    <row r="3132" spans="1:20" ht="43.2" x14ac:dyDescent="0.3">
      <c r="A3132">
        <v>3130</v>
      </c>
      <c r="B3132" s="8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2"/>
        <v>4</v>
      </c>
      <c r="P3132">
        <f t="shared" si="243"/>
        <v>93.75</v>
      </c>
      <c r="Q3132" s="11" t="s">
        <v>8315</v>
      </c>
      <c r="R3132" t="s">
        <v>8316</v>
      </c>
      <c r="S3132" s="16">
        <f t="shared" si="244"/>
        <v>42808.640231481477</v>
      </c>
      <c r="T3132" s="16">
        <f t="shared" si="245"/>
        <v>42839.207638888889</v>
      </c>
    </row>
    <row r="3133" spans="1:20" ht="28.8" x14ac:dyDescent="0.3">
      <c r="A3133">
        <v>3131</v>
      </c>
      <c r="B3133" s="8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2"/>
        <v>16</v>
      </c>
      <c r="P3133">
        <f t="shared" si="243"/>
        <v>53.75</v>
      </c>
      <c r="Q3133" s="11" t="s">
        <v>8315</v>
      </c>
      <c r="R3133" t="s">
        <v>8316</v>
      </c>
      <c r="S3133" s="16">
        <f t="shared" si="244"/>
        <v>42803.579224537039</v>
      </c>
      <c r="T3133" s="16">
        <f t="shared" si="245"/>
        <v>42833.537557870368</v>
      </c>
    </row>
    <row r="3134" spans="1:20" ht="28.8" x14ac:dyDescent="0.3">
      <c r="A3134">
        <v>3132</v>
      </c>
      <c r="B3134" s="8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2"/>
        <v>0</v>
      </c>
      <c r="P3134">
        <f t="shared" si="243"/>
        <v>10</v>
      </c>
      <c r="Q3134" s="11" t="s">
        <v>8315</v>
      </c>
      <c r="R3134" t="s">
        <v>8316</v>
      </c>
      <c r="S3134" s="16">
        <f t="shared" si="244"/>
        <v>42786.350231481483</v>
      </c>
      <c r="T3134" s="16">
        <f t="shared" si="245"/>
        <v>42846.308564814812</v>
      </c>
    </row>
    <row r="3135" spans="1:20" ht="43.2" x14ac:dyDescent="0.3">
      <c r="A3135">
        <v>3133</v>
      </c>
      <c r="B3135" s="8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2"/>
        <v>108</v>
      </c>
      <c r="P3135">
        <f t="shared" si="243"/>
        <v>33.75</v>
      </c>
      <c r="Q3135" s="11" t="s">
        <v>8315</v>
      </c>
      <c r="R3135" t="s">
        <v>8316</v>
      </c>
      <c r="S3135" s="16">
        <f t="shared" si="244"/>
        <v>42788.565208333333</v>
      </c>
      <c r="T3135" s="16">
        <f t="shared" si="245"/>
        <v>42818.523541666669</v>
      </c>
    </row>
    <row r="3136" spans="1:20" ht="43.2" x14ac:dyDescent="0.3">
      <c r="A3136">
        <v>3134</v>
      </c>
      <c r="B3136" s="8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2"/>
        <v>23</v>
      </c>
      <c r="P3136">
        <f t="shared" si="243"/>
        <v>18.75</v>
      </c>
      <c r="Q3136" s="11" t="s">
        <v>8315</v>
      </c>
      <c r="R3136" t="s">
        <v>8316</v>
      </c>
      <c r="S3136" s="16">
        <f t="shared" si="244"/>
        <v>42800.720127314817</v>
      </c>
      <c r="T3136" s="16">
        <f t="shared" si="245"/>
        <v>42821.678460648152</v>
      </c>
    </row>
    <row r="3137" spans="1:20" ht="43.2" x14ac:dyDescent="0.3">
      <c r="A3137">
        <v>3135</v>
      </c>
      <c r="B3137" s="8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2"/>
        <v>21</v>
      </c>
      <c r="P3137">
        <f t="shared" si="243"/>
        <v>23.14</v>
      </c>
      <c r="Q3137" s="11" t="s">
        <v>8315</v>
      </c>
      <c r="R3137" t="s">
        <v>8316</v>
      </c>
      <c r="S3137" s="16">
        <f t="shared" si="244"/>
        <v>42807.151863425926</v>
      </c>
      <c r="T3137" s="16">
        <f t="shared" si="245"/>
        <v>42829.151863425926</v>
      </c>
    </row>
    <row r="3138" spans="1:20" ht="43.2" x14ac:dyDescent="0.3">
      <c r="A3138">
        <v>3136</v>
      </c>
      <c r="B3138" s="8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2"/>
        <v>128</v>
      </c>
      <c r="P3138">
        <f t="shared" si="243"/>
        <v>29.05</v>
      </c>
      <c r="Q3138" s="11" t="s">
        <v>8315</v>
      </c>
      <c r="R3138" t="s">
        <v>8316</v>
      </c>
      <c r="S3138" s="16">
        <f t="shared" si="244"/>
        <v>42789.462430555555</v>
      </c>
      <c r="T3138" s="16">
        <f t="shared" si="245"/>
        <v>42825.957638888889</v>
      </c>
    </row>
    <row r="3139" spans="1:20" ht="28.8" x14ac:dyDescent="0.3">
      <c r="A3139">
        <v>3137</v>
      </c>
      <c r="B3139" s="8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2"/>
        <v>3</v>
      </c>
      <c r="P3139">
        <f t="shared" si="243"/>
        <v>50</v>
      </c>
      <c r="Q3139" s="11" t="s">
        <v>8315</v>
      </c>
      <c r="R3139" t="s">
        <v>8316</v>
      </c>
      <c r="S3139" s="16">
        <f t="shared" si="244"/>
        <v>42807.885057870371</v>
      </c>
      <c r="T3139" s="16">
        <f t="shared" si="245"/>
        <v>42858.8</v>
      </c>
    </row>
    <row r="3140" spans="1:20" ht="57.6" x14ac:dyDescent="0.3">
      <c r="A3140">
        <v>3138</v>
      </c>
      <c r="B3140" s="8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2"/>
        <v>0</v>
      </c>
      <c r="P3140">
        <f t="shared" si="243"/>
        <v>0</v>
      </c>
      <c r="Q3140" s="11" t="s">
        <v>8315</v>
      </c>
      <c r="R3140" t="s">
        <v>8316</v>
      </c>
      <c r="S3140" s="16">
        <f t="shared" si="244"/>
        <v>42809.645914351851</v>
      </c>
      <c r="T3140" s="16">
        <f t="shared" si="245"/>
        <v>42828.645914351851</v>
      </c>
    </row>
    <row r="3141" spans="1:20" ht="43.2" x14ac:dyDescent="0.3">
      <c r="A3141">
        <v>3139</v>
      </c>
      <c r="B3141" s="8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2"/>
        <v>5</v>
      </c>
      <c r="P3141">
        <f t="shared" si="243"/>
        <v>450</v>
      </c>
      <c r="Q3141" s="11" t="s">
        <v>8315</v>
      </c>
      <c r="R3141" t="s">
        <v>8316</v>
      </c>
      <c r="S3141" s="16">
        <f t="shared" si="244"/>
        <v>42785.270370370374</v>
      </c>
      <c r="T3141" s="16">
        <f t="shared" si="245"/>
        <v>42819.189583333333</v>
      </c>
    </row>
    <row r="3142" spans="1:20" ht="57.6" x14ac:dyDescent="0.3">
      <c r="A3142">
        <v>3140</v>
      </c>
      <c r="B3142" s="8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2"/>
        <v>1</v>
      </c>
      <c r="P3142">
        <f t="shared" si="243"/>
        <v>24</v>
      </c>
      <c r="Q3142" s="11" t="s">
        <v>8315</v>
      </c>
      <c r="R3142" t="s">
        <v>8316</v>
      </c>
      <c r="S3142" s="16">
        <f t="shared" si="244"/>
        <v>42802.718784722223</v>
      </c>
      <c r="T3142" s="16">
        <f t="shared" si="245"/>
        <v>42832.677118055552</v>
      </c>
    </row>
    <row r="3143" spans="1:20" ht="57.6" x14ac:dyDescent="0.3">
      <c r="A3143">
        <v>3141</v>
      </c>
      <c r="B3143" s="8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2"/>
        <v>52</v>
      </c>
      <c r="P3143">
        <f t="shared" si="243"/>
        <v>32.25</v>
      </c>
      <c r="Q3143" s="11" t="s">
        <v>8315</v>
      </c>
      <c r="R3143" t="s">
        <v>8316</v>
      </c>
      <c r="S3143" s="16">
        <f t="shared" si="244"/>
        <v>42800.753333333334</v>
      </c>
      <c r="T3143" s="16">
        <f t="shared" si="245"/>
        <v>42841.833333333328</v>
      </c>
    </row>
    <row r="3144" spans="1:20" ht="43.2" x14ac:dyDescent="0.3">
      <c r="A3144">
        <v>3142</v>
      </c>
      <c r="B3144" s="8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2"/>
        <v>2</v>
      </c>
      <c r="P3144">
        <f t="shared" si="243"/>
        <v>15</v>
      </c>
      <c r="Q3144" s="11" t="s">
        <v>8315</v>
      </c>
      <c r="R3144" t="s">
        <v>8316</v>
      </c>
      <c r="S3144" s="16">
        <f t="shared" si="244"/>
        <v>42783.513182870374</v>
      </c>
      <c r="T3144" s="16">
        <f t="shared" si="245"/>
        <v>42813.471516203703</v>
      </c>
    </row>
    <row r="3145" spans="1:20" ht="57.6" x14ac:dyDescent="0.3">
      <c r="A3145">
        <v>3143</v>
      </c>
      <c r="B3145" s="8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2"/>
        <v>0</v>
      </c>
      <c r="P3145">
        <f t="shared" si="243"/>
        <v>0</v>
      </c>
      <c r="Q3145" s="11" t="s">
        <v>8315</v>
      </c>
      <c r="R3145" t="s">
        <v>8316</v>
      </c>
      <c r="S3145" s="16">
        <f t="shared" si="244"/>
        <v>42808.358287037037</v>
      </c>
      <c r="T3145" s="16">
        <f t="shared" si="245"/>
        <v>42834.358287037037</v>
      </c>
    </row>
    <row r="3146" spans="1:20" ht="57.6" x14ac:dyDescent="0.3">
      <c r="A3146">
        <v>3144</v>
      </c>
      <c r="B3146" s="8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2"/>
        <v>75</v>
      </c>
      <c r="P3146">
        <f t="shared" si="243"/>
        <v>251.33</v>
      </c>
      <c r="Q3146" s="11" t="s">
        <v>8315</v>
      </c>
      <c r="R3146" t="s">
        <v>8316</v>
      </c>
      <c r="S3146" s="16">
        <f t="shared" si="244"/>
        <v>42796.538275462968</v>
      </c>
      <c r="T3146" s="16">
        <f t="shared" si="245"/>
        <v>42813.25</v>
      </c>
    </row>
    <row r="3147" spans="1:20" ht="43.2" x14ac:dyDescent="0.3">
      <c r="A3147">
        <v>3145</v>
      </c>
      <c r="B3147" s="8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2"/>
        <v>0</v>
      </c>
      <c r="P3147">
        <f t="shared" si="243"/>
        <v>0</v>
      </c>
      <c r="Q3147" s="11" t="s">
        <v>8315</v>
      </c>
      <c r="R3147" t="s">
        <v>8316</v>
      </c>
      <c r="S3147" s="16">
        <f t="shared" si="244"/>
        <v>42762.040902777779</v>
      </c>
      <c r="T3147" s="16">
        <f t="shared" si="245"/>
        <v>42821.999236111107</v>
      </c>
    </row>
    <row r="3148" spans="1:20" ht="43.2" x14ac:dyDescent="0.3">
      <c r="A3148">
        <v>3146</v>
      </c>
      <c r="B3148" s="8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2"/>
        <v>11</v>
      </c>
      <c r="P3148">
        <f t="shared" si="243"/>
        <v>437.5</v>
      </c>
      <c r="Q3148" s="11" t="s">
        <v>8315</v>
      </c>
      <c r="R3148" t="s">
        <v>8316</v>
      </c>
      <c r="S3148" s="16">
        <f t="shared" si="244"/>
        <v>42796.682476851856</v>
      </c>
      <c r="T3148" s="16">
        <f t="shared" si="245"/>
        <v>42841.640810185185</v>
      </c>
    </row>
    <row r="3149" spans="1:20" ht="43.2" x14ac:dyDescent="0.3">
      <c r="A3149">
        <v>3147</v>
      </c>
      <c r="B3149" s="8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2"/>
        <v>118</v>
      </c>
      <c r="P3149">
        <f t="shared" si="243"/>
        <v>110.35</v>
      </c>
      <c r="Q3149" s="11" t="s">
        <v>8315</v>
      </c>
      <c r="R3149" t="s">
        <v>8316</v>
      </c>
      <c r="S3149" s="16">
        <f t="shared" si="244"/>
        <v>41909.969386574077</v>
      </c>
      <c r="T3149" s="16">
        <f t="shared" si="245"/>
        <v>41950.011053240742</v>
      </c>
    </row>
    <row r="3150" spans="1:20" ht="28.8" x14ac:dyDescent="0.3">
      <c r="A3150">
        <v>3148</v>
      </c>
      <c r="B3150" s="8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2"/>
        <v>131</v>
      </c>
      <c r="P3150">
        <f t="shared" si="243"/>
        <v>41.42</v>
      </c>
      <c r="Q3150" s="11" t="s">
        <v>8315</v>
      </c>
      <c r="R3150" t="s">
        <v>8316</v>
      </c>
      <c r="S3150" s="16">
        <f t="shared" si="244"/>
        <v>41891.665324074071</v>
      </c>
      <c r="T3150" s="16">
        <f t="shared" si="245"/>
        <v>41913.166666666664</v>
      </c>
    </row>
    <row r="3151" spans="1:20" ht="43.2" x14ac:dyDescent="0.3">
      <c r="A3151">
        <v>3149</v>
      </c>
      <c r="B3151" s="8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2"/>
        <v>104</v>
      </c>
      <c r="P3151">
        <f t="shared" si="243"/>
        <v>52</v>
      </c>
      <c r="Q3151" s="11" t="s">
        <v>8315</v>
      </c>
      <c r="R3151" t="s">
        <v>8316</v>
      </c>
      <c r="S3151" s="16">
        <f t="shared" si="244"/>
        <v>41226.017361111109</v>
      </c>
      <c r="T3151" s="16">
        <f t="shared" si="245"/>
        <v>41250.083333333336</v>
      </c>
    </row>
    <row r="3152" spans="1:20" ht="57.6" x14ac:dyDescent="0.3">
      <c r="A3152">
        <v>3150</v>
      </c>
      <c r="B3152" s="8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2"/>
        <v>101</v>
      </c>
      <c r="P3152">
        <f t="shared" si="243"/>
        <v>33.99</v>
      </c>
      <c r="Q3152" s="11" t="s">
        <v>8315</v>
      </c>
      <c r="R3152" t="s">
        <v>8316</v>
      </c>
      <c r="S3152" s="16">
        <f t="shared" si="244"/>
        <v>40478.263923611114</v>
      </c>
      <c r="T3152" s="16">
        <f t="shared" si="245"/>
        <v>40568.166666666664</v>
      </c>
    </row>
    <row r="3153" spans="1:20" ht="43.2" x14ac:dyDescent="0.3">
      <c r="A3153">
        <v>3151</v>
      </c>
      <c r="B3153" s="8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2"/>
        <v>100</v>
      </c>
      <c r="P3153">
        <f t="shared" si="243"/>
        <v>103.35</v>
      </c>
      <c r="Q3153" s="11" t="s">
        <v>8315</v>
      </c>
      <c r="R3153" t="s">
        <v>8316</v>
      </c>
      <c r="S3153" s="16">
        <f t="shared" si="244"/>
        <v>41862.83997685185</v>
      </c>
      <c r="T3153" s="16">
        <f t="shared" si="245"/>
        <v>41892.83997685185</v>
      </c>
    </row>
    <row r="3154" spans="1:20" ht="43.2" x14ac:dyDescent="0.3">
      <c r="A3154">
        <v>3152</v>
      </c>
      <c r="B3154" s="8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2"/>
        <v>106</v>
      </c>
      <c r="P3154">
        <f t="shared" si="243"/>
        <v>34.79</v>
      </c>
      <c r="Q3154" s="11" t="s">
        <v>8315</v>
      </c>
      <c r="R3154" t="s">
        <v>8316</v>
      </c>
      <c r="S3154" s="16">
        <f t="shared" si="244"/>
        <v>41550.867673611108</v>
      </c>
      <c r="T3154" s="16">
        <f t="shared" si="245"/>
        <v>41580.867673611108</v>
      </c>
    </row>
    <row r="3155" spans="1:20" ht="43.2" x14ac:dyDescent="0.3">
      <c r="A3155">
        <v>3153</v>
      </c>
      <c r="B3155" s="8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2"/>
        <v>336</v>
      </c>
      <c r="P3155">
        <f t="shared" si="243"/>
        <v>41.77</v>
      </c>
      <c r="Q3155" s="11" t="s">
        <v>8315</v>
      </c>
      <c r="R3155" t="s">
        <v>8316</v>
      </c>
      <c r="S3155" s="16">
        <f t="shared" si="244"/>
        <v>40633.154363425929</v>
      </c>
      <c r="T3155" s="16">
        <f t="shared" si="245"/>
        <v>40664.207638888889</v>
      </c>
    </row>
    <row r="3156" spans="1:20" ht="43.2" x14ac:dyDescent="0.3">
      <c r="A3156">
        <v>3154</v>
      </c>
      <c r="B3156" s="8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2"/>
        <v>113</v>
      </c>
      <c r="P3156">
        <f t="shared" si="243"/>
        <v>64.27</v>
      </c>
      <c r="Q3156" s="11" t="s">
        <v>8315</v>
      </c>
      <c r="R3156" t="s">
        <v>8316</v>
      </c>
      <c r="S3156" s="16">
        <f t="shared" si="244"/>
        <v>40970.875671296293</v>
      </c>
      <c r="T3156" s="16">
        <f t="shared" si="245"/>
        <v>41000.834004629629</v>
      </c>
    </row>
    <row r="3157" spans="1:20" ht="43.2" x14ac:dyDescent="0.3">
      <c r="A3157">
        <v>3155</v>
      </c>
      <c r="B3157" s="8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2"/>
        <v>189</v>
      </c>
      <c r="P3157">
        <f t="shared" si="243"/>
        <v>31.21</v>
      </c>
      <c r="Q3157" s="11" t="s">
        <v>8315</v>
      </c>
      <c r="R3157" t="s">
        <v>8316</v>
      </c>
      <c r="S3157" s="16">
        <f t="shared" si="244"/>
        <v>41233.499131944445</v>
      </c>
      <c r="T3157" s="16">
        <f t="shared" si="245"/>
        <v>41263.499131944445</v>
      </c>
    </row>
    <row r="3158" spans="1:20" ht="43.2" x14ac:dyDescent="0.3">
      <c r="A3158">
        <v>3156</v>
      </c>
      <c r="B3158" s="8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2"/>
        <v>102</v>
      </c>
      <c r="P3158">
        <f t="shared" si="243"/>
        <v>62.92</v>
      </c>
      <c r="Q3158" s="11" t="s">
        <v>8315</v>
      </c>
      <c r="R3158" t="s">
        <v>8316</v>
      </c>
      <c r="S3158" s="16">
        <f t="shared" si="244"/>
        <v>41026.953055555554</v>
      </c>
      <c r="T3158" s="16">
        <f t="shared" si="245"/>
        <v>41061.953055555554</v>
      </c>
    </row>
    <row r="3159" spans="1:20" ht="28.8" x14ac:dyDescent="0.3">
      <c r="A3159">
        <v>3157</v>
      </c>
      <c r="B3159" s="8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2"/>
        <v>101</v>
      </c>
      <c r="P3159">
        <f t="shared" si="243"/>
        <v>98.54</v>
      </c>
      <c r="Q3159" s="11" t="s">
        <v>8315</v>
      </c>
      <c r="R3159" t="s">
        <v>8316</v>
      </c>
      <c r="S3159" s="16">
        <f t="shared" si="244"/>
        <v>41829.788252314815</v>
      </c>
      <c r="T3159" s="16">
        <f t="shared" si="245"/>
        <v>41839.208333333336</v>
      </c>
    </row>
    <row r="3160" spans="1:20" ht="28.8" x14ac:dyDescent="0.3">
      <c r="A3160">
        <v>3158</v>
      </c>
      <c r="B3160" s="8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2"/>
        <v>114</v>
      </c>
      <c r="P3160">
        <f t="shared" si="243"/>
        <v>82.61</v>
      </c>
      <c r="Q3160" s="11" t="s">
        <v>8315</v>
      </c>
      <c r="R3160" t="s">
        <v>8316</v>
      </c>
      <c r="S3160" s="16">
        <f t="shared" si="244"/>
        <v>41447.839722222219</v>
      </c>
      <c r="T3160" s="16">
        <f t="shared" si="245"/>
        <v>41477.839722222219</v>
      </c>
    </row>
    <row r="3161" spans="1:20" ht="43.2" x14ac:dyDescent="0.3">
      <c r="A3161">
        <v>3159</v>
      </c>
      <c r="B3161" s="8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2"/>
        <v>133</v>
      </c>
      <c r="P3161">
        <f t="shared" si="243"/>
        <v>38.5</v>
      </c>
      <c r="Q3161" s="11" t="s">
        <v>8315</v>
      </c>
      <c r="R3161" t="s">
        <v>8316</v>
      </c>
      <c r="S3161" s="16">
        <f t="shared" si="244"/>
        <v>40884.066678240742</v>
      </c>
      <c r="T3161" s="16">
        <f t="shared" si="245"/>
        <v>40926.958333333336</v>
      </c>
    </row>
    <row r="3162" spans="1:20" ht="43.2" x14ac:dyDescent="0.3">
      <c r="A3162">
        <v>3160</v>
      </c>
      <c r="B3162" s="8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2"/>
        <v>102</v>
      </c>
      <c r="P3162">
        <f t="shared" si="243"/>
        <v>80.16</v>
      </c>
      <c r="Q3162" s="11" t="s">
        <v>8315</v>
      </c>
      <c r="R3162" t="s">
        <v>8316</v>
      </c>
      <c r="S3162" s="16">
        <f t="shared" si="244"/>
        <v>41841.26489583333</v>
      </c>
      <c r="T3162" s="16">
        <f t="shared" si="245"/>
        <v>41864.207638888889</v>
      </c>
    </row>
    <row r="3163" spans="1:20" ht="57.6" x14ac:dyDescent="0.3">
      <c r="A3163">
        <v>3161</v>
      </c>
      <c r="B3163" s="8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2"/>
        <v>105</v>
      </c>
      <c r="P3163">
        <f t="shared" si="243"/>
        <v>28.41</v>
      </c>
      <c r="Q3163" s="11" t="s">
        <v>8315</v>
      </c>
      <c r="R3163" t="s">
        <v>8316</v>
      </c>
      <c r="S3163" s="16">
        <f t="shared" si="244"/>
        <v>41897.536134259259</v>
      </c>
      <c r="T3163" s="16">
        <f t="shared" si="245"/>
        <v>41927.536134259259</v>
      </c>
    </row>
    <row r="3164" spans="1:20" ht="43.2" x14ac:dyDescent="0.3">
      <c r="A3164">
        <v>3162</v>
      </c>
      <c r="B3164" s="8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2"/>
        <v>127</v>
      </c>
      <c r="P3164">
        <f t="shared" si="243"/>
        <v>80.73</v>
      </c>
      <c r="Q3164" s="11" t="s">
        <v>8315</v>
      </c>
      <c r="R3164" t="s">
        <v>8316</v>
      </c>
      <c r="S3164" s="16">
        <f t="shared" si="244"/>
        <v>41799.685902777775</v>
      </c>
      <c r="T3164" s="16">
        <f t="shared" si="245"/>
        <v>41827.083333333336</v>
      </c>
    </row>
    <row r="3165" spans="1:20" ht="43.2" x14ac:dyDescent="0.3">
      <c r="A3165">
        <v>3163</v>
      </c>
      <c r="B3165" s="8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2"/>
        <v>111</v>
      </c>
      <c r="P3165">
        <f t="shared" si="243"/>
        <v>200.69</v>
      </c>
      <c r="Q3165" s="11" t="s">
        <v>8315</v>
      </c>
      <c r="R3165" t="s">
        <v>8316</v>
      </c>
      <c r="S3165" s="16">
        <f t="shared" si="244"/>
        <v>41775.753761574073</v>
      </c>
      <c r="T3165" s="16">
        <f t="shared" si="245"/>
        <v>41805.753761574073</v>
      </c>
    </row>
    <row r="3166" spans="1:20" ht="57.6" x14ac:dyDescent="0.3">
      <c r="A3166">
        <v>3164</v>
      </c>
      <c r="B3166" s="8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2"/>
        <v>107</v>
      </c>
      <c r="P3166">
        <f t="shared" si="243"/>
        <v>37.590000000000003</v>
      </c>
      <c r="Q3166" s="11" t="s">
        <v>8315</v>
      </c>
      <c r="R3166" t="s">
        <v>8316</v>
      </c>
      <c r="S3166" s="16">
        <f t="shared" si="244"/>
        <v>41766.80572916667</v>
      </c>
      <c r="T3166" s="16">
        <f t="shared" si="245"/>
        <v>41799.80572916667</v>
      </c>
    </row>
    <row r="3167" spans="1:20" ht="57.6" x14ac:dyDescent="0.3">
      <c r="A3167">
        <v>3165</v>
      </c>
      <c r="B3167" s="8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2"/>
        <v>163</v>
      </c>
      <c r="P3167">
        <f t="shared" si="243"/>
        <v>58.1</v>
      </c>
      <c r="Q3167" s="11" t="s">
        <v>8315</v>
      </c>
      <c r="R3167" t="s">
        <v>8316</v>
      </c>
      <c r="S3167" s="16">
        <f t="shared" si="244"/>
        <v>40644.159259259257</v>
      </c>
      <c r="T3167" s="16">
        <f t="shared" si="245"/>
        <v>40666.165972222225</v>
      </c>
    </row>
    <row r="3168" spans="1:20" ht="43.2" x14ac:dyDescent="0.3">
      <c r="A3168">
        <v>3166</v>
      </c>
      <c r="B3168" s="8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2"/>
        <v>160</v>
      </c>
      <c r="P3168">
        <f t="shared" si="243"/>
        <v>60.3</v>
      </c>
      <c r="Q3168" s="11" t="s">
        <v>8315</v>
      </c>
      <c r="R3168" t="s">
        <v>8316</v>
      </c>
      <c r="S3168" s="16">
        <f t="shared" si="244"/>
        <v>41940.69158564815</v>
      </c>
      <c r="T3168" s="16">
        <f t="shared" si="245"/>
        <v>41969.332638888889</v>
      </c>
    </row>
    <row r="3169" spans="1:20" ht="28.8" x14ac:dyDescent="0.3">
      <c r="A3169">
        <v>3167</v>
      </c>
      <c r="B3169" s="8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2"/>
        <v>116</v>
      </c>
      <c r="P3169">
        <f t="shared" si="243"/>
        <v>63.36</v>
      </c>
      <c r="Q3169" s="11" t="s">
        <v>8315</v>
      </c>
      <c r="R3169" t="s">
        <v>8316</v>
      </c>
      <c r="S3169" s="16">
        <f t="shared" si="244"/>
        <v>41839.175706018519</v>
      </c>
      <c r="T3169" s="16">
        <f t="shared" si="245"/>
        <v>41853.175706018519</v>
      </c>
    </row>
    <row r="3170" spans="1:20" ht="43.2" x14ac:dyDescent="0.3">
      <c r="A3170">
        <v>3168</v>
      </c>
      <c r="B3170" s="8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2"/>
        <v>124</v>
      </c>
      <c r="P3170">
        <f t="shared" si="243"/>
        <v>50.9</v>
      </c>
      <c r="Q3170" s="11" t="s">
        <v>8315</v>
      </c>
      <c r="R3170" t="s">
        <v>8316</v>
      </c>
      <c r="S3170" s="16">
        <f t="shared" si="244"/>
        <v>41772.105937500004</v>
      </c>
      <c r="T3170" s="16">
        <f t="shared" si="245"/>
        <v>41803.916666666664</v>
      </c>
    </row>
    <row r="3171" spans="1:20" ht="28.8" x14ac:dyDescent="0.3">
      <c r="A3171">
        <v>3169</v>
      </c>
      <c r="B3171" s="8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2"/>
        <v>103</v>
      </c>
      <c r="P3171">
        <f t="shared" si="243"/>
        <v>100.5</v>
      </c>
      <c r="Q3171" s="11" t="s">
        <v>8315</v>
      </c>
      <c r="R3171" t="s">
        <v>8316</v>
      </c>
      <c r="S3171" s="16">
        <f t="shared" si="244"/>
        <v>41591.737974537034</v>
      </c>
      <c r="T3171" s="16">
        <f t="shared" si="245"/>
        <v>41621.207638888889</v>
      </c>
    </row>
    <row r="3172" spans="1:20" ht="43.2" x14ac:dyDescent="0.3">
      <c r="A3172">
        <v>3170</v>
      </c>
      <c r="B3172" s="8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2"/>
        <v>112</v>
      </c>
      <c r="P3172">
        <f t="shared" si="243"/>
        <v>31.62</v>
      </c>
      <c r="Q3172" s="11" t="s">
        <v>8315</v>
      </c>
      <c r="R3172" t="s">
        <v>8316</v>
      </c>
      <c r="S3172" s="16">
        <f t="shared" si="244"/>
        <v>41789.080370370371</v>
      </c>
      <c r="T3172" s="16">
        <f t="shared" si="245"/>
        <v>41822.166666666664</v>
      </c>
    </row>
    <row r="3173" spans="1:20" ht="57.6" x14ac:dyDescent="0.3">
      <c r="A3173">
        <v>3171</v>
      </c>
      <c r="B3173" s="8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2"/>
        <v>109</v>
      </c>
      <c r="P3173">
        <f t="shared" si="243"/>
        <v>65.099999999999994</v>
      </c>
      <c r="Q3173" s="11" t="s">
        <v>8315</v>
      </c>
      <c r="R3173" t="s">
        <v>8316</v>
      </c>
      <c r="S3173" s="16">
        <f t="shared" si="244"/>
        <v>42466.608310185184</v>
      </c>
      <c r="T3173" s="16">
        <f t="shared" si="245"/>
        <v>42496.608310185184</v>
      </c>
    </row>
    <row r="3174" spans="1:20" ht="43.2" x14ac:dyDescent="0.3">
      <c r="A3174">
        <v>3172</v>
      </c>
      <c r="B3174" s="8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2"/>
        <v>115</v>
      </c>
      <c r="P3174">
        <f t="shared" si="243"/>
        <v>79.31</v>
      </c>
      <c r="Q3174" s="11" t="s">
        <v>8315</v>
      </c>
      <c r="R3174" t="s">
        <v>8316</v>
      </c>
      <c r="S3174" s="16">
        <f t="shared" si="244"/>
        <v>40923.729953703703</v>
      </c>
      <c r="T3174" s="16">
        <f t="shared" si="245"/>
        <v>40953.729953703703</v>
      </c>
    </row>
    <row r="3175" spans="1:20" ht="43.2" x14ac:dyDescent="0.3">
      <c r="A3175">
        <v>3173</v>
      </c>
      <c r="B3175" s="8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2"/>
        <v>103</v>
      </c>
      <c r="P3175">
        <f t="shared" si="243"/>
        <v>139.19</v>
      </c>
      <c r="Q3175" s="11" t="s">
        <v>8315</v>
      </c>
      <c r="R3175" t="s">
        <v>8316</v>
      </c>
      <c r="S3175" s="16">
        <f t="shared" si="244"/>
        <v>41878.878379629627</v>
      </c>
      <c r="T3175" s="16">
        <f t="shared" si="245"/>
        <v>41908.878379629627</v>
      </c>
    </row>
    <row r="3176" spans="1:20" ht="57.6" x14ac:dyDescent="0.3">
      <c r="A3176">
        <v>3174</v>
      </c>
      <c r="B3176" s="8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2"/>
        <v>101</v>
      </c>
      <c r="P3176">
        <f t="shared" si="243"/>
        <v>131.91</v>
      </c>
      <c r="Q3176" s="11" t="s">
        <v>8315</v>
      </c>
      <c r="R3176" t="s">
        <v>8316</v>
      </c>
      <c r="S3176" s="16">
        <f t="shared" si="244"/>
        <v>41862.864675925928</v>
      </c>
      <c r="T3176" s="16">
        <f t="shared" si="245"/>
        <v>41876.864675925928</v>
      </c>
    </row>
    <row r="3177" spans="1:20" ht="57.6" x14ac:dyDescent="0.3">
      <c r="A3177">
        <v>3175</v>
      </c>
      <c r="B3177" s="8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2"/>
        <v>110</v>
      </c>
      <c r="P3177">
        <f t="shared" si="243"/>
        <v>91.3</v>
      </c>
      <c r="Q3177" s="11" t="s">
        <v>8315</v>
      </c>
      <c r="R3177" t="s">
        <v>8316</v>
      </c>
      <c r="S3177" s="16">
        <f t="shared" si="244"/>
        <v>40531.886886574073</v>
      </c>
      <c r="T3177" s="16">
        <f t="shared" si="245"/>
        <v>40591.886886574073</v>
      </c>
    </row>
    <row r="3178" spans="1:20" ht="57.6" x14ac:dyDescent="0.3">
      <c r="A3178">
        <v>3176</v>
      </c>
      <c r="B3178" s="8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2"/>
        <v>115</v>
      </c>
      <c r="P3178">
        <f t="shared" si="243"/>
        <v>39.67</v>
      </c>
      <c r="Q3178" s="11" t="s">
        <v>8315</v>
      </c>
      <c r="R3178" t="s">
        <v>8316</v>
      </c>
      <c r="S3178" s="16">
        <f t="shared" si="244"/>
        <v>41477.930914351848</v>
      </c>
      <c r="T3178" s="16">
        <f t="shared" si="245"/>
        <v>41504.625</v>
      </c>
    </row>
    <row r="3179" spans="1:20" ht="43.2" x14ac:dyDescent="0.3">
      <c r="A3179">
        <v>3177</v>
      </c>
      <c r="B3179" s="8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2"/>
        <v>117</v>
      </c>
      <c r="P3179">
        <f t="shared" si="243"/>
        <v>57.55</v>
      </c>
      <c r="Q3179" s="11" t="s">
        <v>8315</v>
      </c>
      <c r="R3179" t="s">
        <v>8316</v>
      </c>
      <c r="S3179" s="16">
        <f t="shared" si="244"/>
        <v>41781.666770833333</v>
      </c>
      <c r="T3179" s="16">
        <f t="shared" si="245"/>
        <v>41811.666770833333</v>
      </c>
    </row>
    <row r="3180" spans="1:20" ht="57.6" x14ac:dyDescent="0.3">
      <c r="A3180">
        <v>3178</v>
      </c>
      <c r="B3180" s="8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ref="O3180:O3243" si="246">ROUND(E3180/D3180*100,0)</f>
        <v>172</v>
      </c>
      <c r="P3180">
        <f t="shared" ref="P3180:P3243" si="247">IFERROR(ROUND(E3180/L3180,2),0)</f>
        <v>33.03</v>
      </c>
      <c r="Q3180" s="11" t="s">
        <v>8315</v>
      </c>
      <c r="R3180" t="s">
        <v>8316</v>
      </c>
      <c r="S3180" s="16">
        <f t="shared" ref="S3180:S3243" si="248">(((J3180/60)/60)/24)+DATE(1970,1,1)</f>
        <v>41806.605034722219</v>
      </c>
      <c r="T3180" s="16">
        <f t="shared" ref="T3180:T3243" si="249">(((I3180/60)/60)/24)+DATE(1970,1,1)</f>
        <v>41836.605034722219</v>
      </c>
    </row>
    <row r="3181" spans="1:20" ht="43.2" x14ac:dyDescent="0.3">
      <c r="A3181">
        <v>3179</v>
      </c>
      <c r="B3181" s="8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6"/>
        <v>114</v>
      </c>
      <c r="P3181">
        <f t="shared" si="247"/>
        <v>77.34</v>
      </c>
      <c r="Q3181" s="11" t="s">
        <v>8315</v>
      </c>
      <c r="R3181" t="s">
        <v>8316</v>
      </c>
      <c r="S3181" s="16">
        <f t="shared" si="248"/>
        <v>41375.702210648145</v>
      </c>
      <c r="T3181" s="16">
        <f t="shared" si="249"/>
        <v>41400.702210648145</v>
      </c>
    </row>
    <row r="3182" spans="1:20" ht="43.2" x14ac:dyDescent="0.3">
      <c r="A3182">
        <v>3180</v>
      </c>
      <c r="B3182" s="8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6"/>
        <v>120</v>
      </c>
      <c r="P3182">
        <f t="shared" si="247"/>
        <v>31.93</v>
      </c>
      <c r="Q3182" s="11" t="s">
        <v>8315</v>
      </c>
      <c r="R3182" t="s">
        <v>8316</v>
      </c>
      <c r="S3182" s="16">
        <f t="shared" si="248"/>
        <v>41780.412604166668</v>
      </c>
      <c r="T3182" s="16">
        <f t="shared" si="249"/>
        <v>41810.412604166668</v>
      </c>
    </row>
    <row r="3183" spans="1:20" ht="43.2" x14ac:dyDescent="0.3">
      <c r="A3183">
        <v>3181</v>
      </c>
      <c r="B3183" s="8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6"/>
        <v>109</v>
      </c>
      <c r="P3183">
        <f t="shared" si="247"/>
        <v>36.33</v>
      </c>
      <c r="Q3183" s="11" t="s">
        <v>8315</v>
      </c>
      <c r="R3183" t="s">
        <v>8316</v>
      </c>
      <c r="S3183" s="16">
        <f t="shared" si="248"/>
        <v>41779.310034722221</v>
      </c>
      <c r="T3183" s="16">
        <f t="shared" si="249"/>
        <v>41805.666666666664</v>
      </c>
    </row>
    <row r="3184" spans="1:20" ht="57.6" x14ac:dyDescent="0.3">
      <c r="A3184">
        <v>3182</v>
      </c>
      <c r="B3184" s="8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6"/>
        <v>101</v>
      </c>
      <c r="P3184">
        <f t="shared" si="247"/>
        <v>46.77</v>
      </c>
      <c r="Q3184" s="11" t="s">
        <v>8315</v>
      </c>
      <c r="R3184" t="s">
        <v>8316</v>
      </c>
      <c r="S3184" s="16">
        <f t="shared" si="248"/>
        <v>40883.949317129627</v>
      </c>
      <c r="T3184" s="16">
        <f t="shared" si="249"/>
        <v>40939.708333333336</v>
      </c>
    </row>
    <row r="3185" spans="1:21" ht="43.2" x14ac:dyDescent="0.3">
      <c r="A3185">
        <v>3183</v>
      </c>
      <c r="B3185" s="8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6"/>
        <v>109</v>
      </c>
      <c r="P3185">
        <f t="shared" si="247"/>
        <v>40.07</v>
      </c>
      <c r="Q3185" s="11" t="s">
        <v>8315</v>
      </c>
      <c r="R3185" t="s">
        <v>8316</v>
      </c>
      <c r="S3185" s="16">
        <f t="shared" si="248"/>
        <v>41491.79478009259</v>
      </c>
      <c r="T3185" s="16">
        <f t="shared" si="249"/>
        <v>41509.79478009259</v>
      </c>
    </row>
    <row r="3186" spans="1:21" ht="43.2" x14ac:dyDescent="0.3">
      <c r="A3186">
        <v>3184</v>
      </c>
      <c r="B3186" s="8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6"/>
        <v>107</v>
      </c>
      <c r="P3186">
        <f t="shared" si="247"/>
        <v>100.22</v>
      </c>
      <c r="Q3186" s="11" t="s">
        <v>8315</v>
      </c>
      <c r="R3186" t="s">
        <v>8316</v>
      </c>
      <c r="S3186" s="16">
        <f t="shared" si="248"/>
        <v>41791.993414351848</v>
      </c>
      <c r="T3186" s="16">
        <f t="shared" si="249"/>
        <v>41821.993414351848</v>
      </c>
    </row>
    <row r="3187" spans="1:21" ht="43.2" x14ac:dyDescent="0.3">
      <c r="A3187">
        <v>3185</v>
      </c>
      <c r="B3187" s="8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6"/>
        <v>100</v>
      </c>
      <c r="P3187">
        <f t="shared" si="247"/>
        <v>41.67</v>
      </c>
      <c r="Q3187" s="11" t="s">
        <v>8315</v>
      </c>
      <c r="R3187" t="s">
        <v>8316</v>
      </c>
      <c r="S3187" s="16">
        <f t="shared" si="248"/>
        <v>41829.977326388893</v>
      </c>
      <c r="T3187" s="16">
        <f t="shared" si="249"/>
        <v>41836.977326388893</v>
      </c>
    </row>
    <row r="3188" spans="1:21" ht="43.2" x14ac:dyDescent="0.3">
      <c r="A3188">
        <v>3186</v>
      </c>
      <c r="B3188" s="8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6"/>
        <v>102</v>
      </c>
      <c r="P3188">
        <f t="shared" si="247"/>
        <v>46.71</v>
      </c>
      <c r="Q3188" s="11" t="s">
        <v>8315</v>
      </c>
      <c r="R3188" t="s">
        <v>8316</v>
      </c>
      <c r="S3188" s="16">
        <f t="shared" si="248"/>
        <v>41868.924050925925</v>
      </c>
      <c r="T3188" s="16">
        <f t="shared" si="249"/>
        <v>41898.875</v>
      </c>
    </row>
    <row r="3189" spans="1:21" ht="57.6" x14ac:dyDescent="0.3">
      <c r="A3189">
        <v>3187</v>
      </c>
      <c r="B3189" s="8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6"/>
        <v>116</v>
      </c>
      <c r="P3189">
        <f t="shared" si="247"/>
        <v>71.489999999999995</v>
      </c>
      <c r="Q3189" s="11" t="s">
        <v>8315</v>
      </c>
      <c r="R3189" t="s">
        <v>8316</v>
      </c>
      <c r="S3189" s="16">
        <f t="shared" si="248"/>
        <v>41835.666354166664</v>
      </c>
      <c r="T3189" s="16">
        <f t="shared" si="249"/>
        <v>41855.666354166664</v>
      </c>
    </row>
    <row r="3190" spans="1:21" ht="43.2" x14ac:dyDescent="0.3">
      <c r="A3190">
        <v>3188</v>
      </c>
      <c r="B3190" s="8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6"/>
        <v>65</v>
      </c>
      <c r="P3190">
        <f t="shared" si="247"/>
        <v>14.44</v>
      </c>
      <c r="Q3190" s="11" t="s">
        <v>8315</v>
      </c>
      <c r="R3190" t="s">
        <v>8357</v>
      </c>
      <c r="S3190" s="16">
        <f t="shared" si="248"/>
        <v>42144.415532407409</v>
      </c>
      <c r="T3190" s="16">
        <f t="shared" si="249"/>
        <v>42165.415532407409</v>
      </c>
      <c r="U3190">
        <f>YEAR(S268)</f>
        <v>2010</v>
      </c>
    </row>
    <row r="3191" spans="1:21" ht="57.6" x14ac:dyDescent="0.3">
      <c r="A3191">
        <v>3189</v>
      </c>
      <c r="B3191" s="8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6"/>
        <v>12</v>
      </c>
      <c r="P3191">
        <f t="shared" si="247"/>
        <v>356.84</v>
      </c>
      <c r="Q3191" s="11" t="s">
        <v>8315</v>
      </c>
      <c r="R3191" t="s">
        <v>8357</v>
      </c>
      <c r="S3191" s="16">
        <f t="shared" si="248"/>
        <v>42118.346435185187</v>
      </c>
      <c r="T3191" s="16">
        <f t="shared" si="249"/>
        <v>42148.346435185187</v>
      </c>
    </row>
    <row r="3192" spans="1:21" ht="43.2" x14ac:dyDescent="0.3">
      <c r="A3192">
        <v>3190</v>
      </c>
      <c r="B3192" s="8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6"/>
        <v>0</v>
      </c>
      <c r="P3192">
        <f t="shared" si="247"/>
        <v>0</v>
      </c>
      <c r="Q3192" s="11" t="s">
        <v>8315</v>
      </c>
      <c r="R3192" t="s">
        <v>8357</v>
      </c>
      <c r="S3192" s="16">
        <f t="shared" si="248"/>
        <v>42683.151331018518</v>
      </c>
      <c r="T3192" s="16">
        <f t="shared" si="249"/>
        <v>42713.192997685182</v>
      </c>
    </row>
    <row r="3193" spans="1:21" ht="43.2" x14ac:dyDescent="0.3">
      <c r="A3193">
        <v>3191</v>
      </c>
      <c r="B3193" s="8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6"/>
        <v>4</v>
      </c>
      <c r="P3193">
        <f t="shared" si="247"/>
        <v>37.75</v>
      </c>
      <c r="Q3193" s="11" t="s">
        <v>8315</v>
      </c>
      <c r="R3193" t="s">
        <v>8357</v>
      </c>
      <c r="S3193" s="16">
        <f t="shared" si="248"/>
        <v>42538.755428240736</v>
      </c>
      <c r="T3193" s="16">
        <f t="shared" si="249"/>
        <v>42598.755428240736</v>
      </c>
    </row>
    <row r="3194" spans="1:21" ht="43.2" x14ac:dyDescent="0.3">
      <c r="A3194">
        <v>3192</v>
      </c>
      <c r="B3194" s="8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6"/>
        <v>1</v>
      </c>
      <c r="P3194">
        <f t="shared" si="247"/>
        <v>12.75</v>
      </c>
      <c r="Q3194" s="11" t="s">
        <v>8315</v>
      </c>
      <c r="R3194" t="s">
        <v>8357</v>
      </c>
      <c r="S3194" s="16">
        <f t="shared" si="248"/>
        <v>42018.94049768518</v>
      </c>
      <c r="T3194" s="16">
        <f t="shared" si="249"/>
        <v>42063.916666666672</v>
      </c>
      <c r="U3194">
        <f t="shared" ref="U3194:U3195" si="250">YEAR(S272)</f>
        <v>2011</v>
      </c>
    </row>
    <row r="3195" spans="1:21" ht="43.2" x14ac:dyDescent="0.3">
      <c r="A3195">
        <v>3193</v>
      </c>
      <c r="B3195" s="8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6"/>
        <v>12</v>
      </c>
      <c r="P3195">
        <f t="shared" si="247"/>
        <v>24.46</v>
      </c>
      <c r="Q3195" s="11" t="s">
        <v>8315</v>
      </c>
      <c r="R3195" t="s">
        <v>8357</v>
      </c>
      <c r="S3195" s="16">
        <f t="shared" si="248"/>
        <v>42010.968240740738</v>
      </c>
      <c r="T3195" s="16">
        <f t="shared" si="249"/>
        <v>42055.968240740738</v>
      </c>
      <c r="U3195">
        <f t="shared" si="250"/>
        <v>2013</v>
      </c>
    </row>
    <row r="3196" spans="1:21" ht="43.2" x14ac:dyDescent="0.3">
      <c r="A3196">
        <v>3194</v>
      </c>
      <c r="B3196" s="8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6"/>
        <v>0</v>
      </c>
      <c r="P3196">
        <f t="shared" si="247"/>
        <v>0</v>
      </c>
      <c r="Q3196" s="11" t="s">
        <v>8315</v>
      </c>
      <c r="R3196" t="s">
        <v>8357</v>
      </c>
      <c r="S3196" s="16">
        <f t="shared" si="248"/>
        <v>42182.062476851846</v>
      </c>
      <c r="T3196" s="16">
        <f t="shared" si="249"/>
        <v>42212.062476851846</v>
      </c>
    </row>
    <row r="3197" spans="1:21" ht="57.6" x14ac:dyDescent="0.3">
      <c r="A3197">
        <v>3195</v>
      </c>
      <c r="B3197" s="8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6"/>
        <v>59</v>
      </c>
      <c r="P3197">
        <f t="shared" si="247"/>
        <v>53.08</v>
      </c>
      <c r="Q3197" s="11" t="s">
        <v>8315</v>
      </c>
      <c r="R3197" t="s">
        <v>8357</v>
      </c>
      <c r="S3197" s="16">
        <f t="shared" si="248"/>
        <v>42017.594236111108</v>
      </c>
      <c r="T3197" s="16">
        <f t="shared" si="249"/>
        <v>42047.594236111108</v>
      </c>
    </row>
    <row r="3198" spans="1:21" ht="43.2" x14ac:dyDescent="0.3">
      <c r="A3198">
        <v>3196</v>
      </c>
      <c r="B3198" s="8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6"/>
        <v>0</v>
      </c>
      <c r="P3198">
        <f t="shared" si="247"/>
        <v>300</v>
      </c>
      <c r="Q3198" s="11" t="s">
        <v>8315</v>
      </c>
      <c r="R3198" t="s">
        <v>8357</v>
      </c>
      <c r="S3198" s="16">
        <f t="shared" si="248"/>
        <v>42157.598090277781</v>
      </c>
      <c r="T3198" s="16">
        <f t="shared" si="249"/>
        <v>42217.583333333328</v>
      </c>
    </row>
    <row r="3199" spans="1:21" ht="28.8" x14ac:dyDescent="0.3">
      <c r="A3199">
        <v>3197</v>
      </c>
      <c r="B3199" s="8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6"/>
        <v>11</v>
      </c>
      <c r="P3199">
        <f t="shared" si="247"/>
        <v>286.25</v>
      </c>
      <c r="Q3199" s="11" t="s">
        <v>8315</v>
      </c>
      <c r="R3199" t="s">
        <v>8357</v>
      </c>
      <c r="S3199" s="16">
        <f t="shared" si="248"/>
        <v>42009.493263888886</v>
      </c>
      <c r="T3199" s="16">
        <f t="shared" si="249"/>
        <v>42039.493263888886</v>
      </c>
    </row>
    <row r="3200" spans="1:21" ht="57.6" x14ac:dyDescent="0.3">
      <c r="A3200">
        <v>3198</v>
      </c>
      <c r="B3200" s="8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6"/>
        <v>0</v>
      </c>
      <c r="P3200">
        <f t="shared" si="247"/>
        <v>36.67</v>
      </c>
      <c r="Q3200" s="11" t="s">
        <v>8315</v>
      </c>
      <c r="R3200" t="s">
        <v>8357</v>
      </c>
      <c r="S3200" s="16">
        <f t="shared" si="248"/>
        <v>42013.424502314811</v>
      </c>
      <c r="T3200" s="16">
        <f t="shared" si="249"/>
        <v>42051.424502314811</v>
      </c>
    </row>
    <row r="3201" spans="1:21" ht="43.2" x14ac:dyDescent="0.3">
      <c r="A3201">
        <v>3199</v>
      </c>
      <c r="B3201" s="8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6"/>
        <v>52</v>
      </c>
      <c r="P3201">
        <f t="shared" si="247"/>
        <v>49.21</v>
      </c>
      <c r="Q3201" s="11" t="s">
        <v>8315</v>
      </c>
      <c r="R3201" t="s">
        <v>8357</v>
      </c>
      <c r="S3201" s="16">
        <f t="shared" si="248"/>
        <v>41858.761782407404</v>
      </c>
      <c r="T3201" s="16">
        <f t="shared" si="249"/>
        <v>41888.875</v>
      </c>
    </row>
    <row r="3202" spans="1:21" ht="57.6" x14ac:dyDescent="0.3">
      <c r="A3202">
        <v>3200</v>
      </c>
      <c r="B3202" s="8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6"/>
        <v>0</v>
      </c>
      <c r="P3202">
        <f t="shared" si="247"/>
        <v>1</v>
      </c>
      <c r="Q3202" s="11" t="s">
        <v>8315</v>
      </c>
      <c r="R3202" t="s">
        <v>8357</v>
      </c>
      <c r="S3202" s="16">
        <f t="shared" si="248"/>
        <v>42460.320613425924</v>
      </c>
      <c r="T3202" s="16">
        <f t="shared" si="249"/>
        <v>42490.231944444444</v>
      </c>
    </row>
    <row r="3203" spans="1:21" ht="43.2" x14ac:dyDescent="0.3">
      <c r="A3203">
        <v>3201</v>
      </c>
      <c r="B3203" s="8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46"/>
        <v>1</v>
      </c>
      <c r="P3203">
        <f t="shared" si="247"/>
        <v>12.5</v>
      </c>
      <c r="Q3203" s="11" t="s">
        <v>8315</v>
      </c>
      <c r="R3203" t="s">
        <v>8357</v>
      </c>
      <c r="S3203" s="16">
        <f t="shared" si="248"/>
        <v>41861.767094907409</v>
      </c>
      <c r="T3203" s="16">
        <f t="shared" si="249"/>
        <v>41882.767094907409</v>
      </c>
      <c r="U3203">
        <f>YEAR(S281)</f>
        <v>2017</v>
      </c>
    </row>
    <row r="3204" spans="1:21" ht="43.2" x14ac:dyDescent="0.3">
      <c r="A3204">
        <v>3202</v>
      </c>
      <c r="B3204" s="8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46"/>
        <v>55</v>
      </c>
      <c r="P3204">
        <f t="shared" si="247"/>
        <v>109.04</v>
      </c>
      <c r="Q3204" s="11" t="s">
        <v>8315</v>
      </c>
      <c r="R3204" t="s">
        <v>8357</v>
      </c>
      <c r="S3204" s="16">
        <f t="shared" si="248"/>
        <v>42293.853541666671</v>
      </c>
      <c r="T3204" s="16">
        <f t="shared" si="249"/>
        <v>42352.249305555553</v>
      </c>
    </row>
    <row r="3205" spans="1:21" ht="43.2" x14ac:dyDescent="0.3">
      <c r="A3205">
        <v>3203</v>
      </c>
      <c r="B3205" s="8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46"/>
        <v>25</v>
      </c>
      <c r="P3205">
        <f t="shared" si="247"/>
        <v>41.67</v>
      </c>
      <c r="Q3205" s="11" t="s">
        <v>8315</v>
      </c>
      <c r="R3205" t="s">
        <v>8357</v>
      </c>
      <c r="S3205" s="16">
        <f t="shared" si="248"/>
        <v>42242.988680555558</v>
      </c>
      <c r="T3205" s="16">
        <f t="shared" si="249"/>
        <v>42272.988680555558</v>
      </c>
    </row>
    <row r="3206" spans="1:21" ht="43.2" x14ac:dyDescent="0.3">
      <c r="A3206">
        <v>3204</v>
      </c>
      <c r="B3206" s="8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46"/>
        <v>0</v>
      </c>
      <c r="P3206">
        <f t="shared" si="247"/>
        <v>0</v>
      </c>
      <c r="Q3206" s="11" t="s">
        <v>8315</v>
      </c>
      <c r="R3206" t="s">
        <v>8357</v>
      </c>
      <c r="S3206" s="16">
        <f t="shared" si="248"/>
        <v>42172.686099537037</v>
      </c>
      <c r="T3206" s="16">
        <f t="shared" si="249"/>
        <v>42202.676388888889</v>
      </c>
    </row>
    <row r="3207" spans="1:21" ht="43.2" x14ac:dyDescent="0.3">
      <c r="A3207">
        <v>3205</v>
      </c>
      <c r="B3207" s="8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46"/>
        <v>3</v>
      </c>
      <c r="P3207">
        <f t="shared" si="247"/>
        <v>22.75</v>
      </c>
      <c r="Q3207" s="11" t="s">
        <v>8315</v>
      </c>
      <c r="R3207" t="s">
        <v>8357</v>
      </c>
      <c r="S3207" s="16">
        <f t="shared" si="248"/>
        <v>42095.374675925923</v>
      </c>
      <c r="T3207" s="16">
        <f t="shared" si="249"/>
        <v>42125.374675925923</v>
      </c>
      <c r="U3207">
        <f>YEAR(S285)</f>
        <v>2011</v>
      </c>
    </row>
    <row r="3208" spans="1:21" ht="43.2" x14ac:dyDescent="0.3">
      <c r="A3208">
        <v>3206</v>
      </c>
      <c r="B3208" s="8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46"/>
        <v>0</v>
      </c>
      <c r="P3208">
        <f t="shared" si="247"/>
        <v>0</v>
      </c>
      <c r="Q3208" s="11" t="s">
        <v>8315</v>
      </c>
      <c r="R3208" t="s">
        <v>8357</v>
      </c>
      <c r="S3208" s="16">
        <f t="shared" si="248"/>
        <v>42236.276053240741</v>
      </c>
      <c r="T3208" s="16">
        <f t="shared" si="249"/>
        <v>42266.276053240741</v>
      </c>
    </row>
    <row r="3209" spans="1:21" ht="43.2" x14ac:dyDescent="0.3">
      <c r="A3209">
        <v>3207</v>
      </c>
      <c r="B3209" s="8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46"/>
        <v>46</v>
      </c>
      <c r="P3209">
        <f t="shared" si="247"/>
        <v>70.83</v>
      </c>
      <c r="Q3209" s="11" t="s">
        <v>8315</v>
      </c>
      <c r="R3209" t="s">
        <v>8357</v>
      </c>
      <c r="S3209" s="16">
        <f t="shared" si="248"/>
        <v>42057.277858796297</v>
      </c>
      <c r="T3209" s="16">
        <f t="shared" si="249"/>
        <v>42117.236192129625</v>
      </c>
    </row>
    <row r="3210" spans="1:21" ht="43.2" x14ac:dyDescent="0.3">
      <c r="A3210">
        <v>3208</v>
      </c>
      <c r="B3210" s="8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46"/>
        <v>104</v>
      </c>
      <c r="P3210">
        <f t="shared" si="247"/>
        <v>63.11</v>
      </c>
      <c r="Q3210" s="11" t="s">
        <v>8315</v>
      </c>
      <c r="R3210" t="s">
        <v>8316</v>
      </c>
      <c r="S3210" s="16">
        <f t="shared" si="248"/>
        <v>41827.605057870373</v>
      </c>
      <c r="T3210" s="16">
        <f t="shared" si="249"/>
        <v>41848.605057870373</v>
      </c>
    </row>
    <row r="3211" spans="1:21" ht="43.2" x14ac:dyDescent="0.3">
      <c r="A3211">
        <v>3209</v>
      </c>
      <c r="B3211" s="8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46"/>
        <v>119</v>
      </c>
      <c r="P3211">
        <f t="shared" si="247"/>
        <v>50.16</v>
      </c>
      <c r="Q3211" s="11" t="s">
        <v>8315</v>
      </c>
      <c r="R3211" t="s">
        <v>8316</v>
      </c>
      <c r="S3211" s="16">
        <f t="shared" si="248"/>
        <v>41778.637245370373</v>
      </c>
      <c r="T3211" s="16">
        <f t="shared" si="249"/>
        <v>41810.958333333336</v>
      </c>
    </row>
    <row r="3212" spans="1:21" ht="43.2" x14ac:dyDescent="0.3">
      <c r="A3212">
        <v>3210</v>
      </c>
      <c r="B3212" s="8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46"/>
        <v>126</v>
      </c>
      <c r="P3212">
        <f t="shared" si="247"/>
        <v>62.88</v>
      </c>
      <c r="Q3212" s="11" t="s">
        <v>8315</v>
      </c>
      <c r="R3212" t="s">
        <v>8316</v>
      </c>
      <c r="S3212" s="16">
        <f t="shared" si="248"/>
        <v>41013.936562499999</v>
      </c>
      <c r="T3212" s="16">
        <f t="shared" si="249"/>
        <v>41061.165972222225</v>
      </c>
    </row>
    <row r="3213" spans="1:21" ht="43.2" x14ac:dyDescent="0.3">
      <c r="A3213">
        <v>3211</v>
      </c>
      <c r="B3213" s="8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46"/>
        <v>120</v>
      </c>
      <c r="P3213">
        <f t="shared" si="247"/>
        <v>85.53</v>
      </c>
      <c r="Q3213" s="11" t="s">
        <v>8315</v>
      </c>
      <c r="R3213" t="s">
        <v>8316</v>
      </c>
      <c r="S3213" s="16">
        <f t="shared" si="248"/>
        <v>41834.586574074077</v>
      </c>
      <c r="T3213" s="16">
        <f t="shared" si="249"/>
        <v>41866.083333333336</v>
      </c>
    </row>
    <row r="3214" spans="1:21" ht="28.8" x14ac:dyDescent="0.3">
      <c r="A3214">
        <v>3212</v>
      </c>
      <c r="B3214" s="8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46"/>
        <v>126</v>
      </c>
      <c r="P3214">
        <f t="shared" si="247"/>
        <v>53.72</v>
      </c>
      <c r="Q3214" s="11" t="s">
        <v>8315</v>
      </c>
      <c r="R3214" t="s">
        <v>8316</v>
      </c>
      <c r="S3214" s="16">
        <f t="shared" si="248"/>
        <v>41829.795729166668</v>
      </c>
      <c r="T3214" s="16">
        <f t="shared" si="249"/>
        <v>41859.795729166668</v>
      </c>
    </row>
    <row r="3215" spans="1:21" ht="43.2" x14ac:dyDescent="0.3">
      <c r="A3215">
        <v>3213</v>
      </c>
      <c r="B3215" s="8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46"/>
        <v>100</v>
      </c>
      <c r="P3215">
        <f t="shared" si="247"/>
        <v>127.81</v>
      </c>
      <c r="Q3215" s="11" t="s">
        <v>8315</v>
      </c>
      <c r="R3215" t="s">
        <v>8316</v>
      </c>
      <c r="S3215" s="16">
        <f t="shared" si="248"/>
        <v>42171.763414351852</v>
      </c>
      <c r="T3215" s="16">
        <f t="shared" si="249"/>
        <v>42211.763414351852</v>
      </c>
    </row>
    <row r="3216" spans="1:21" ht="43.2" x14ac:dyDescent="0.3">
      <c r="A3216">
        <v>3214</v>
      </c>
      <c r="B3216" s="8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46"/>
        <v>102</v>
      </c>
      <c r="P3216">
        <f t="shared" si="247"/>
        <v>106.57</v>
      </c>
      <c r="Q3216" s="11" t="s">
        <v>8315</v>
      </c>
      <c r="R3216" t="s">
        <v>8316</v>
      </c>
      <c r="S3216" s="16">
        <f t="shared" si="248"/>
        <v>42337.792511574073</v>
      </c>
      <c r="T3216" s="16">
        <f t="shared" si="249"/>
        <v>42374.996527777781</v>
      </c>
    </row>
    <row r="3217" spans="1:20" ht="57.6" x14ac:dyDescent="0.3">
      <c r="A3217">
        <v>3215</v>
      </c>
      <c r="B3217" s="8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46"/>
        <v>100</v>
      </c>
      <c r="P3217">
        <f t="shared" si="247"/>
        <v>262.11</v>
      </c>
      <c r="Q3217" s="11" t="s">
        <v>8315</v>
      </c>
      <c r="R3217" t="s">
        <v>8316</v>
      </c>
      <c r="S3217" s="16">
        <f t="shared" si="248"/>
        <v>42219.665173611109</v>
      </c>
      <c r="T3217" s="16">
        <f t="shared" si="249"/>
        <v>42257.165972222225</v>
      </c>
    </row>
    <row r="3218" spans="1:20" ht="43.2" x14ac:dyDescent="0.3">
      <c r="A3218">
        <v>3216</v>
      </c>
      <c r="B3218" s="8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46"/>
        <v>100</v>
      </c>
      <c r="P3218">
        <f t="shared" si="247"/>
        <v>57.17</v>
      </c>
      <c r="Q3218" s="11" t="s">
        <v>8315</v>
      </c>
      <c r="R3218" t="s">
        <v>8316</v>
      </c>
      <c r="S3218" s="16">
        <f t="shared" si="248"/>
        <v>42165.462627314817</v>
      </c>
      <c r="T3218" s="16">
        <f t="shared" si="249"/>
        <v>42196.604166666672</v>
      </c>
    </row>
    <row r="3219" spans="1:20" ht="28.8" x14ac:dyDescent="0.3">
      <c r="A3219">
        <v>3217</v>
      </c>
      <c r="B3219" s="8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46"/>
        <v>116</v>
      </c>
      <c r="P3219">
        <f t="shared" si="247"/>
        <v>50.2</v>
      </c>
      <c r="Q3219" s="11" t="s">
        <v>8315</v>
      </c>
      <c r="R3219" t="s">
        <v>8316</v>
      </c>
      <c r="S3219" s="16">
        <f t="shared" si="248"/>
        <v>42648.546111111107</v>
      </c>
      <c r="T3219" s="16">
        <f t="shared" si="249"/>
        <v>42678.546111111107</v>
      </c>
    </row>
    <row r="3220" spans="1:20" ht="43.2" x14ac:dyDescent="0.3">
      <c r="A3220">
        <v>3218</v>
      </c>
      <c r="B3220" s="8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46"/>
        <v>102</v>
      </c>
      <c r="P3220">
        <f t="shared" si="247"/>
        <v>66.59</v>
      </c>
      <c r="Q3220" s="11" t="s">
        <v>8315</v>
      </c>
      <c r="R3220" t="s">
        <v>8316</v>
      </c>
      <c r="S3220" s="16">
        <f t="shared" si="248"/>
        <v>41971.002152777779</v>
      </c>
      <c r="T3220" s="16">
        <f t="shared" si="249"/>
        <v>42004</v>
      </c>
    </row>
    <row r="3221" spans="1:20" ht="43.2" x14ac:dyDescent="0.3">
      <c r="A3221">
        <v>3219</v>
      </c>
      <c r="B3221" s="8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46"/>
        <v>100</v>
      </c>
      <c r="P3221">
        <f t="shared" si="247"/>
        <v>168.25</v>
      </c>
      <c r="Q3221" s="11" t="s">
        <v>8315</v>
      </c>
      <c r="R3221" t="s">
        <v>8316</v>
      </c>
      <c r="S3221" s="16">
        <f t="shared" si="248"/>
        <v>42050.983182870375</v>
      </c>
      <c r="T3221" s="16">
        <f t="shared" si="249"/>
        <v>42085.941516203704</v>
      </c>
    </row>
    <row r="3222" spans="1:20" ht="28.8" x14ac:dyDescent="0.3">
      <c r="A3222">
        <v>3220</v>
      </c>
      <c r="B3222" s="8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46"/>
        <v>101</v>
      </c>
      <c r="P3222">
        <f t="shared" si="247"/>
        <v>256.37</v>
      </c>
      <c r="Q3222" s="11" t="s">
        <v>8315</v>
      </c>
      <c r="R3222" t="s">
        <v>8316</v>
      </c>
      <c r="S3222" s="16">
        <f t="shared" si="248"/>
        <v>42772.833379629628</v>
      </c>
      <c r="T3222" s="16">
        <f t="shared" si="249"/>
        <v>42806.875</v>
      </c>
    </row>
    <row r="3223" spans="1:20" ht="57.6" x14ac:dyDescent="0.3">
      <c r="A3223">
        <v>3221</v>
      </c>
      <c r="B3223" s="8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46"/>
        <v>103</v>
      </c>
      <c r="P3223">
        <f t="shared" si="247"/>
        <v>36.61</v>
      </c>
      <c r="Q3223" s="11" t="s">
        <v>8315</v>
      </c>
      <c r="R3223" t="s">
        <v>8316</v>
      </c>
      <c r="S3223" s="16">
        <f t="shared" si="248"/>
        <v>42155.696793981479</v>
      </c>
      <c r="T3223" s="16">
        <f t="shared" si="249"/>
        <v>42190.696793981479</v>
      </c>
    </row>
    <row r="3224" spans="1:20" ht="43.2" x14ac:dyDescent="0.3">
      <c r="A3224">
        <v>3222</v>
      </c>
      <c r="B3224" s="8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46"/>
        <v>125</v>
      </c>
      <c r="P3224">
        <f t="shared" si="247"/>
        <v>37.14</v>
      </c>
      <c r="Q3224" s="11" t="s">
        <v>8315</v>
      </c>
      <c r="R3224" t="s">
        <v>8316</v>
      </c>
      <c r="S3224" s="16">
        <f t="shared" si="248"/>
        <v>42270.582141203704</v>
      </c>
      <c r="T3224" s="16">
        <f t="shared" si="249"/>
        <v>42301.895138888889</v>
      </c>
    </row>
    <row r="3225" spans="1:20" ht="28.8" x14ac:dyDescent="0.3">
      <c r="A3225">
        <v>3223</v>
      </c>
      <c r="B3225" s="8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46"/>
        <v>110</v>
      </c>
      <c r="P3225">
        <f t="shared" si="247"/>
        <v>45.88</v>
      </c>
      <c r="Q3225" s="11" t="s">
        <v>8315</v>
      </c>
      <c r="R3225" t="s">
        <v>8316</v>
      </c>
      <c r="S3225" s="16">
        <f t="shared" si="248"/>
        <v>42206.835370370376</v>
      </c>
      <c r="T3225" s="16">
        <f t="shared" si="249"/>
        <v>42236.835370370376</v>
      </c>
    </row>
    <row r="3226" spans="1:20" ht="57.6" x14ac:dyDescent="0.3">
      <c r="A3226">
        <v>3224</v>
      </c>
      <c r="B3226" s="8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46"/>
        <v>102</v>
      </c>
      <c r="P3226">
        <f t="shared" si="247"/>
        <v>141.71</v>
      </c>
      <c r="Q3226" s="11" t="s">
        <v>8315</v>
      </c>
      <c r="R3226" t="s">
        <v>8316</v>
      </c>
      <c r="S3226" s="16">
        <f t="shared" si="248"/>
        <v>42697.850844907407</v>
      </c>
      <c r="T3226" s="16">
        <f t="shared" si="249"/>
        <v>42745.208333333328</v>
      </c>
    </row>
    <row r="3227" spans="1:20" ht="43.2" x14ac:dyDescent="0.3">
      <c r="A3227">
        <v>3225</v>
      </c>
      <c r="B3227" s="8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46"/>
        <v>102</v>
      </c>
      <c r="P3227">
        <f t="shared" si="247"/>
        <v>52.49</v>
      </c>
      <c r="Q3227" s="11" t="s">
        <v>8315</v>
      </c>
      <c r="R3227" t="s">
        <v>8316</v>
      </c>
      <c r="S3227" s="16">
        <f t="shared" si="248"/>
        <v>42503.559467592597</v>
      </c>
      <c r="T3227" s="16">
        <f t="shared" si="249"/>
        <v>42524.875</v>
      </c>
    </row>
    <row r="3228" spans="1:20" ht="43.2" x14ac:dyDescent="0.3">
      <c r="A3228">
        <v>3226</v>
      </c>
      <c r="B3228" s="8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46"/>
        <v>104</v>
      </c>
      <c r="P3228">
        <f t="shared" si="247"/>
        <v>59.52</v>
      </c>
      <c r="Q3228" s="11" t="s">
        <v>8315</v>
      </c>
      <c r="R3228" t="s">
        <v>8316</v>
      </c>
      <c r="S3228" s="16">
        <f t="shared" si="248"/>
        <v>42277.583472222221</v>
      </c>
      <c r="T3228" s="16">
        <f t="shared" si="249"/>
        <v>42307.583472222221</v>
      </c>
    </row>
    <row r="3229" spans="1:20" ht="43.2" x14ac:dyDescent="0.3">
      <c r="A3229">
        <v>3227</v>
      </c>
      <c r="B3229" s="8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46"/>
        <v>125</v>
      </c>
      <c r="P3229">
        <f t="shared" si="247"/>
        <v>50</v>
      </c>
      <c r="Q3229" s="11" t="s">
        <v>8315</v>
      </c>
      <c r="R3229" t="s">
        <v>8316</v>
      </c>
      <c r="S3229" s="16">
        <f t="shared" si="248"/>
        <v>42722.882361111115</v>
      </c>
      <c r="T3229" s="16">
        <f t="shared" si="249"/>
        <v>42752.882361111115</v>
      </c>
    </row>
    <row r="3230" spans="1:20" ht="28.8" x14ac:dyDescent="0.3">
      <c r="A3230">
        <v>3228</v>
      </c>
      <c r="B3230" s="8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46"/>
        <v>102</v>
      </c>
      <c r="P3230">
        <f t="shared" si="247"/>
        <v>193.62</v>
      </c>
      <c r="Q3230" s="11" t="s">
        <v>8315</v>
      </c>
      <c r="R3230" t="s">
        <v>8316</v>
      </c>
      <c r="S3230" s="16">
        <f t="shared" si="248"/>
        <v>42323.70930555556</v>
      </c>
      <c r="T3230" s="16">
        <f t="shared" si="249"/>
        <v>42355.207638888889</v>
      </c>
    </row>
    <row r="3231" spans="1:20" ht="43.2" x14ac:dyDescent="0.3">
      <c r="A3231">
        <v>3229</v>
      </c>
      <c r="B3231" s="8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46"/>
        <v>108</v>
      </c>
      <c r="P3231">
        <f t="shared" si="247"/>
        <v>106.8</v>
      </c>
      <c r="Q3231" s="11" t="s">
        <v>8315</v>
      </c>
      <c r="R3231" t="s">
        <v>8316</v>
      </c>
      <c r="S3231" s="16">
        <f t="shared" si="248"/>
        <v>41933.291643518518</v>
      </c>
      <c r="T3231" s="16">
        <f t="shared" si="249"/>
        <v>41963.333310185189</v>
      </c>
    </row>
    <row r="3232" spans="1:20" ht="43.2" x14ac:dyDescent="0.3">
      <c r="A3232">
        <v>3230</v>
      </c>
      <c r="B3232" s="8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46"/>
        <v>110</v>
      </c>
      <c r="P3232">
        <f t="shared" si="247"/>
        <v>77.22</v>
      </c>
      <c r="Q3232" s="11" t="s">
        <v>8315</v>
      </c>
      <c r="R3232" t="s">
        <v>8316</v>
      </c>
      <c r="S3232" s="16">
        <f t="shared" si="248"/>
        <v>41898.168125000004</v>
      </c>
      <c r="T3232" s="16">
        <f t="shared" si="249"/>
        <v>41913.165972222225</v>
      </c>
    </row>
    <row r="3233" spans="1:20" ht="43.2" x14ac:dyDescent="0.3">
      <c r="A3233">
        <v>3231</v>
      </c>
      <c r="B3233" s="8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46"/>
        <v>161</v>
      </c>
      <c r="P3233">
        <f t="shared" si="247"/>
        <v>57.5</v>
      </c>
      <c r="Q3233" s="11" t="s">
        <v>8315</v>
      </c>
      <c r="R3233" t="s">
        <v>8316</v>
      </c>
      <c r="S3233" s="16">
        <f t="shared" si="248"/>
        <v>42446.943831018521</v>
      </c>
      <c r="T3233" s="16">
        <f t="shared" si="249"/>
        <v>42476.943831018521</v>
      </c>
    </row>
    <row r="3234" spans="1:20" ht="43.2" x14ac:dyDescent="0.3">
      <c r="A3234">
        <v>3232</v>
      </c>
      <c r="B3234" s="8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46"/>
        <v>131</v>
      </c>
      <c r="P3234">
        <f t="shared" si="247"/>
        <v>50.46</v>
      </c>
      <c r="Q3234" s="11" t="s">
        <v>8315</v>
      </c>
      <c r="R3234" t="s">
        <v>8316</v>
      </c>
      <c r="S3234" s="16">
        <f t="shared" si="248"/>
        <v>42463.81385416667</v>
      </c>
      <c r="T3234" s="16">
        <f t="shared" si="249"/>
        <v>42494.165972222225</v>
      </c>
    </row>
    <row r="3235" spans="1:20" ht="43.2" x14ac:dyDescent="0.3">
      <c r="A3235">
        <v>3233</v>
      </c>
      <c r="B3235" s="8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46"/>
        <v>119</v>
      </c>
      <c r="P3235">
        <f t="shared" si="247"/>
        <v>97.38</v>
      </c>
      <c r="Q3235" s="11" t="s">
        <v>8315</v>
      </c>
      <c r="R3235" t="s">
        <v>8316</v>
      </c>
      <c r="S3235" s="16">
        <f t="shared" si="248"/>
        <v>42766.805034722223</v>
      </c>
      <c r="T3235" s="16">
        <f t="shared" si="249"/>
        <v>42796.805034722223</v>
      </c>
    </row>
    <row r="3236" spans="1:20" ht="43.2" x14ac:dyDescent="0.3">
      <c r="A3236">
        <v>3234</v>
      </c>
      <c r="B3236" s="8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46"/>
        <v>100</v>
      </c>
      <c r="P3236">
        <f t="shared" si="247"/>
        <v>34.92</v>
      </c>
      <c r="Q3236" s="11" t="s">
        <v>8315</v>
      </c>
      <c r="R3236" t="s">
        <v>8316</v>
      </c>
      <c r="S3236" s="16">
        <f t="shared" si="248"/>
        <v>42734.789444444439</v>
      </c>
      <c r="T3236" s="16">
        <f t="shared" si="249"/>
        <v>42767.979861111111</v>
      </c>
    </row>
    <row r="3237" spans="1:20" ht="43.2" x14ac:dyDescent="0.3">
      <c r="A3237">
        <v>3235</v>
      </c>
      <c r="B3237" s="8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46"/>
        <v>103</v>
      </c>
      <c r="P3237">
        <f t="shared" si="247"/>
        <v>85.53</v>
      </c>
      <c r="Q3237" s="11" t="s">
        <v>8315</v>
      </c>
      <c r="R3237" t="s">
        <v>8316</v>
      </c>
      <c r="S3237" s="16">
        <f t="shared" si="248"/>
        <v>42522.347812499997</v>
      </c>
      <c r="T3237" s="16">
        <f t="shared" si="249"/>
        <v>42552.347812499997</v>
      </c>
    </row>
    <row r="3238" spans="1:20" ht="43.2" x14ac:dyDescent="0.3">
      <c r="A3238">
        <v>3236</v>
      </c>
      <c r="B3238" s="8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46"/>
        <v>101</v>
      </c>
      <c r="P3238">
        <f t="shared" si="247"/>
        <v>182.91</v>
      </c>
      <c r="Q3238" s="11" t="s">
        <v>8315</v>
      </c>
      <c r="R3238" t="s">
        <v>8316</v>
      </c>
      <c r="S3238" s="16">
        <f t="shared" si="248"/>
        <v>42702.917048611111</v>
      </c>
      <c r="T3238" s="16">
        <f t="shared" si="249"/>
        <v>42732.917048611111</v>
      </c>
    </row>
    <row r="3239" spans="1:20" ht="28.8" x14ac:dyDescent="0.3">
      <c r="A3239">
        <v>3237</v>
      </c>
      <c r="B3239" s="8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46"/>
        <v>101</v>
      </c>
      <c r="P3239">
        <f t="shared" si="247"/>
        <v>131.13999999999999</v>
      </c>
      <c r="Q3239" s="11" t="s">
        <v>8315</v>
      </c>
      <c r="R3239" t="s">
        <v>8316</v>
      </c>
      <c r="S3239" s="16">
        <f t="shared" si="248"/>
        <v>42252.474351851852</v>
      </c>
      <c r="T3239" s="16">
        <f t="shared" si="249"/>
        <v>42276.165972222225</v>
      </c>
    </row>
    <row r="3240" spans="1:20" ht="43.2" x14ac:dyDescent="0.3">
      <c r="A3240">
        <v>3238</v>
      </c>
      <c r="B3240" s="8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46"/>
        <v>112</v>
      </c>
      <c r="P3240">
        <f t="shared" si="247"/>
        <v>39.81</v>
      </c>
      <c r="Q3240" s="11" t="s">
        <v>8315</v>
      </c>
      <c r="R3240" t="s">
        <v>8316</v>
      </c>
      <c r="S3240" s="16">
        <f t="shared" si="248"/>
        <v>42156.510393518518</v>
      </c>
      <c r="T3240" s="16">
        <f t="shared" si="249"/>
        <v>42186.510393518518</v>
      </c>
    </row>
    <row r="3241" spans="1:20" ht="57.6" x14ac:dyDescent="0.3">
      <c r="A3241">
        <v>3239</v>
      </c>
      <c r="B3241" s="8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46"/>
        <v>106</v>
      </c>
      <c r="P3241">
        <f t="shared" si="247"/>
        <v>59.7</v>
      </c>
      <c r="Q3241" s="11" t="s">
        <v>8315</v>
      </c>
      <c r="R3241" t="s">
        <v>8316</v>
      </c>
      <c r="S3241" s="16">
        <f t="shared" si="248"/>
        <v>42278.089039351849</v>
      </c>
      <c r="T3241" s="16">
        <f t="shared" si="249"/>
        <v>42302.999305555553</v>
      </c>
    </row>
    <row r="3242" spans="1:20" ht="43.2" x14ac:dyDescent="0.3">
      <c r="A3242">
        <v>3240</v>
      </c>
      <c r="B3242" s="8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46"/>
        <v>101</v>
      </c>
      <c r="P3242">
        <f t="shared" si="247"/>
        <v>88.74</v>
      </c>
      <c r="Q3242" s="11" t="s">
        <v>8315</v>
      </c>
      <c r="R3242" t="s">
        <v>8316</v>
      </c>
      <c r="S3242" s="16">
        <f t="shared" si="248"/>
        <v>42754.693842592591</v>
      </c>
      <c r="T3242" s="16">
        <f t="shared" si="249"/>
        <v>42782.958333333328</v>
      </c>
    </row>
    <row r="3243" spans="1:20" ht="57.6" x14ac:dyDescent="0.3">
      <c r="A3243">
        <v>3241</v>
      </c>
      <c r="B3243" s="8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46"/>
        <v>115</v>
      </c>
      <c r="P3243">
        <f t="shared" si="247"/>
        <v>58.69</v>
      </c>
      <c r="Q3243" s="11" t="s">
        <v>8315</v>
      </c>
      <c r="R3243" t="s">
        <v>8316</v>
      </c>
      <c r="S3243" s="16">
        <f t="shared" si="248"/>
        <v>41893.324884259258</v>
      </c>
      <c r="T3243" s="16">
        <f t="shared" si="249"/>
        <v>41926.290972222225</v>
      </c>
    </row>
    <row r="3244" spans="1:20" ht="43.2" x14ac:dyDescent="0.3">
      <c r="A3244">
        <v>3242</v>
      </c>
      <c r="B3244" s="8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ref="O3244:O3307" si="251">ROUND(E3244/D3244*100,0)</f>
        <v>127</v>
      </c>
      <c r="P3244">
        <f t="shared" ref="P3244:P3307" si="252">IFERROR(ROUND(E3244/L3244,2),0)</f>
        <v>69.569999999999993</v>
      </c>
      <c r="Q3244" s="11" t="s">
        <v>8315</v>
      </c>
      <c r="R3244" t="s">
        <v>8316</v>
      </c>
      <c r="S3244" s="16">
        <f t="shared" ref="S3244:S3307" si="253">(((J3244/60)/60)/24)+DATE(1970,1,1)</f>
        <v>41871.755694444444</v>
      </c>
      <c r="T3244" s="16">
        <f t="shared" ref="T3244:T3307" si="254">(((I3244/60)/60)/24)+DATE(1970,1,1)</f>
        <v>41901.755694444444</v>
      </c>
    </row>
    <row r="3245" spans="1:20" ht="43.2" x14ac:dyDescent="0.3">
      <c r="A3245">
        <v>3243</v>
      </c>
      <c r="B3245" s="8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1"/>
        <v>103</v>
      </c>
      <c r="P3245">
        <f t="shared" si="252"/>
        <v>115.87</v>
      </c>
      <c r="Q3245" s="11" t="s">
        <v>8315</v>
      </c>
      <c r="R3245" t="s">
        <v>8316</v>
      </c>
      <c r="S3245" s="16">
        <f t="shared" si="253"/>
        <v>42262.096782407403</v>
      </c>
      <c r="T3245" s="16">
        <f t="shared" si="254"/>
        <v>42286</v>
      </c>
    </row>
    <row r="3246" spans="1:20" ht="43.2" x14ac:dyDescent="0.3">
      <c r="A3246">
        <v>3244</v>
      </c>
      <c r="B3246" s="8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1"/>
        <v>103</v>
      </c>
      <c r="P3246">
        <f t="shared" si="252"/>
        <v>23.87</v>
      </c>
      <c r="Q3246" s="11" t="s">
        <v>8315</v>
      </c>
      <c r="R3246" t="s">
        <v>8316</v>
      </c>
      <c r="S3246" s="16">
        <f t="shared" si="253"/>
        <v>42675.694236111114</v>
      </c>
      <c r="T3246" s="16">
        <f t="shared" si="254"/>
        <v>42705.735902777778</v>
      </c>
    </row>
    <row r="3247" spans="1:20" ht="43.2" x14ac:dyDescent="0.3">
      <c r="A3247">
        <v>3245</v>
      </c>
      <c r="B3247" s="8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1"/>
        <v>104</v>
      </c>
      <c r="P3247">
        <f t="shared" si="252"/>
        <v>81.13</v>
      </c>
      <c r="Q3247" s="11" t="s">
        <v>8315</v>
      </c>
      <c r="R3247" t="s">
        <v>8316</v>
      </c>
      <c r="S3247" s="16">
        <f t="shared" si="253"/>
        <v>42135.60020833333</v>
      </c>
      <c r="T3247" s="16">
        <f t="shared" si="254"/>
        <v>42167.083333333328</v>
      </c>
    </row>
    <row r="3248" spans="1:20" ht="43.2" x14ac:dyDescent="0.3">
      <c r="A3248">
        <v>3246</v>
      </c>
      <c r="B3248" s="8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1"/>
        <v>111</v>
      </c>
      <c r="P3248">
        <f t="shared" si="252"/>
        <v>57.63</v>
      </c>
      <c r="Q3248" s="11" t="s">
        <v>8315</v>
      </c>
      <c r="R3248" t="s">
        <v>8316</v>
      </c>
      <c r="S3248" s="16">
        <f t="shared" si="253"/>
        <v>42230.472222222219</v>
      </c>
      <c r="T3248" s="16">
        <f t="shared" si="254"/>
        <v>42259.165972222225</v>
      </c>
    </row>
    <row r="3249" spans="1:20" ht="43.2" x14ac:dyDescent="0.3">
      <c r="A3249">
        <v>3247</v>
      </c>
      <c r="B3249" s="8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1"/>
        <v>106</v>
      </c>
      <c r="P3249">
        <f t="shared" si="252"/>
        <v>46.43</v>
      </c>
      <c r="Q3249" s="11" t="s">
        <v>8315</v>
      </c>
      <c r="R3249" t="s">
        <v>8316</v>
      </c>
      <c r="S3249" s="16">
        <f t="shared" si="253"/>
        <v>42167.434166666666</v>
      </c>
      <c r="T3249" s="16">
        <f t="shared" si="254"/>
        <v>42197.434166666666</v>
      </c>
    </row>
    <row r="3250" spans="1:20" ht="28.8" x14ac:dyDescent="0.3">
      <c r="A3250">
        <v>3248</v>
      </c>
      <c r="B3250" s="8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1"/>
        <v>101</v>
      </c>
      <c r="P3250">
        <f t="shared" si="252"/>
        <v>60.48</v>
      </c>
      <c r="Q3250" s="11" t="s">
        <v>8315</v>
      </c>
      <c r="R3250" t="s">
        <v>8316</v>
      </c>
      <c r="S3250" s="16">
        <f t="shared" si="253"/>
        <v>42068.888391203705</v>
      </c>
      <c r="T3250" s="16">
        <f t="shared" si="254"/>
        <v>42098.846724537041</v>
      </c>
    </row>
    <row r="3251" spans="1:20" ht="43.2" x14ac:dyDescent="0.3">
      <c r="A3251">
        <v>3249</v>
      </c>
      <c r="B3251" s="8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1"/>
        <v>105</v>
      </c>
      <c r="P3251">
        <f t="shared" si="252"/>
        <v>65.58</v>
      </c>
      <c r="Q3251" s="11" t="s">
        <v>8315</v>
      </c>
      <c r="R3251" t="s">
        <v>8316</v>
      </c>
      <c r="S3251" s="16">
        <f t="shared" si="253"/>
        <v>42145.746689814812</v>
      </c>
      <c r="T3251" s="16">
        <f t="shared" si="254"/>
        <v>42175.746689814812</v>
      </c>
    </row>
    <row r="3252" spans="1:20" ht="57.6" x14ac:dyDescent="0.3">
      <c r="A3252">
        <v>3250</v>
      </c>
      <c r="B3252" s="8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1"/>
        <v>102</v>
      </c>
      <c r="P3252">
        <f t="shared" si="252"/>
        <v>119.19</v>
      </c>
      <c r="Q3252" s="11" t="s">
        <v>8315</v>
      </c>
      <c r="R3252" t="s">
        <v>8316</v>
      </c>
      <c r="S3252" s="16">
        <f t="shared" si="253"/>
        <v>41918.742175925923</v>
      </c>
      <c r="T3252" s="16">
        <f t="shared" si="254"/>
        <v>41948.783842592595</v>
      </c>
    </row>
    <row r="3253" spans="1:20" ht="43.2" x14ac:dyDescent="0.3">
      <c r="A3253">
        <v>3251</v>
      </c>
      <c r="B3253" s="8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1"/>
        <v>111</v>
      </c>
      <c r="P3253">
        <f t="shared" si="252"/>
        <v>83.05</v>
      </c>
      <c r="Q3253" s="11" t="s">
        <v>8315</v>
      </c>
      <c r="R3253" t="s">
        <v>8316</v>
      </c>
      <c r="S3253" s="16">
        <f t="shared" si="253"/>
        <v>42146.731087962966</v>
      </c>
      <c r="T3253" s="16">
        <f t="shared" si="254"/>
        <v>42176.731087962966</v>
      </c>
    </row>
    <row r="3254" spans="1:20" ht="43.2" x14ac:dyDescent="0.3">
      <c r="A3254">
        <v>3252</v>
      </c>
      <c r="B3254" s="8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1"/>
        <v>128</v>
      </c>
      <c r="P3254">
        <f t="shared" si="252"/>
        <v>57.52</v>
      </c>
      <c r="Q3254" s="11" t="s">
        <v>8315</v>
      </c>
      <c r="R3254" t="s">
        <v>8316</v>
      </c>
      <c r="S3254" s="16">
        <f t="shared" si="253"/>
        <v>42590.472685185188</v>
      </c>
      <c r="T3254" s="16">
        <f t="shared" si="254"/>
        <v>42620.472685185188</v>
      </c>
    </row>
    <row r="3255" spans="1:20" ht="43.2" x14ac:dyDescent="0.3">
      <c r="A3255">
        <v>3253</v>
      </c>
      <c r="B3255" s="8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1"/>
        <v>102</v>
      </c>
      <c r="P3255">
        <f t="shared" si="252"/>
        <v>177.09</v>
      </c>
      <c r="Q3255" s="11" t="s">
        <v>8315</v>
      </c>
      <c r="R3255" t="s">
        <v>8316</v>
      </c>
      <c r="S3255" s="16">
        <f t="shared" si="253"/>
        <v>42602.576712962968</v>
      </c>
      <c r="T3255" s="16">
        <f t="shared" si="254"/>
        <v>42621.15625</v>
      </c>
    </row>
    <row r="3256" spans="1:20" ht="43.2" x14ac:dyDescent="0.3">
      <c r="A3256">
        <v>3254</v>
      </c>
      <c r="B3256" s="8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1"/>
        <v>101</v>
      </c>
      <c r="P3256">
        <f t="shared" si="252"/>
        <v>70.77</v>
      </c>
      <c r="Q3256" s="11" t="s">
        <v>8315</v>
      </c>
      <c r="R3256" t="s">
        <v>8316</v>
      </c>
      <c r="S3256" s="16">
        <f t="shared" si="253"/>
        <v>42059.085752314815</v>
      </c>
      <c r="T3256" s="16">
        <f t="shared" si="254"/>
        <v>42089.044085648144</v>
      </c>
    </row>
    <row r="3257" spans="1:20" ht="57.6" x14ac:dyDescent="0.3">
      <c r="A3257">
        <v>3255</v>
      </c>
      <c r="B3257" s="8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1"/>
        <v>175</v>
      </c>
      <c r="P3257">
        <f t="shared" si="252"/>
        <v>29.17</v>
      </c>
      <c r="Q3257" s="11" t="s">
        <v>8315</v>
      </c>
      <c r="R3257" t="s">
        <v>8316</v>
      </c>
      <c r="S3257" s="16">
        <f t="shared" si="253"/>
        <v>41889.768229166664</v>
      </c>
      <c r="T3257" s="16">
        <f t="shared" si="254"/>
        <v>41919.768229166664</v>
      </c>
    </row>
    <row r="3258" spans="1:20" ht="43.2" x14ac:dyDescent="0.3">
      <c r="A3258">
        <v>3256</v>
      </c>
      <c r="B3258" s="8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1"/>
        <v>128</v>
      </c>
      <c r="P3258">
        <f t="shared" si="252"/>
        <v>72.760000000000005</v>
      </c>
      <c r="Q3258" s="11" t="s">
        <v>8315</v>
      </c>
      <c r="R3258" t="s">
        <v>8316</v>
      </c>
      <c r="S3258" s="16">
        <f t="shared" si="253"/>
        <v>42144.573807870373</v>
      </c>
      <c r="T3258" s="16">
        <f t="shared" si="254"/>
        <v>42166.165972222225</v>
      </c>
    </row>
    <row r="3259" spans="1:20" ht="43.2" x14ac:dyDescent="0.3">
      <c r="A3259">
        <v>3257</v>
      </c>
      <c r="B3259" s="8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1"/>
        <v>106</v>
      </c>
      <c r="P3259">
        <f t="shared" si="252"/>
        <v>51.85</v>
      </c>
      <c r="Q3259" s="11" t="s">
        <v>8315</v>
      </c>
      <c r="R3259" t="s">
        <v>8316</v>
      </c>
      <c r="S3259" s="16">
        <f t="shared" si="253"/>
        <v>42758.559629629628</v>
      </c>
      <c r="T3259" s="16">
        <f t="shared" si="254"/>
        <v>42788.559629629628</v>
      </c>
    </row>
    <row r="3260" spans="1:20" ht="43.2" x14ac:dyDescent="0.3">
      <c r="A3260">
        <v>3258</v>
      </c>
      <c r="B3260" s="8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1"/>
        <v>105</v>
      </c>
      <c r="P3260">
        <f t="shared" si="252"/>
        <v>98.2</v>
      </c>
      <c r="Q3260" s="11" t="s">
        <v>8315</v>
      </c>
      <c r="R3260" t="s">
        <v>8316</v>
      </c>
      <c r="S3260" s="16">
        <f t="shared" si="253"/>
        <v>41982.887280092589</v>
      </c>
      <c r="T3260" s="16">
        <f t="shared" si="254"/>
        <v>42012.887280092589</v>
      </c>
    </row>
    <row r="3261" spans="1:20" ht="43.2" x14ac:dyDescent="0.3">
      <c r="A3261">
        <v>3259</v>
      </c>
      <c r="B3261" s="8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1"/>
        <v>106</v>
      </c>
      <c r="P3261">
        <f t="shared" si="252"/>
        <v>251.74</v>
      </c>
      <c r="Q3261" s="11" t="s">
        <v>8315</v>
      </c>
      <c r="R3261" t="s">
        <v>8316</v>
      </c>
      <c r="S3261" s="16">
        <f t="shared" si="253"/>
        <v>42614.760937500003</v>
      </c>
      <c r="T3261" s="16">
        <f t="shared" si="254"/>
        <v>42644.165972222225</v>
      </c>
    </row>
    <row r="3262" spans="1:20" ht="43.2" x14ac:dyDescent="0.3">
      <c r="A3262">
        <v>3260</v>
      </c>
      <c r="B3262" s="8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1"/>
        <v>109</v>
      </c>
      <c r="P3262">
        <f t="shared" si="252"/>
        <v>74.819999999999993</v>
      </c>
      <c r="Q3262" s="11" t="s">
        <v>8315</v>
      </c>
      <c r="R3262" t="s">
        <v>8316</v>
      </c>
      <c r="S3262" s="16">
        <f t="shared" si="253"/>
        <v>42303.672662037032</v>
      </c>
      <c r="T3262" s="16">
        <f t="shared" si="254"/>
        <v>42338.714328703703</v>
      </c>
    </row>
    <row r="3263" spans="1:20" ht="43.2" x14ac:dyDescent="0.3">
      <c r="A3263">
        <v>3261</v>
      </c>
      <c r="B3263" s="8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1"/>
        <v>100</v>
      </c>
      <c r="P3263">
        <f t="shared" si="252"/>
        <v>67.650000000000006</v>
      </c>
      <c r="Q3263" s="11" t="s">
        <v>8315</v>
      </c>
      <c r="R3263" t="s">
        <v>8316</v>
      </c>
      <c r="S3263" s="16">
        <f t="shared" si="253"/>
        <v>42171.725416666668</v>
      </c>
      <c r="T3263" s="16">
        <f t="shared" si="254"/>
        <v>42201.725416666668</v>
      </c>
    </row>
    <row r="3264" spans="1:20" ht="28.8" x14ac:dyDescent="0.3">
      <c r="A3264">
        <v>3262</v>
      </c>
      <c r="B3264" s="8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1"/>
        <v>103</v>
      </c>
      <c r="P3264">
        <f t="shared" si="252"/>
        <v>93.81</v>
      </c>
      <c r="Q3264" s="11" t="s">
        <v>8315</v>
      </c>
      <c r="R3264" t="s">
        <v>8316</v>
      </c>
      <c r="S3264" s="16">
        <f t="shared" si="253"/>
        <v>41964.315532407403</v>
      </c>
      <c r="T3264" s="16">
        <f t="shared" si="254"/>
        <v>41995.166666666672</v>
      </c>
    </row>
    <row r="3265" spans="1:20" ht="28.8" x14ac:dyDescent="0.3">
      <c r="A3265">
        <v>3263</v>
      </c>
      <c r="B3265" s="8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1"/>
        <v>112</v>
      </c>
      <c r="P3265">
        <f t="shared" si="252"/>
        <v>41.24</v>
      </c>
      <c r="Q3265" s="11" t="s">
        <v>8315</v>
      </c>
      <c r="R3265" t="s">
        <v>8316</v>
      </c>
      <c r="S3265" s="16">
        <f t="shared" si="253"/>
        <v>42284.516064814816</v>
      </c>
      <c r="T3265" s="16">
        <f t="shared" si="254"/>
        <v>42307.875</v>
      </c>
    </row>
    <row r="3266" spans="1:20" ht="28.8" x14ac:dyDescent="0.3">
      <c r="A3266">
        <v>3264</v>
      </c>
      <c r="B3266" s="8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1"/>
        <v>103</v>
      </c>
      <c r="P3266">
        <f t="shared" si="252"/>
        <v>52.55</v>
      </c>
      <c r="Q3266" s="11" t="s">
        <v>8315</v>
      </c>
      <c r="R3266" t="s">
        <v>8316</v>
      </c>
      <c r="S3266" s="16">
        <f t="shared" si="253"/>
        <v>42016.800208333334</v>
      </c>
      <c r="T3266" s="16">
        <f t="shared" si="254"/>
        <v>42032.916666666672</v>
      </c>
    </row>
    <row r="3267" spans="1:20" ht="43.2" x14ac:dyDescent="0.3">
      <c r="A3267">
        <v>3265</v>
      </c>
      <c r="B3267" s="8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1"/>
        <v>164</v>
      </c>
      <c r="P3267">
        <f t="shared" si="252"/>
        <v>70.290000000000006</v>
      </c>
      <c r="Q3267" s="11" t="s">
        <v>8315</v>
      </c>
      <c r="R3267" t="s">
        <v>8316</v>
      </c>
      <c r="S3267" s="16">
        <f t="shared" si="253"/>
        <v>42311.711979166663</v>
      </c>
      <c r="T3267" s="16">
        <f t="shared" si="254"/>
        <v>42341.708333333328</v>
      </c>
    </row>
    <row r="3268" spans="1:20" ht="43.2" x14ac:dyDescent="0.3">
      <c r="A3268">
        <v>3266</v>
      </c>
      <c r="B3268" s="8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1"/>
        <v>131</v>
      </c>
      <c r="P3268">
        <f t="shared" si="252"/>
        <v>48.33</v>
      </c>
      <c r="Q3268" s="11" t="s">
        <v>8315</v>
      </c>
      <c r="R3268" t="s">
        <v>8316</v>
      </c>
      <c r="S3268" s="16">
        <f t="shared" si="253"/>
        <v>42136.536134259266</v>
      </c>
      <c r="T3268" s="16">
        <f t="shared" si="254"/>
        <v>42167.875</v>
      </c>
    </row>
    <row r="3269" spans="1:20" ht="43.2" x14ac:dyDescent="0.3">
      <c r="A3269">
        <v>3267</v>
      </c>
      <c r="B3269" s="8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1"/>
        <v>102</v>
      </c>
      <c r="P3269">
        <f t="shared" si="252"/>
        <v>53.18</v>
      </c>
      <c r="Q3269" s="11" t="s">
        <v>8315</v>
      </c>
      <c r="R3269" t="s">
        <v>8316</v>
      </c>
      <c r="S3269" s="16">
        <f t="shared" si="253"/>
        <v>42172.757638888885</v>
      </c>
      <c r="T3269" s="16">
        <f t="shared" si="254"/>
        <v>42202.757638888885</v>
      </c>
    </row>
    <row r="3270" spans="1:20" ht="43.2" x14ac:dyDescent="0.3">
      <c r="A3270">
        <v>3268</v>
      </c>
      <c r="B3270" s="8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1"/>
        <v>128</v>
      </c>
      <c r="P3270">
        <f t="shared" si="252"/>
        <v>60.95</v>
      </c>
      <c r="Q3270" s="11" t="s">
        <v>8315</v>
      </c>
      <c r="R3270" t="s">
        <v>8316</v>
      </c>
      <c r="S3270" s="16">
        <f t="shared" si="253"/>
        <v>42590.90425925926</v>
      </c>
      <c r="T3270" s="16">
        <f t="shared" si="254"/>
        <v>42606.90425925926</v>
      </c>
    </row>
    <row r="3271" spans="1:20" ht="43.2" x14ac:dyDescent="0.3">
      <c r="A3271">
        <v>3269</v>
      </c>
      <c r="B3271" s="8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1"/>
        <v>102</v>
      </c>
      <c r="P3271">
        <f t="shared" si="252"/>
        <v>116</v>
      </c>
      <c r="Q3271" s="11" t="s">
        <v>8315</v>
      </c>
      <c r="R3271" t="s">
        <v>8316</v>
      </c>
      <c r="S3271" s="16">
        <f t="shared" si="253"/>
        <v>42137.395798611105</v>
      </c>
      <c r="T3271" s="16">
        <f t="shared" si="254"/>
        <v>42171.458333333328</v>
      </c>
    </row>
    <row r="3272" spans="1:20" ht="57.6" x14ac:dyDescent="0.3">
      <c r="A3272">
        <v>3270</v>
      </c>
      <c r="B3272" s="8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1"/>
        <v>102</v>
      </c>
      <c r="P3272">
        <f t="shared" si="252"/>
        <v>61</v>
      </c>
      <c r="Q3272" s="11" t="s">
        <v>8315</v>
      </c>
      <c r="R3272" t="s">
        <v>8316</v>
      </c>
      <c r="S3272" s="16">
        <f t="shared" si="253"/>
        <v>42167.533159722225</v>
      </c>
      <c r="T3272" s="16">
        <f t="shared" si="254"/>
        <v>42197.533159722225</v>
      </c>
    </row>
    <row r="3273" spans="1:20" x14ac:dyDescent="0.3">
      <c r="A3273">
        <v>3271</v>
      </c>
      <c r="B3273" s="8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1"/>
        <v>130</v>
      </c>
      <c r="P3273">
        <f t="shared" si="252"/>
        <v>38.24</v>
      </c>
      <c r="Q3273" s="11" t="s">
        <v>8315</v>
      </c>
      <c r="R3273" t="s">
        <v>8316</v>
      </c>
      <c r="S3273" s="16">
        <f t="shared" si="253"/>
        <v>41915.437210648146</v>
      </c>
      <c r="T3273" s="16">
        <f t="shared" si="254"/>
        <v>41945.478877314818</v>
      </c>
    </row>
    <row r="3274" spans="1:20" ht="43.2" x14ac:dyDescent="0.3">
      <c r="A3274">
        <v>3272</v>
      </c>
      <c r="B3274" s="8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1"/>
        <v>154</v>
      </c>
      <c r="P3274">
        <f t="shared" si="252"/>
        <v>106.5</v>
      </c>
      <c r="Q3274" s="11" t="s">
        <v>8315</v>
      </c>
      <c r="R3274" t="s">
        <v>8316</v>
      </c>
      <c r="S3274" s="16">
        <f t="shared" si="253"/>
        <v>42284.500104166669</v>
      </c>
      <c r="T3274" s="16">
        <f t="shared" si="254"/>
        <v>42314.541770833333</v>
      </c>
    </row>
    <row r="3275" spans="1:20" ht="57.6" x14ac:dyDescent="0.3">
      <c r="A3275">
        <v>3273</v>
      </c>
      <c r="B3275" s="8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1"/>
        <v>107</v>
      </c>
      <c r="P3275">
        <f t="shared" si="252"/>
        <v>204.57</v>
      </c>
      <c r="Q3275" s="11" t="s">
        <v>8315</v>
      </c>
      <c r="R3275" t="s">
        <v>8316</v>
      </c>
      <c r="S3275" s="16">
        <f t="shared" si="253"/>
        <v>42611.801412037035</v>
      </c>
      <c r="T3275" s="16">
        <f t="shared" si="254"/>
        <v>42627.791666666672</v>
      </c>
    </row>
    <row r="3276" spans="1:20" ht="43.2" x14ac:dyDescent="0.3">
      <c r="A3276">
        <v>3274</v>
      </c>
      <c r="B3276" s="8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1"/>
        <v>101</v>
      </c>
      <c r="P3276">
        <f t="shared" si="252"/>
        <v>54.91</v>
      </c>
      <c r="Q3276" s="11" t="s">
        <v>8315</v>
      </c>
      <c r="R3276" t="s">
        <v>8316</v>
      </c>
      <c r="S3276" s="16">
        <f t="shared" si="253"/>
        <v>42400.704537037032</v>
      </c>
      <c r="T3276" s="16">
        <f t="shared" si="254"/>
        <v>42444.875</v>
      </c>
    </row>
    <row r="3277" spans="1:20" ht="43.2" x14ac:dyDescent="0.3">
      <c r="A3277">
        <v>3275</v>
      </c>
      <c r="B3277" s="8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1"/>
        <v>100</v>
      </c>
      <c r="P3277">
        <f t="shared" si="252"/>
        <v>150.41999999999999</v>
      </c>
      <c r="Q3277" s="11" t="s">
        <v>8315</v>
      </c>
      <c r="R3277" t="s">
        <v>8316</v>
      </c>
      <c r="S3277" s="16">
        <f t="shared" si="253"/>
        <v>42017.88045138889</v>
      </c>
      <c r="T3277" s="16">
        <f t="shared" si="254"/>
        <v>42044.1875</v>
      </c>
    </row>
    <row r="3278" spans="1:20" ht="43.2" x14ac:dyDescent="0.3">
      <c r="A3278">
        <v>3276</v>
      </c>
      <c r="B3278" s="8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1"/>
        <v>117</v>
      </c>
      <c r="P3278">
        <f t="shared" si="252"/>
        <v>52.58</v>
      </c>
      <c r="Q3278" s="11" t="s">
        <v>8315</v>
      </c>
      <c r="R3278" t="s">
        <v>8316</v>
      </c>
      <c r="S3278" s="16">
        <f t="shared" si="253"/>
        <v>42426.949988425928</v>
      </c>
      <c r="T3278" s="16">
        <f t="shared" si="254"/>
        <v>42461.165972222225</v>
      </c>
    </row>
    <row r="3279" spans="1:20" ht="57.6" x14ac:dyDescent="0.3">
      <c r="A3279">
        <v>3277</v>
      </c>
      <c r="B3279" s="8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1"/>
        <v>109</v>
      </c>
      <c r="P3279">
        <f t="shared" si="252"/>
        <v>54.3</v>
      </c>
      <c r="Q3279" s="11" t="s">
        <v>8315</v>
      </c>
      <c r="R3279" t="s">
        <v>8316</v>
      </c>
      <c r="S3279" s="16">
        <f t="shared" si="253"/>
        <v>41931.682939814818</v>
      </c>
      <c r="T3279" s="16">
        <f t="shared" si="254"/>
        <v>41961.724606481483</v>
      </c>
    </row>
    <row r="3280" spans="1:20" ht="43.2" x14ac:dyDescent="0.3">
      <c r="A3280">
        <v>3278</v>
      </c>
      <c r="B3280" s="8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1"/>
        <v>103</v>
      </c>
      <c r="P3280">
        <f t="shared" si="252"/>
        <v>76.03</v>
      </c>
      <c r="Q3280" s="11" t="s">
        <v>8315</v>
      </c>
      <c r="R3280" t="s">
        <v>8316</v>
      </c>
      <c r="S3280" s="16">
        <f t="shared" si="253"/>
        <v>42124.848414351851</v>
      </c>
      <c r="T3280" s="16">
        <f t="shared" si="254"/>
        <v>42154.848414351851</v>
      </c>
    </row>
    <row r="3281" spans="1:20" ht="57.6" x14ac:dyDescent="0.3">
      <c r="A3281">
        <v>3279</v>
      </c>
      <c r="B3281" s="8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1"/>
        <v>114</v>
      </c>
      <c r="P3281">
        <f t="shared" si="252"/>
        <v>105.21</v>
      </c>
      <c r="Q3281" s="11" t="s">
        <v>8315</v>
      </c>
      <c r="R3281" t="s">
        <v>8316</v>
      </c>
      <c r="S3281" s="16">
        <f t="shared" si="253"/>
        <v>42431.102534722217</v>
      </c>
      <c r="T3281" s="16">
        <f t="shared" si="254"/>
        <v>42461.06086805556</v>
      </c>
    </row>
    <row r="3282" spans="1:20" ht="43.2" x14ac:dyDescent="0.3">
      <c r="A3282">
        <v>3280</v>
      </c>
      <c r="B3282" s="8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1"/>
        <v>103</v>
      </c>
      <c r="P3282">
        <f t="shared" si="252"/>
        <v>68.67</v>
      </c>
      <c r="Q3282" s="11" t="s">
        <v>8315</v>
      </c>
      <c r="R3282" t="s">
        <v>8316</v>
      </c>
      <c r="S3282" s="16">
        <f t="shared" si="253"/>
        <v>42121.756921296299</v>
      </c>
      <c r="T3282" s="16">
        <f t="shared" si="254"/>
        <v>42156.208333333328</v>
      </c>
    </row>
    <row r="3283" spans="1:20" ht="28.8" x14ac:dyDescent="0.3">
      <c r="A3283">
        <v>3281</v>
      </c>
      <c r="B3283" s="8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1"/>
        <v>122</v>
      </c>
      <c r="P3283">
        <f t="shared" si="252"/>
        <v>129.36000000000001</v>
      </c>
      <c r="Q3283" s="11" t="s">
        <v>8315</v>
      </c>
      <c r="R3283" t="s">
        <v>8316</v>
      </c>
      <c r="S3283" s="16">
        <f t="shared" si="253"/>
        <v>42219.019733796296</v>
      </c>
      <c r="T3283" s="16">
        <f t="shared" si="254"/>
        <v>42249.019733796296</v>
      </c>
    </row>
    <row r="3284" spans="1:20" ht="43.2" x14ac:dyDescent="0.3">
      <c r="A3284">
        <v>3282</v>
      </c>
      <c r="B3284" s="8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1"/>
        <v>103</v>
      </c>
      <c r="P3284">
        <f t="shared" si="252"/>
        <v>134.26</v>
      </c>
      <c r="Q3284" s="11" t="s">
        <v>8315</v>
      </c>
      <c r="R3284" t="s">
        <v>8316</v>
      </c>
      <c r="S3284" s="16">
        <f t="shared" si="253"/>
        <v>42445.19430555556</v>
      </c>
      <c r="T3284" s="16">
        <f t="shared" si="254"/>
        <v>42489.19430555556</v>
      </c>
    </row>
    <row r="3285" spans="1:20" ht="43.2" x14ac:dyDescent="0.3">
      <c r="A3285">
        <v>3283</v>
      </c>
      <c r="B3285" s="8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1"/>
        <v>105</v>
      </c>
      <c r="P3285">
        <f t="shared" si="252"/>
        <v>17.829999999999998</v>
      </c>
      <c r="Q3285" s="11" t="s">
        <v>8315</v>
      </c>
      <c r="R3285" t="s">
        <v>8316</v>
      </c>
      <c r="S3285" s="16">
        <f t="shared" si="253"/>
        <v>42379.74418981481</v>
      </c>
      <c r="T3285" s="16">
        <f t="shared" si="254"/>
        <v>42410.875</v>
      </c>
    </row>
    <row r="3286" spans="1:20" ht="43.2" x14ac:dyDescent="0.3">
      <c r="A3286">
        <v>3284</v>
      </c>
      <c r="B3286" s="8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1"/>
        <v>102</v>
      </c>
      <c r="P3286">
        <f t="shared" si="252"/>
        <v>203.2</v>
      </c>
      <c r="Q3286" s="11" t="s">
        <v>8315</v>
      </c>
      <c r="R3286" t="s">
        <v>8316</v>
      </c>
      <c r="S3286" s="16">
        <f t="shared" si="253"/>
        <v>42380.884872685187</v>
      </c>
      <c r="T3286" s="16">
        <f t="shared" si="254"/>
        <v>42398.249305555553</v>
      </c>
    </row>
    <row r="3287" spans="1:20" x14ac:dyDescent="0.3">
      <c r="A3287">
        <v>3285</v>
      </c>
      <c r="B3287" s="8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1"/>
        <v>112</v>
      </c>
      <c r="P3287">
        <f t="shared" si="252"/>
        <v>69.19</v>
      </c>
      <c r="Q3287" s="11" t="s">
        <v>8315</v>
      </c>
      <c r="R3287" t="s">
        <v>8316</v>
      </c>
      <c r="S3287" s="16">
        <f t="shared" si="253"/>
        <v>42762.942430555559</v>
      </c>
      <c r="T3287" s="16">
        <f t="shared" si="254"/>
        <v>42794.208333333328</v>
      </c>
    </row>
    <row r="3288" spans="1:20" ht="57.6" x14ac:dyDescent="0.3">
      <c r="A3288">
        <v>3286</v>
      </c>
      <c r="B3288" s="8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1"/>
        <v>102</v>
      </c>
      <c r="P3288">
        <f t="shared" si="252"/>
        <v>125.12</v>
      </c>
      <c r="Q3288" s="11" t="s">
        <v>8315</v>
      </c>
      <c r="R3288" t="s">
        <v>8316</v>
      </c>
      <c r="S3288" s="16">
        <f t="shared" si="253"/>
        <v>42567.840069444443</v>
      </c>
      <c r="T3288" s="16">
        <f t="shared" si="254"/>
        <v>42597.840069444443</v>
      </c>
    </row>
    <row r="3289" spans="1:20" ht="28.8" x14ac:dyDescent="0.3">
      <c r="A3289">
        <v>3287</v>
      </c>
      <c r="B3289" s="8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1"/>
        <v>100</v>
      </c>
      <c r="P3289">
        <f t="shared" si="252"/>
        <v>73.53</v>
      </c>
      <c r="Q3289" s="11" t="s">
        <v>8315</v>
      </c>
      <c r="R3289" t="s">
        <v>8316</v>
      </c>
      <c r="S3289" s="16">
        <f t="shared" si="253"/>
        <v>42311.750324074077</v>
      </c>
      <c r="T3289" s="16">
        <f t="shared" si="254"/>
        <v>42336.750324074077</v>
      </c>
    </row>
    <row r="3290" spans="1:20" ht="43.2" x14ac:dyDescent="0.3">
      <c r="A3290">
        <v>3288</v>
      </c>
      <c r="B3290" s="8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1"/>
        <v>100</v>
      </c>
      <c r="P3290">
        <f t="shared" si="252"/>
        <v>48.44</v>
      </c>
      <c r="Q3290" s="11" t="s">
        <v>8315</v>
      </c>
      <c r="R3290" t="s">
        <v>8316</v>
      </c>
      <c r="S3290" s="16">
        <f t="shared" si="253"/>
        <v>42505.774479166663</v>
      </c>
      <c r="T3290" s="16">
        <f t="shared" si="254"/>
        <v>42541.958333333328</v>
      </c>
    </row>
    <row r="3291" spans="1:20" ht="43.2" x14ac:dyDescent="0.3">
      <c r="A3291">
        <v>3289</v>
      </c>
      <c r="B3291" s="8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1"/>
        <v>133</v>
      </c>
      <c r="P3291">
        <f t="shared" si="252"/>
        <v>26.61</v>
      </c>
      <c r="Q3291" s="11" t="s">
        <v>8315</v>
      </c>
      <c r="R3291" t="s">
        <v>8316</v>
      </c>
      <c r="S3291" s="16">
        <f t="shared" si="253"/>
        <v>42758.368078703701</v>
      </c>
      <c r="T3291" s="16">
        <f t="shared" si="254"/>
        <v>42786.368078703701</v>
      </c>
    </row>
    <row r="3292" spans="1:20" ht="72" x14ac:dyDescent="0.3">
      <c r="A3292">
        <v>3290</v>
      </c>
      <c r="B3292" s="8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1"/>
        <v>121</v>
      </c>
      <c r="P3292">
        <f t="shared" si="252"/>
        <v>33.67</v>
      </c>
      <c r="Q3292" s="11" t="s">
        <v>8315</v>
      </c>
      <c r="R3292" t="s">
        <v>8316</v>
      </c>
      <c r="S3292" s="16">
        <f t="shared" si="253"/>
        <v>42775.51494212963</v>
      </c>
      <c r="T3292" s="16">
        <f t="shared" si="254"/>
        <v>42805.51494212963</v>
      </c>
    </row>
    <row r="3293" spans="1:20" ht="57.6" x14ac:dyDescent="0.3">
      <c r="A3293">
        <v>3291</v>
      </c>
      <c r="B3293" s="8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1"/>
        <v>114</v>
      </c>
      <c r="P3293">
        <f t="shared" si="252"/>
        <v>40.71</v>
      </c>
      <c r="Q3293" s="11" t="s">
        <v>8315</v>
      </c>
      <c r="R3293" t="s">
        <v>8316</v>
      </c>
      <c r="S3293" s="16">
        <f t="shared" si="253"/>
        <v>42232.702546296292</v>
      </c>
      <c r="T3293" s="16">
        <f t="shared" si="254"/>
        <v>42264.165972222225</v>
      </c>
    </row>
    <row r="3294" spans="1:20" ht="43.2" x14ac:dyDescent="0.3">
      <c r="A3294">
        <v>3292</v>
      </c>
      <c r="B3294" s="8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1"/>
        <v>286</v>
      </c>
      <c r="P3294">
        <f t="shared" si="252"/>
        <v>19.27</v>
      </c>
      <c r="Q3294" s="11" t="s">
        <v>8315</v>
      </c>
      <c r="R3294" t="s">
        <v>8316</v>
      </c>
      <c r="S3294" s="16">
        <f t="shared" si="253"/>
        <v>42282.770231481481</v>
      </c>
      <c r="T3294" s="16">
        <f t="shared" si="254"/>
        <v>42342.811898148153</v>
      </c>
    </row>
    <row r="3295" spans="1:20" ht="57.6" x14ac:dyDescent="0.3">
      <c r="A3295">
        <v>3293</v>
      </c>
      <c r="B3295" s="8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1"/>
        <v>170</v>
      </c>
      <c r="P3295">
        <f t="shared" si="252"/>
        <v>84.29</v>
      </c>
      <c r="Q3295" s="11" t="s">
        <v>8315</v>
      </c>
      <c r="R3295" t="s">
        <v>8316</v>
      </c>
      <c r="S3295" s="16">
        <f t="shared" si="253"/>
        <v>42768.425370370373</v>
      </c>
      <c r="T3295" s="16">
        <f t="shared" si="254"/>
        <v>42798.425370370373</v>
      </c>
    </row>
    <row r="3296" spans="1:20" ht="43.2" x14ac:dyDescent="0.3">
      <c r="A3296">
        <v>3294</v>
      </c>
      <c r="B3296" s="8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1"/>
        <v>118</v>
      </c>
      <c r="P3296">
        <f t="shared" si="252"/>
        <v>29.58</v>
      </c>
      <c r="Q3296" s="11" t="s">
        <v>8315</v>
      </c>
      <c r="R3296" t="s">
        <v>8316</v>
      </c>
      <c r="S3296" s="16">
        <f t="shared" si="253"/>
        <v>42141.541134259256</v>
      </c>
      <c r="T3296" s="16">
        <f t="shared" si="254"/>
        <v>42171.541134259256</v>
      </c>
    </row>
    <row r="3297" spans="1:20" ht="43.2" x14ac:dyDescent="0.3">
      <c r="A3297">
        <v>3295</v>
      </c>
      <c r="B3297" s="8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1"/>
        <v>103</v>
      </c>
      <c r="P3297">
        <f t="shared" si="252"/>
        <v>26.67</v>
      </c>
      <c r="Q3297" s="11" t="s">
        <v>8315</v>
      </c>
      <c r="R3297" t="s">
        <v>8316</v>
      </c>
      <c r="S3297" s="16">
        <f t="shared" si="253"/>
        <v>42609.442465277782</v>
      </c>
      <c r="T3297" s="16">
        <f t="shared" si="254"/>
        <v>42639.442465277782</v>
      </c>
    </row>
    <row r="3298" spans="1:20" ht="43.2" x14ac:dyDescent="0.3">
      <c r="A3298">
        <v>3296</v>
      </c>
      <c r="B3298" s="8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1"/>
        <v>144</v>
      </c>
      <c r="P3298">
        <f t="shared" si="252"/>
        <v>45.98</v>
      </c>
      <c r="Q3298" s="11" t="s">
        <v>8315</v>
      </c>
      <c r="R3298" t="s">
        <v>8316</v>
      </c>
      <c r="S3298" s="16">
        <f t="shared" si="253"/>
        <v>42309.756620370375</v>
      </c>
      <c r="T3298" s="16">
        <f t="shared" si="254"/>
        <v>42330.916666666672</v>
      </c>
    </row>
    <row r="3299" spans="1:20" ht="43.2" x14ac:dyDescent="0.3">
      <c r="A3299">
        <v>3297</v>
      </c>
      <c r="B3299" s="8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1"/>
        <v>100</v>
      </c>
      <c r="P3299">
        <f t="shared" si="252"/>
        <v>125.09</v>
      </c>
      <c r="Q3299" s="11" t="s">
        <v>8315</v>
      </c>
      <c r="R3299" t="s">
        <v>8316</v>
      </c>
      <c r="S3299" s="16">
        <f t="shared" si="253"/>
        <v>42193.771481481483</v>
      </c>
      <c r="T3299" s="16">
        <f t="shared" si="254"/>
        <v>42212.957638888889</v>
      </c>
    </row>
    <row r="3300" spans="1:20" ht="43.2" x14ac:dyDescent="0.3">
      <c r="A3300">
        <v>3298</v>
      </c>
      <c r="B3300" s="8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1"/>
        <v>102</v>
      </c>
      <c r="P3300">
        <f t="shared" si="252"/>
        <v>141.29</v>
      </c>
      <c r="Q3300" s="11" t="s">
        <v>8315</v>
      </c>
      <c r="R3300" t="s">
        <v>8316</v>
      </c>
      <c r="S3300" s="16">
        <f t="shared" si="253"/>
        <v>42239.957962962959</v>
      </c>
      <c r="T3300" s="16">
        <f t="shared" si="254"/>
        <v>42260</v>
      </c>
    </row>
    <row r="3301" spans="1:20" ht="43.2" x14ac:dyDescent="0.3">
      <c r="A3301">
        <v>3299</v>
      </c>
      <c r="B3301" s="8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1"/>
        <v>116</v>
      </c>
      <c r="P3301">
        <f t="shared" si="252"/>
        <v>55.33</v>
      </c>
      <c r="Q3301" s="11" t="s">
        <v>8315</v>
      </c>
      <c r="R3301" t="s">
        <v>8316</v>
      </c>
      <c r="S3301" s="16">
        <f t="shared" si="253"/>
        <v>42261.917395833334</v>
      </c>
      <c r="T3301" s="16">
        <f t="shared" si="254"/>
        <v>42291.917395833334</v>
      </c>
    </row>
    <row r="3302" spans="1:20" ht="43.2" x14ac:dyDescent="0.3">
      <c r="A3302">
        <v>3300</v>
      </c>
      <c r="B3302" s="8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1"/>
        <v>136</v>
      </c>
      <c r="P3302">
        <f t="shared" si="252"/>
        <v>46.42</v>
      </c>
      <c r="Q3302" s="11" t="s">
        <v>8315</v>
      </c>
      <c r="R3302" t="s">
        <v>8316</v>
      </c>
      <c r="S3302" s="16">
        <f t="shared" si="253"/>
        <v>42102.743773148148</v>
      </c>
      <c r="T3302" s="16">
        <f t="shared" si="254"/>
        <v>42123.743773148148</v>
      </c>
    </row>
    <row r="3303" spans="1:20" ht="43.2" x14ac:dyDescent="0.3">
      <c r="A3303">
        <v>3301</v>
      </c>
      <c r="B3303" s="8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1"/>
        <v>133</v>
      </c>
      <c r="P3303">
        <f t="shared" si="252"/>
        <v>57.2</v>
      </c>
      <c r="Q3303" s="11" t="s">
        <v>8315</v>
      </c>
      <c r="R3303" t="s">
        <v>8316</v>
      </c>
      <c r="S3303" s="16">
        <f t="shared" si="253"/>
        <v>42538.73583333334</v>
      </c>
      <c r="T3303" s="16">
        <f t="shared" si="254"/>
        <v>42583.290972222225</v>
      </c>
    </row>
    <row r="3304" spans="1:20" x14ac:dyDescent="0.3">
      <c r="A3304">
        <v>3302</v>
      </c>
      <c r="B3304" s="8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1"/>
        <v>103</v>
      </c>
      <c r="P3304">
        <f t="shared" si="252"/>
        <v>173.7</v>
      </c>
      <c r="Q3304" s="11" t="s">
        <v>8315</v>
      </c>
      <c r="R3304" t="s">
        <v>8316</v>
      </c>
      <c r="S3304" s="16">
        <f t="shared" si="253"/>
        <v>42681.35157407407</v>
      </c>
      <c r="T3304" s="16">
        <f t="shared" si="254"/>
        <v>42711.35157407407</v>
      </c>
    </row>
    <row r="3305" spans="1:20" ht="43.2" x14ac:dyDescent="0.3">
      <c r="A3305">
        <v>3303</v>
      </c>
      <c r="B3305" s="8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1"/>
        <v>116</v>
      </c>
      <c r="P3305">
        <f t="shared" si="252"/>
        <v>59.6</v>
      </c>
      <c r="Q3305" s="11" t="s">
        <v>8315</v>
      </c>
      <c r="R3305" t="s">
        <v>8316</v>
      </c>
      <c r="S3305" s="16">
        <f t="shared" si="253"/>
        <v>42056.65143518518</v>
      </c>
      <c r="T3305" s="16">
        <f t="shared" si="254"/>
        <v>42091.609768518523</v>
      </c>
    </row>
    <row r="3306" spans="1:20" ht="43.2" x14ac:dyDescent="0.3">
      <c r="A3306">
        <v>3304</v>
      </c>
      <c r="B3306" s="8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1"/>
        <v>105</v>
      </c>
      <c r="P3306">
        <f t="shared" si="252"/>
        <v>89.59</v>
      </c>
      <c r="Q3306" s="11" t="s">
        <v>8315</v>
      </c>
      <c r="R3306" t="s">
        <v>8316</v>
      </c>
      <c r="S3306" s="16">
        <f t="shared" si="253"/>
        <v>42696.624444444446</v>
      </c>
      <c r="T3306" s="16">
        <f t="shared" si="254"/>
        <v>42726.624444444446</v>
      </c>
    </row>
    <row r="3307" spans="1:20" ht="43.2" x14ac:dyDescent="0.3">
      <c r="A3307">
        <v>3305</v>
      </c>
      <c r="B3307" s="8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1"/>
        <v>102</v>
      </c>
      <c r="P3307">
        <f t="shared" si="252"/>
        <v>204.05</v>
      </c>
      <c r="Q3307" s="11" t="s">
        <v>8315</v>
      </c>
      <c r="R3307" t="s">
        <v>8316</v>
      </c>
      <c r="S3307" s="16">
        <f t="shared" si="253"/>
        <v>42186.855879629627</v>
      </c>
      <c r="T3307" s="16">
        <f t="shared" si="254"/>
        <v>42216.855879629627</v>
      </c>
    </row>
    <row r="3308" spans="1:20" ht="57.6" x14ac:dyDescent="0.3">
      <c r="A3308">
        <v>3306</v>
      </c>
      <c r="B3308" s="8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ref="O3308:O3371" si="255">ROUND(E3308/D3308*100,0)</f>
        <v>175</v>
      </c>
      <c r="P3308">
        <f t="shared" ref="P3308:P3371" si="256">IFERROR(ROUND(E3308/L3308,2),0)</f>
        <v>48.7</v>
      </c>
      <c r="Q3308" s="11" t="s">
        <v>8315</v>
      </c>
      <c r="R3308" t="s">
        <v>8316</v>
      </c>
      <c r="S3308" s="16">
        <f t="shared" ref="S3308:S3371" si="257">(((J3308/60)/60)/24)+DATE(1970,1,1)</f>
        <v>42493.219236111108</v>
      </c>
      <c r="T3308" s="16">
        <f t="shared" ref="T3308:T3371" si="258">(((I3308/60)/60)/24)+DATE(1970,1,1)</f>
        <v>42531.125</v>
      </c>
    </row>
    <row r="3309" spans="1:20" ht="43.2" x14ac:dyDescent="0.3">
      <c r="A3309">
        <v>3307</v>
      </c>
      <c r="B3309" s="8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</row>
    <row r="3310" spans="1:20" ht="43.2" x14ac:dyDescent="0.3">
      <c r="A3310">
        <v>3308</v>
      </c>
      <c r="B3310" s="8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</row>
    <row r="3311" spans="1:20" ht="28.8" x14ac:dyDescent="0.3">
      <c r="A3311">
        <v>3309</v>
      </c>
      <c r="B3311" s="8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</row>
    <row r="3312" spans="1:20" ht="28.8" x14ac:dyDescent="0.3">
      <c r="A3312">
        <v>3310</v>
      </c>
      <c r="B3312" s="8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</row>
    <row r="3313" spans="1:20" ht="43.2" x14ac:dyDescent="0.3">
      <c r="A3313">
        <v>3311</v>
      </c>
      <c r="B3313" s="8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</row>
    <row r="3314" spans="1:20" ht="43.2" x14ac:dyDescent="0.3">
      <c r="A3314">
        <v>3312</v>
      </c>
      <c r="B3314" s="8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</row>
    <row r="3315" spans="1:20" ht="43.2" x14ac:dyDescent="0.3">
      <c r="A3315">
        <v>3313</v>
      </c>
      <c r="B3315" s="8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</row>
    <row r="3316" spans="1:20" ht="43.2" x14ac:dyDescent="0.3">
      <c r="A3316">
        <v>3314</v>
      </c>
      <c r="B3316" s="8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</row>
    <row r="3317" spans="1:20" ht="43.2" x14ac:dyDescent="0.3">
      <c r="A3317">
        <v>3315</v>
      </c>
      <c r="B3317" s="8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</row>
    <row r="3318" spans="1:20" ht="72" x14ac:dyDescent="0.3">
      <c r="A3318">
        <v>3316</v>
      </c>
      <c r="B3318" s="8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</row>
    <row r="3319" spans="1:20" ht="43.2" x14ac:dyDescent="0.3">
      <c r="A3319">
        <v>3317</v>
      </c>
      <c r="B3319" s="8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</row>
    <row r="3320" spans="1:20" ht="28.8" x14ac:dyDescent="0.3">
      <c r="A3320">
        <v>3318</v>
      </c>
      <c r="B3320" s="8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</row>
    <row r="3321" spans="1:20" ht="43.2" x14ac:dyDescent="0.3">
      <c r="A3321">
        <v>3319</v>
      </c>
      <c r="B3321" s="8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</row>
    <row r="3322" spans="1:20" ht="43.2" x14ac:dyDescent="0.3">
      <c r="A3322">
        <v>3320</v>
      </c>
      <c r="B3322" s="8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</row>
    <row r="3323" spans="1:20" ht="57.6" x14ac:dyDescent="0.3">
      <c r="A3323">
        <v>3321</v>
      </c>
      <c r="B3323" s="8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</row>
    <row r="3324" spans="1:20" ht="43.2" x14ac:dyDescent="0.3">
      <c r="A3324">
        <v>3322</v>
      </c>
      <c r="B3324" s="8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</row>
    <row r="3325" spans="1:20" ht="43.2" x14ac:dyDescent="0.3">
      <c r="A3325">
        <v>3323</v>
      </c>
      <c r="B3325" s="8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</row>
    <row r="3326" spans="1:20" ht="43.2" x14ac:dyDescent="0.3">
      <c r="A3326">
        <v>3324</v>
      </c>
      <c r="B3326" s="8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</row>
    <row r="3327" spans="1:20" ht="43.2" x14ac:dyDescent="0.3">
      <c r="A3327">
        <v>3325</v>
      </c>
      <c r="B3327" s="8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</row>
    <row r="3328" spans="1:20" ht="43.2" x14ac:dyDescent="0.3">
      <c r="A3328">
        <v>3326</v>
      </c>
      <c r="B3328" s="8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</row>
    <row r="3329" spans="1:20" ht="43.2" x14ac:dyDescent="0.3">
      <c r="A3329">
        <v>3327</v>
      </c>
      <c r="B3329" s="8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</row>
    <row r="3330" spans="1:20" ht="43.2" x14ac:dyDescent="0.3">
      <c r="A3330">
        <v>3328</v>
      </c>
      <c r="B3330" s="8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1" t="s">
        <v>8315</v>
      </c>
      <c r="R3330" t="s">
        <v>8316</v>
      </c>
      <c r="S3330" s="16">
        <f t="shared" si="257"/>
        <v>41822.57503472222</v>
      </c>
      <c r="T3330" s="16">
        <f t="shared" si="258"/>
        <v>41825.041666666664</v>
      </c>
    </row>
    <row r="3331" spans="1:20" ht="43.2" x14ac:dyDescent="0.3">
      <c r="A3331">
        <v>3329</v>
      </c>
      <c r="B3331" s="8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55"/>
        <v>117</v>
      </c>
      <c r="P3331">
        <f t="shared" si="256"/>
        <v>44.92</v>
      </c>
      <c r="Q3331" s="11" t="s">
        <v>8315</v>
      </c>
      <c r="R3331" t="s">
        <v>8316</v>
      </c>
      <c r="S3331" s="16">
        <f t="shared" si="257"/>
        <v>41837.323009259257</v>
      </c>
      <c r="T3331" s="16">
        <f t="shared" si="258"/>
        <v>41847.958333333336</v>
      </c>
    </row>
    <row r="3332" spans="1:20" ht="43.2" x14ac:dyDescent="0.3">
      <c r="A3332">
        <v>3330</v>
      </c>
      <c r="B3332" s="8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55"/>
        <v>106</v>
      </c>
      <c r="P3332">
        <f t="shared" si="256"/>
        <v>23.1</v>
      </c>
      <c r="Q3332" s="11" t="s">
        <v>8315</v>
      </c>
      <c r="R3332" t="s">
        <v>8316</v>
      </c>
      <c r="S3332" s="16">
        <f t="shared" si="257"/>
        <v>42065.887361111112</v>
      </c>
      <c r="T3332" s="16">
        <f t="shared" si="258"/>
        <v>42095.845694444448</v>
      </c>
    </row>
    <row r="3333" spans="1:20" ht="43.2" x14ac:dyDescent="0.3">
      <c r="A3333">
        <v>3331</v>
      </c>
      <c r="B3333" s="8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55"/>
        <v>105</v>
      </c>
      <c r="P3333">
        <f t="shared" si="256"/>
        <v>80.400000000000006</v>
      </c>
      <c r="Q3333" s="11" t="s">
        <v>8315</v>
      </c>
      <c r="R3333" t="s">
        <v>8316</v>
      </c>
      <c r="S3333" s="16">
        <f t="shared" si="257"/>
        <v>42248.697754629626</v>
      </c>
      <c r="T3333" s="16">
        <f t="shared" si="258"/>
        <v>42283.697754629626</v>
      </c>
    </row>
    <row r="3334" spans="1:20" ht="43.2" x14ac:dyDescent="0.3">
      <c r="A3334">
        <v>3332</v>
      </c>
      <c r="B3334" s="8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55"/>
        <v>100</v>
      </c>
      <c r="P3334">
        <f t="shared" si="256"/>
        <v>72.290000000000006</v>
      </c>
      <c r="Q3334" s="11" t="s">
        <v>8315</v>
      </c>
      <c r="R3334" t="s">
        <v>8316</v>
      </c>
      <c r="S3334" s="16">
        <f t="shared" si="257"/>
        <v>41809.860300925924</v>
      </c>
      <c r="T3334" s="16">
        <f t="shared" si="258"/>
        <v>41839.860300925924</v>
      </c>
    </row>
    <row r="3335" spans="1:20" ht="43.2" x14ac:dyDescent="0.3">
      <c r="A3335">
        <v>3333</v>
      </c>
      <c r="B3335" s="8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55"/>
        <v>105</v>
      </c>
      <c r="P3335">
        <f t="shared" si="256"/>
        <v>32.97</v>
      </c>
      <c r="Q3335" s="11" t="s">
        <v>8315</v>
      </c>
      <c r="R3335" t="s">
        <v>8316</v>
      </c>
      <c r="S3335" s="16">
        <f t="shared" si="257"/>
        <v>42148.676851851851</v>
      </c>
      <c r="T3335" s="16">
        <f t="shared" si="258"/>
        <v>42170.676851851851</v>
      </c>
    </row>
    <row r="3336" spans="1:20" ht="28.8" x14ac:dyDescent="0.3">
      <c r="A3336">
        <v>3334</v>
      </c>
      <c r="B3336" s="8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55"/>
        <v>139</v>
      </c>
      <c r="P3336">
        <f t="shared" si="256"/>
        <v>116.65</v>
      </c>
      <c r="Q3336" s="11" t="s">
        <v>8315</v>
      </c>
      <c r="R3336" t="s">
        <v>8316</v>
      </c>
      <c r="S3336" s="16">
        <f t="shared" si="257"/>
        <v>42185.521087962959</v>
      </c>
      <c r="T3336" s="16">
        <f t="shared" si="258"/>
        <v>42215.521087962959</v>
      </c>
    </row>
    <row r="3337" spans="1:20" ht="43.2" x14ac:dyDescent="0.3">
      <c r="A3337">
        <v>3335</v>
      </c>
      <c r="B3337" s="8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55"/>
        <v>100</v>
      </c>
      <c r="P3337">
        <f t="shared" si="256"/>
        <v>79.62</v>
      </c>
      <c r="Q3337" s="11" t="s">
        <v>8315</v>
      </c>
      <c r="R3337" t="s">
        <v>8316</v>
      </c>
      <c r="S3337" s="16">
        <f t="shared" si="257"/>
        <v>41827.674143518518</v>
      </c>
      <c r="T3337" s="16">
        <f t="shared" si="258"/>
        <v>41854.958333333336</v>
      </c>
    </row>
    <row r="3338" spans="1:20" ht="43.2" x14ac:dyDescent="0.3">
      <c r="A3338">
        <v>3336</v>
      </c>
      <c r="B3338" s="8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55"/>
        <v>100</v>
      </c>
      <c r="P3338">
        <f t="shared" si="256"/>
        <v>27.78</v>
      </c>
      <c r="Q3338" s="11" t="s">
        <v>8315</v>
      </c>
      <c r="R3338" t="s">
        <v>8316</v>
      </c>
      <c r="S3338" s="16">
        <f t="shared" si="257"/>
        <v>42437.398680555561</v>
      </c>
      <c r="T3338" s="16">
        <f t="shared" si="258"/>
        <v>42465.35701388889</v>
      </c>
    </row>
    <row r="3339" spans="1:20" ht="43.2" x14ac:dyDescent="0.3">
      <c r="A3339">
        <v>3337</v>
      </c>
      <c r="B3339" s="8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55"/>
        <v>110</v>
      </c>
      <c r="P3339">
        <f t="shared" si="256"/>
        <v>81.03</v>
      </c>
      <c r="Q3339" s="11" t="s">
        <v>8315</v>
      </c>
      <c r="R3339" t="s">
        <v>8316</v>
      </c>
      <c r="S3339" s="16">
        <f t="shared" si="257"/>
        <v>41901.282025462962</v>
      </c>
      <c r="T3339" s="16">
        <f t="shared" si="258"/>
        <v>41922.875</v>
      </c>
    </row>
    <row r="3340" spans="1:20" ht="28.8" x14ac:dyDescent="0.3">
      <c r="A3340">
        <v>3338</v>
      </c>
      <c r="B3340" s="8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55"/>
        <v>102</v>
      </c>
      <c r="P3340">
        <f t="shared" si="256"/>
        <v>136.85</v>
      </c>
      <c r="Q3340" s="11" t="s">
        <v>8315</v>
      </c>
      <c r="R3340" t="s">
        <v>8316</v>
      </c>
      <c r="S3340" s="16">
        <f t="shared" si="257"/>
        <v>42769.574999999997</v>
      </c>
      <c r="T3340" s="16">
        <f t="shared" si="258"/>
        <v>42790.574999999997</v>
      </c>
    </row>
    <row r="3341" spans="1:20" ht="43.2" x14ac:dyDescent="0.3">
      <c r="A3341">
        <v>3339</v>
      </c>
      <c r="B3341" s="8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55"/>
        <v>104</v>
      </c>
      <c r="P3341">
        <f t="shared" si="256"/>
        <v>177.62</v>
      </c>
      <c r="Q3341" s="11" t="s">
        <v>8315</v>
      </c>
      <c r="R3341" t="s">
        <v>8316</v>
      </c>
      <c r="S3341" s="16">
        <f t="shared" si="257"/>
        <v>42549.665717592594</v>
      </c>
      <c r="T3341" s="16">
        <f t="shared" si="258"/>
        <v>42579.665717592594</v>
      </c>
    </row>
    <row r="3342" spans="1:20" ht="43.2" x14ac:dyDescent="0.3">
      <c r="A3342">
        <v>3340</v>
      </c>
      <c r="B3342" s="8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55"/>
        <v>138</v>
      </c>
      <c r="P3342">
        <f t="shared" si="256"/>
        <v>109.08</v>
      </c>
      <c r="Q3342" s="11" t="s">
        <v>8315</v>
      </c>
      <c r="R3342" t="s">
        <v>8316</v>
      </c>
      <c r="S3342" s="16">
        <f t="shared" si="257"/>
        <v>42685.974004629628</v>
      </c>
      <c r="T3342" s="16">
        <f t="shared" si="258"/>
        <v>42710.974004629628</v>
      </c>
    </row>
    <row r="3343" spans="1:20" ht="43.2" x14ac:dyDescent="0.3">
      <c r="A3343">
        <v>3341</v>
      </c>
      <c r="B3343" s="8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55"/>
        <v>100</v>
      </c>
      <c r="P3343">
        <f t="shared" si="256"/>
        <v>119.64</v>
      </c>
      <c r="Q3343" s="11" t="s">
        <v>8315</v>
      </c>
      <c r="R3343" t="s">
        <v>8316</v>
      </c>
      <c r="S3343" s="16">
        <f t="shared" si="257"/>
        <v>42510.798854166671</v>
      </c>
      <c r="T3343" s="16">
        <f t="shared" si="258"/>
        <v>42533.708333333328</v>
      </c>
    </row>
    <row r="3344" spans="1:20" ht="43.2" x14ac:dyDescent="0.3">
      <c r="A3344">
        <v>3342</v>
      </c>
      <c r="B3344" s="8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55"/>
        <v>102</v>
      </c>
      <c r="P3344">
        <f t="shared" si="256"/>
        <v>78.209999999999994</v>
      </c>
      <c r="Q3344" s="11" t="s">
        <v>8315</v>
      </c>
      <c r="R3344" t="s">
        <v>8316</v>
      </c>
      <c r="S3344" s="16">
        <f t="shared" si="257"/>
        <v>42062.296412037031</v>
      </c>
      <c r="T3344" s="16">
        <f t="shared" si="258"/>
        <v>42095.207638888889</v>
      </c>
    </row>
    <row r="3345" spans="1:20" ht="43.2" x14ac:dyDescent="0.3">
      <c r="A3345">
        <v>3343</v>
      </c>
      <c r="B3345" s="8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55"/>
        <v>171</v>
      </c>
      <c r="P3345">
        <f t="shared" si="256"/>
        <v>52.17</v>
      </c>
      <c r="Q3345" s="11" t="s">
        <v>8315</v>
      </c>
      <c r="R3345" t="s">
        <v>8316</v>
      </c>
      <c r="S3345" s="16">
        <f t="shared" si="257"/>
        <v>42452.916481481487</v>
      </c>
      <c r="T3345" s="16">
        <f t="shared" si="258"/>
        <v>42473.554166666669</v>
      </c>
    </row>
    <row r="3346" spans="1:20" ht="43.2" x14ac:dyDescent="0.3">
      <c r="A3346">
        <v>3344</v>
      </c>
      <c r="B3346" s="8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55"/>
        <v>101</v>
      </c>
      <c r="P3346">
        <f t="shared" si="256"/>
        <v>114.13</v>
      </c>
      <c r="Q3346" s="11" t="s">
        <v>8315</v>
      </c>
      <c r="R3346" t="s">
        <v>8316</v>
      </c>
      <c r="S3346" s="16">
        <f t="shared" si="257"/>
        <v>41851.200150462959</v>
      </c>
      <c r="T3346" s="16">
        <f t="shared" si="258"/>
        <v>41881.200150462959</v>
      </c>
    </row>
    <row r="3347" spans="1:20" ht="43.2" x14ac:dyDescent="0.3">
      <c r="A3347">
        <v>3345</v>
      </c>
      <c r="B3347" s="8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55"/>
        <v>130</v>
      </c>
      <c r="P3347">
        <f t="shared" si="256"/>
        <v>50</v>
      </c>
      <c r="Q3347" s="11" t="s">
        <v>8315</v>
      </c>
      <c r="R3347" t="s">
        <v>8316</v>
      </c>
      <c r="S3347" s="16">
        <f t="shared" si="257"/>
        <v>42053.106111111112</v>
      </c>
      <c r="T3347" s="16">
        <f t="shared" si="258"/>
        <v>42112.025694444441</v>
      </c>
    </row>
    <row r="3348" spans="1:20" ht="43.2" x14ac:dyDescent="0.3">
      <c r="A3348">
        <v>3346</v>
      </c>
      <c r="B3348" s="8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55"/>
        <v>110</v>
      </c>
      <c r="P3348">
        <f t="shared" si="256"/>
        <v>91.67</v>
      </c>
      <c r="Q3348" s="11" t="s">
        <v>8315</v>
      </c>
      <c r="R3348" t="s">
        <v>8316</v>
      </c>
      <c r="S3348" s="16">
        <f t="shared" si="257"/>
        <v>42054.024421296301</v>
      </c>
      <c r="T3348" s="16">
        <f t="shared" si="258"/>
        <v>42061.024421296301</v>
      </c>
    </row>
    <row r="3349" spans="1:20" ht="57.6" x14ac:dyDescent="0.3">
      <c r="A3349">
        <v>3347</v>
      </c>
      <c r="B3349" s="8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55"/>
        <v>119</v>
      </c>
      <c r="P3349">
        <f t="shared" si="256"/>
        <v>108.59</v>
      </c>
      <c r="Q3349" s="11" t="s">
        <v>8315</v>
      </c>
      <c r="R3349" t="s">
        <v>8316</v>
      </c>
      <c r="S3349" s="16">
        <f t="shared" si="257"/>
        <v>42484.551550925928</v>
      </c>
      <c r="T3349" s="16">
        <f t="shared" si="258"/>
        <v>42498.875</v>
      </c>
    </row>
    <row r="3350" spans="1:20" ht="43.2" x14ac:dyDescent="0.3">
      <c r="A3350">
        <v>3348</v>
      </c>
      <c r="B3350" s="8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55"/>
        <v>100</v>
      </c>
      <c r="P3350">
        <f t="shared" si="256"/>
        <v>69.819999999999993</v>
      </c>
      <c r="Q3350" s="11" t="s">
        <v>8315</v>
      </c>
      <c r="R3350" t="s">
        <v>8316</v>
      </c>
      <c r="S3350" s="16">
        <f t="shared" si="257"/>
        <v>42466.558796296296</v>
      </c>
      <c r="T3350" s="16">
        <f t="shared" si="258"/>
        <v>42490.165972222225</v>
      </c>
    </row>
    <row r="3351" spans="1:20" ht="43.2" x14ac:dyDescent="0.3">
      <c r="A3351">
        <v>3349</v>
      </c>
      <c r="B3351" s="8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55"/>
        <v>153</v>
      </c>
      <c r="P3351">
        <f t="shared" si="256"/>
        <v>109.57</v>
      </c>
      <c r="Q3351" s="11" t="s">
        <v>8315</v>
      </c>
      <c r="R3351" t="s">
        <v>8316</v>
      </c>
      <c r="S3351" s="16">
        <f t="shared" si="257"/>
        <v>42513.110787037032</v>
      </c>
      <c r="T3351" s="16">
        <f t="shared" si="258"/>
        <v>42534.708333333328</v>
      </c>
    </row>
    <row r="3352" spans="1:20" ht="57.6" x14ac:dyDescent="0.3">
      <c r="A3352">
        <v>3350</v>
      </c>
      <c r="B3352" s="8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55"/>
        <v>104</v>
      </c>
      <c r="P3352">
        <f t="shared" si="256"/>
        <v>71.67</v>
      </c>
      <c r="Q3352" s="11" t="s">
        <v>8315</v>
      </c>
      <c r="R3352" t="s">
        <v>8316</v>
      </c>
      <c r="S3352" s="16">
        <f t="shared" si="257"/>
        <v>42302.701516203699</v>
      </c>
      <c r="T3352" s="16">
        <f t="shared" si="258"/>
        <v>42337.958333333328</v>
      </c>
    </row>
    <row r="3353" spans="1:20" ht="43.2" x14ac:dyDescent="0.3">
      <c r="A3353">
        <v>3351</v>
      </c>
      <c r="B3353" s="8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55"/>
        <v>101</v>
      </c>
      <c r="P3353">
        <f t="shared" si="256"/>
        <v>93.61</v>
      </c>
      <c r="Q3353" s="11" t="s">
        <v>8315</v>
      </c>
      <c r="R3353" t="s">
        <v>8316</v>
      </c>
      <c r="S3353" s="16">
        <f t="shared" si="257"/>
        <v>41806.395428240743</v>
      </c>
      <c r="T3353" s="16">
        <f t="shared" si="258"/>
        <v>41843.458333333336</v>
      </c>
    </row>
    <row r="3354" spans="1:20" ht="43.2" x14ac:dyDescent="0.3">
      <c r="A3354">
        <v>3352</v>
      </c>
      <c r="B3354" s="8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55"/>
        <v>108</v>
      </c>
      <c r="P3354">
        <f t="shared" si="256"/>
        <v>76.8</v>
      </c>
      <c r="Q3354" s="11" t="s">
        <v>8315</v>
      </c>
      <c r="R3354" t="s">
        <v>8316</v>
      </c>
      <c r="S3354" s="16">
        <f t="shared" si="257"/>
        <v>42495.992800925931</v>
      </c>
      <c r="T3354" s="16">
        <f t="shared" si="258"/>
        <v>42552.958333333328</v>
      </c>
    </row>
    <row r="3355" spans="1:20" ht="43.2" x14ac:dyDescent="0.3">
      <c r="A3355">
        <v>3353</v>
      </c>
      <c r="B3355" s="8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55"/>
        <v>315</v>
      </c>
      <c r="P3355">
        <f t="shared" si="256"/>
        <v>35.799999999999997</v>
      </c>
      <c r="Q3355" s="11" t="s">
        <v>8315</v>
      </c>
      <c r="R3355" t="s">
        <v>8316</v>
      </c>
      <c r="S3355" s="16">
        <f t="shared" si="257"/>
        <v>42479.432291666672</v>
      </c>
      <c r="T3355" s="16">
        <f t="shared" si="258"/>
        <v>42492.958333333328</v>
      </c>
    </row>
    <row r="3356" spans="1:20" ht="28.8" x14ac:dyDescent="0.3">
      <c r="A3356">
        <v>3354</v>
      </c>
      <c r="B3356" s="8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55"/>
        <v>102</v>
      </c>
      <c r="P3356">
        <f t="shared" si="256"/>
        <v>55.6</v>
      </c>
      <c r="Q3356" s="11" t="s">
        <v>8315</v>
      </c>
      <c r="R3356" t="s">
        <v>8316</v>
      </c>
      <c r="S3356" s="16">
        <f t="shared" si="257"/>
        <v>42270.7269212963</v>
      </c>
      <c r="T3356" s="16">
        <f t="shared" si="258"/>
        <v>42306.167361111111</v>
      </c>
    </row>
    <row r="3357" spans="1:20" ht="43.2" x14ac:dyDescent="0.3">
      <c r="A3357">
        <v>3355</v>
      </c>
      <c r="B3357" s="8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55"/>
        <v>126</v>
      </c>
      <c r="P3357">
        <f t="shared" si="256"/>
        <v>147.33000000000001</v>
      </c>
      <c r="Q3357" s="11" t="s">
        <v>8315</v>
      </c>
      <c r="R3357" t="s">
        <v>8316</v>
      </c>
      <c r="S3357" s="16">
        <f t="shared" si="257"/>
        <v>42489.619525462964</v>
      </c>
      <c r="T3357" s="16">
        <f t="shared" si="258"/>
        <v>42500.470138888893</v>
      </c>
    </row>
    <row r="3358" spans="1:20" ht="43.2" x14ac:dyDescent="0.3">
      <c r="A3358">
        <v>3356</v>
      </c>
      <c r="B3358" s="8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55"/>
        <v>101</v>
      </c>
      <c r="P3358">
        <f t="shared" si="256"/>
        <v>56.33</v>
      </c>
      <c r="Q3358" s="11" t="s">
        <v>8315</v>
      </c>
      <c r="R3358" t="s">
        <v>8316</v>
      </c>
      <c r="S3358" s="16">
        <f t="shared" si="257"/>
        <v>42536.815648148149</v>
      </c>
      <c r="T3358" s="16">
        <f t="shared" si="258"/>
        <v>42566.815648148149</v>
      </c>
    </row>
    <row r="3359" spans="1:20" ht="43.2" x14ac:dyDescent="0.3">
      <c r="A3359">
        <v>3357</v>
      </c>
      <c r="B3359" s="8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55"/>
        <v>101</v>
      </c>
      <c r="P3359">
        <f t="shared" si="256"/>
        <v>96.19</v>
      </c>
      <c r="Q3359" s="11" t="s">
        <v>8315</v>
      </c>
      <c r="R3359" t="s">
        <v>8316</v>
      </c>
      <c r="S3359" s="16">
        <f t="shared" si="257"/>
        <v>41822.417939814812</v>
      </c>
      <c r="T3359" s="16">
        <f t="shared" si="258"/>
        <v>41852.417939814812</v>
      </c>
    </row>
    <row r="3360" spans="1:20" ht="43.2" x14ac:dyDescent="0.3">
      <c r="A3360">
        <v>3358</v>
      </c>
      <c r="B3360" s="8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55"/>
        <v>103</v>
      </c>
      <c r="P3360">
        <f t="shared" si="256"/>
        <v>63.57</v>
      </c>
      <c r="Q3360" s="11" t="s">
        <v>8315</v>
      </c>
      <c r="R3360" t="s">
        <v>8316</v>
      </c>
      <c r="S3360" s="16">
        <f t="shared" si="257"/>
        <v>41932.311099537037</v>
      </c>
      <c r="T3360" s="16">
        <f t="shared" si="258"/>
        <v>41962.352766203709</v>
      </c>
    </row>
    <row r="3361" spans="1:20" ht="43.2" x14ac:dyDescent="0.3">
      <c r="A3361">
        <v>3359</v>
      </c>
      <c r="B3361" s="8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55"/>
        <v>106</v>
      </c>
      <c r="P3361">
        <f t="shared" si="256"/>
        <v>184.78</v>
      </c>
      <c r="Q3361" s="11" t="s">
        <v>8315</v>
      </c>
      <c r="R3361" t="s">
        <v>8316</v>
      </c>
      <c r="S3361" s="16">
        <f t="shared" si="257"/>
        <v>42746.057106481487</v>
      </c>
      <c r="T3361" s="16">
        <f t="shared" si="258"/>
        <v>42791.057106481487</v>
      </c>
    </row>
    <row r="3362" spans="1:20" ht="28.8" x14ac:dyDescent="0.3">
      <c r="A3362">
        <v>3360</v>
      </c>
      <c r="B3362" s="8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55"/>
        <v>101</v>
      </c>
      <c r="P3362">
        <f t="shared" si="256"/>
        <v>126.72</v>
      </c>
      <c r="Q3362" s="11" t="s">
        <v>8315</v>
      </c>
      <c r="R3362" t="s">
        <v>8316</v>
      </c>
      <c r="S3362" s="16">
        <f t="shared" si="257"/>
        <v>42697.082673611112</v>
      </c>
      <c r="T3362" s="16">
        <f t="shared" si="258"/>
        <v>42718.665972222225</v>
      </c>
    </row>
    <row r="3363" spans="1:20" ht="57.6" x14ac:dyDescent="0.3">
      <c r="A3363">
        <v>3361</v>
      </c>
      <c r="B3363" s="8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55"/>
        <v>113</v>
      </c>
      <c r="P3363">
        <f t="shared" si="256"/>
        <v>83.43</v>
      </c>
      <c r="Q3363" s="11" t="s">
        <v>8315</v>
      </c>
      <c r="R3363" t="s">
        <v>8316</v>
      </c>
      <c r="S3363" s="16">
        <f t="shared" si="257"/>
        <v>41866.025347222225</v>
      </c>
      <c r="T3363" s="16">
        <f t="shared" si="258"/>
        <v>41883.665972222225</v>
      </c>
    </row>
    <row r="3364" spans="1:20" ht="43.2" x14ac:dyDescent="0.3">
      <c r="A3364">
        <v>3362</v>
      </c>
      <c r="B3364" s="8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55"/>
        <v>218</v>
      </c>
      <c r="P3364">
        <f t="shared" si="256"/>
        <v>54.5</v>
      </c>
      <c r="Q3364" s="11" t="s">
        <v>8315</v>
      </c>
      <c r="R3364" t="s">
        <v>8316</v>
      </c>
      <c r="S3364" s="16">
        <f t="shared" si="257"/>
        <v>42056.091631944444</v>
      </c>
      <c r="T3364" s="16">
        <f t="shared" si="258"/>
        <v>42070.204861111109</v>
      </c>
    </row>
    <row r="3365" spans="1:20" ht="43.2" x14ac:dyDescent="0.3">
      <c r="A3365">
        <v>3363</v>
      </c>
      <c r="B3365" s="8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55"/>
        <v>101</v>
      </c>
      <c r="P3365">
        <f t="shared" si="256"/>
        <v>302.31</v>
      </c>
      <c r="Q3365" s="11" t="s">
        <v>8315</v>
      </c>
      <c r="R3365" t="s">
        <v>8316</v>
      </c>
      <c r="S3365" s="16">
        <f t="shared" si="257"/>
        <v>41851.771354166667</v>
      </c>
      <c r="T3365" s="16">
        <f t="shared" si="258"/>
        <v>41870.666666666664</v>
      </c>
    </row>
    <row r="3366" spans="1:20" ht="43.2" x14ac:dyDescent="0.3">
      <c r="A3366">
        <v>3364</v>
      </c>
      <c r="B3366" s="8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55"/>
        <v>106</v>
      </c>
      <c r="P3366">
        <f t="shared" si="256"/>
        <v>44.14</v>
      </c>
      <c r="Q3366" s="11" t="s">
        <v>8315</v>
      </c>
      <c r="R3366" t="s">
        <v>8316</v>
      </c>
      <c r="S3366" s="16">
        <f t="shared" si="257"/>
        <v>42422.977418981478</v>
      </c>
      <c r="T3366" s="16">
        <f t="shared" si="258"/>
        <v>42444.875</v>
      </c>
    </row>
    <row r="3367" spans="1:20" ht="43.2" x14ac:dyDescent="0.3">
      <c r="A3367">
        <v>3365</v>
      </c>
      <c r="B3367" s="8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55"/>
        <v>104</v>
      </c>
      <c r="P3367">
        <f t="shared" si="256"/>
        <v>866.67</v>
      </c>
      <c r="Q3367" s="11" t="s">
        <v>8315</v>
      </c>
      <c r="R3367" t="s">
        <v>8316</v>
      </c>
      <c r="S3367" s="16">
        <f t="shared" si="257"/>
        <v>42321.101759259262</v>
      </c>
      <c r="T3367" s="16">
        <f t="shared" si="258"/>
        <v>42351.101759259262</v>
      </c>
    </row>
    <row r="3368" spans="1:20" ht="43.2" x14ac:dyDescent="0.3">
      <c r="A3368">
        <v>3366</v>
      </c>
      <c r="B3368" s="8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55"/>
        <v>221</v>
      </c>
      <c r="P3368">
        <f t="shared" si="256"/>
        <v>61.39</v>
      </c>
      <c r="Q3368" s="11" t="s">
        <v>8315</v>
      </c>
      <c r="R3368" t="s">
        <v>8316</v>
      </c>
      <c r="S3368" s="16">
        <f t="shared" si="257"/>
        <v>42107.067557870367</v>
      </c>
      <c r="T3368" s="16">
        <f t="shared" si="258"/>
        <v>42137.067557870367</v>
      </c>
    </row>
    <row r="3369" spans="1:20" ht="43.2" x14ac:dyDescent="0.3">
      <c r="A3369">
        <v>3367</v>
      </c>
      <c r="B3369" s="8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55"/>
        <v>119</v>
      </c>
      <c r="P3369">
        <f t="shared" si="256"/>
        <v>29.67</v>
      </c>
      <c r="Q3369" s="11" t="s">
        <v>8315</v>
      </c>
      <c r="R3369" t="s">
        <v>8316</v>
      </c>
      <c r="S3369" s="16">
        <f t="shared" si="257"/>
        <v>42192.933958333335</v>
      </c>
      <c r="T3369" s="16">
        <f t="shared" si="258"/>
        <v>42217.933958333335</v>
      </c>
    </row>
    <row r="3370" spans="1:20" ht="43.2" x14ac:dyDescent="0.3">
      <c r="A3370">
        <v>3368</v>
      </c>
      <c r="B3370" s="8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55"/>
        <v>105</v>
      </c>
      <c r="P3370">
        <f t="shared" si="256"/>
        <v>45.48</v>
      </c>
      <c r="Q3370" s="11" t="s">
        <v>8315</v>
      </c>
      <c r="R3370" t="s">
        <v>8316</v>
      </c>
      <c r="S3370" s="16">
        <f t="shared" si="257"/>
        <v>41969.199756944443</v>
      </c>
      <c r="T3370" s="16">
        <f t="shared" si="258"/>
        <v>42005.208333333328</v>
      </c>
    </row>
    <row r="3371" spans="1:20" ht="43.2" x14ac:dyDescent="0.3">
      <c r="A3371">
        <v>3369</v>
      </c>
      <c r="B3371" s="8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55"/>
        <v>104</v>
      </c>
      <c r="P3371">
        <f t="shared" si="256"/>
        <v>96.2</v>
      </c>
      <c r="Q3371" s="11" t="s">
        <v>8315</v>
      </c>
      <c r="R3371" t="s">
        <v>8316</v>
      </c>
      <c r="S3371" s="16">
        <f t="shared" si="257"/>
        <v>42690.041435185187</v>
      </c>
      <c r="T3371" s="16">
        <f t="shared" si="258"/>
        <v>42750.041435185187</v>
      </c>
    </row>
    <row r="3372" spans="1:20" ht="28.8" x14ac:dyDescent="0.3">
      <c r="A3372">
        <v>3370</v>
      </c>
      <c r="B3372" s="8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ref="O3372:O3435" si="259">ROUND(E3372/D3372*100,0)</f>
        <v>118</v>
      </c>
      <c r="P3372">
        <f t="shared" ref="P3372:P3435" si="260">IFERROR(ROUND(E3372/L3372,2),0)</f>
        <v>67.92</v>
      </c>
      <c r="Q3372" s="11" t="s">
        <v>8315</v>
      </c>
      <c r="R3372" t="s">
        <v>8316</v>
      </c>
      <c r="S3372" s="16">
        <f t="shared" ref="S3372:S3435" si="261">(((J3372/60)/60)/24)+DATE(1970,1,1)</f>
        <v>42690.334317129629</v>
      </c>
      <c r="T3372" s="16">
        <f t="shared" ref="T3372:T3435" si="262">(((I3372/60)/60)/24)+DATE(1970,1,1)</f>
        <v>42721.333333333328</v>
      </c>
    </row>
    <row r="3373" spans="1:20" ht="28.8" x14ac:dyDescent="0.3">
      <c r="A3373">
        <v>3371</v>
      </c>
      <c r="B3373" s="8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59"/>
        <v>139</v>
      </c>
      <c r="P3373">
        <f t="shared" si="260"/>
        <v>30.78</v>
      </c>
      <c r="Q3373" s="11" t="s">
        <v>8315</v>
      </c>
      <c r="R3373" t="s">
        <v>8316</v>
      </c>
      <c r="S3373" s="16">
        <f t="shared" si="261"/>
        <v>42312.874594907407</v>
      </c>
      <c r="T3373" s="16">
        <f t="shared" si="262"/>
        <v>42340.874594907407</v>
      </c>
    </row>
    <row r="3374" spans="1:20" ht="43.2" x14ac:dyDescent="0.3">
      <c r="A3374">
        <v>3372</v>
      </c>
      <c r="B3374" s="8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59"/>
        <v>104</v>
      </c>
      <c r="P3374">
        <f t="shared" si="260"/>
        <v>38.33</v>
      </c>
      <c r="Q3374" s="11" t="s">
        <v>8315</v>
      </c>
      <c r="R3374" t="s">
        <v>8316</v>
      </c>
      <c r="S3374" s="16">
        <f t="shared" si="261"/>
        <v>41855.548101851848</v>
      </c>
      <c r="T3374" s="16">
        <f t="shared" si="262"/>
        <v>41876.207638888889</v>
      </c>
    </row>
    <row r="3375" spans="1:20" ht="43.2" x14ac:dyDescent="0.3">
      <c r="A3375">
        <v>3373</v>
      </c>
      <c r="B3375" s="8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59"/>
        <v>100</v>
      </c>
      <c r="P3375">
        <f t="shared" si="260"/>
        <v>66.83</v>
      </c>
      <c r="Q3375" s="11" t="s">
        <v>8315</v>
      </c>
      <c r="R3375" t="s">
        <v>8316</v>
      </c>
      <c r="S3375" s="16">
        <f t="shared" si="261"/>
        <v>42179.854629629626</v>
      </c>
      <c r="T3375" s="16">
        <f t="shared" si="262"/>
        <v>42203.666666666672</v>
      </c>
    </row>
    <row r="3376" spans="1:20" ht="43.2" x14ac:dyDescent="0.3">
      <c r="A3376">
        <v>3374</v>
      </c>
      <c r="B3376" s="8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59"/>
        <v>107</v>
      </c>
      <c r="P3376">
        <f t="shared" si="260"/>
        <v>71.73</v>
      </c>
      <c r="Q3376" s="11" t="s">
        <v>8315</v>
      </c>
      <c r="R3376" t="s">
        <v>8316</v>
      </c>
      <c r="S3376" s="16">
        <f t="shared" si="261"/>
        <v>42275.731666666667</v>
      </c>
      <c r="T3376" s="16">
        <f t="shared" si="262"/>
        <v>42305.731666666667</v>
      </c>
    </row>
    <row r="3377" spans="1:20" ht="43.2" x14ac:dyDescent="0.3">
      <c r="A3377">
        <v>3375</v>
      </c>
      <c r="B3377" s="8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59"/>
        <v>100</v>
      </c>
      <c r="P3377">
        <f t="shared" si="260"/>
        <v>176.47</v>
      </c>
      <c r="Q3377" s="11" t="s">
        <v>8315</v>
      </c>
      <c r="R3377" t="s">
        <v>8316</v>
      </c>
      <c r="S3377" s="16">
        <f t="shared" si="261"/>
        <v>41765.610798611109</v>
      </c>
      <c r="T3377" s="16">
        <f t="shared" si="262"/>
        <v>41777.610798611109</v>
      </c>
    </row>
    <row r="3378" spans="1:20" ht="43.2" x14ac:dyDescent="0.3">
      <c r="A3378">
        <v>3376</v>
      </c>
      <c r="B3378" s="8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59"/>
        <v>100</v>
      </c>
      <c r="P3378">
        <f t="shared" si="260"/>
        <v>421.11</v>
      </c>
      <c r="Q3378" s="11" t="s">
        <v>8315</v>
      </c>
      <c r="R3378" t="s">
        <v>8316</v>
      </c>
      <c r="S3378" s="16">
        <f t="shared" si="261"/>
        <v>42059.701319444444</v>
      </c>
      <c r="T3378" s="16">
        <f t="shared" si="262"/>
        <v>42119.659652777773</v>
      </c>
    </row>
    <row r="3379" spans="1:20" ht="43.2" x14ac:dyDescent="0.3">
      <c r="A3379">
        <v>3377</v>
      </c>
      <c r="B3379" s="8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59"/>
        <v>101</v>
      </c>
      <c r="P3379">
        <f t="shared" si="260"/>
        <v>104.99</v>
      </c>
      <c r="Q3379" s="11" t="s">
        <v>8315</v>
      </c>
      <c r="R3379" t="s">
        <v>8316</v>
      </c>
      <c r="S3379" s="16">
        <f t="shared" si="261"/>
        <v>42053.732627314821</v>
      </c>
      <c r="T3379" s="16">
        <f t="shared" si="262"/>
        <v>42083.705555555556</v>
      </c>
    </row>
    <row r="3380" spans="1:20" ht="43.2" x14ac:dyDescent="0.3">
      <c r="A3380">
        <v>3378</v>
      </c>
      <c r="B3380" s="8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59"/>
        <v>108</v>
      </c>
      <c r="P3380">
        <f t="shared" si="260"/>
        <v>28.19</v>
      </c>
      <c r="Q3380" s="11" t="s">
        <v>8315</v>
      </c>
      <c r="R3380" t="s">
        <v>8316</v>
      </c>
      <c r="S3380" s="16">
        <f t="shared" si="261"/>
        <v>41858.355393518519</v>
      </c>
      <c r="T3380" s="16">
        <f t="shared" si="262"/>
        <v>41882.547222222223</v>
      </c>
    </row>
    <row r="3381" spans="1:20" ht="57.6" x14ac:dyDescent="0.3">
      <c r="A3381">
        <v>3379</v>
      </c>
      <c r="B3381" s="8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59"/>
        <v>104</v>
      </c>
      <c r="P3381">
        <f t="shared" si="260"/>
        <v>54.55</v>
      </c>
      <c r="Q3381" s="11" t="s">
        <v>8315</v>
      </c>
      <c r="R3381" t="s">
        <v>8316</v>
      </c>
      <c r="S3381" s="16">
        <f t="shared" si="261"/>
        <v>42225.513888888891</v>
      </c>
      <c r="T3381" s="16">
        <f t="shared" si="262"/>
        <v>42242.958333333328</v>
      </c>
    </row>
    <row r="3382" spans="1:20" ht="57.6" x14ac:dyDescent="0.3">
      <c r="A3382">
        <v>3380</v>
      </c>
      <c r="B3382" s="8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59"/>
        <v>104</v>
      </c>
      <c r="P3382">
        <f t="shared" si="260"/>
        <v>111.89</v>
      </c>
      <c r="Q3382" s="11" t="s">
        <v>8315</v>
      </c>
      <c r="R3382" t="s">
        <v>8316</v>
      </c>
      <c r="S3382" s="16">
        <f t="shared" si="261"/>
        <v>41937.95344907407</v>
      </c>
      <c r="T3382" s="16">
        <f t="shared" si="262"/>
        <v>41972.995115740734</v>
      </c>
    </row>
    <row r="3383" spans="1:20" ht="43.2" x14ac:dyDescent="0.3">
      <c r="A3383">
        <v>3381</v>
      </c>
      <c r="B3383" s="8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59"/>
        <v>102</v>
      </c>
      <c r="P3383">
        <f t="shared" si="260"/>
        <v>85.21</v>
      </c>
      <c r="Q3383" s="11" t="s">
        <v>8315</v>
      </c>
      <c r="R3383" t="s">
        <v>8316</v>
      </c>
      <c r="S3383" s="16">
        <f t="shared" si="261"/>
        <v>42044.184988425928</v>
      </c>
      <c r="T3383" s="16">
        <f t="shared" si="262"/>
        <v>42074.143321759257</v>
      </c>
    </row>
    <row r="3384" spans="1:20" ht="43.2" x14ac:dyDescent="0.3">
      <c r="A3384">
        <v>3382</v>
      </c>
      <c r="B3384" s="8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59"/>
        <v>101</v>
      </c>
      <c r="P3384">
        <f t="shared" si="260"/>
        <v>76.650000000000006</v>
      </c>
      <c r="Q3384" s="11" t="s">
        <v>8315</v>
      </c>
      <c r="R3384" t="s">
        <v>8316</v>
      </c>
      <c r="S3384" s="16">
        <f t="shared" si="261"/>
        <v>42559.431203703702</v>
      </c>
      <c r="T3384" s="16">
        <f t="shared" si="262"/>
        <v>42583.957638888889</v>
      </c>
    </row>
    <row r="3385" spans="1:20" ht="43.2" x14ac:dyDescent="0.3">
      <c r="A3385">
        <v>3383</v>
      </c>
      <c r="B3385" s="8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59"/>
        <v>112</v>
      </c>
      <c r="P3385">
        <f t="shared" si="260"/>
        <v>65.17</v>
      </c>
      <c r="Q3385" s="11" t="s">
        <v>8315</v>
      </c>
      <c r="R3385" t="s">
        <v>8316</v>
      </c>
      <c r="S3385" s="16">
        <f t="shared" si="261"/>
        <v>42524.782638888893</v>
      </c>
      <c r="T3385" s="16">
        <f t="shared" si="262"/>
        <v>42544.782638888893</v>
      </c>
    </row>
    <row r="3386" spans="1:20" ht="43.2" x14ac:dyDescent="0.3">
      <c r="A3386">
        <v>3384</v>
      </c>
      <c r="B3386" s="8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59"/>
        <v>100</v>
      </c>
      <c r="P3386">
        <f t="shared" si="260"/>
        <v>93.76</v>
      </c>
      <c r="Q3386" s="11" t="s">
        <v>8315</v>
      </c>
      <c r="R3386" t="s">
        <v>8316</v>
      </c>
      <c r="S3386" s="16">
        <f t="shared" si="261"/>
        <v>42292.087592592594</v>
      </c>
      <c r="T3386" s="16">
        <f t="shared" si="262"/>
        <v>42329.125</v>
      </c>
    </row>
    <row r="3387" spans="1:20" ht="57.6" x14ac:dyDescent="0.3">
      <c r="A3387">
        <v>3385</v>
      </c>
      <c r="B3387" s="8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59"/>
        <v>100</v>
      </c>
      <c r="P3387">
        <f t="shared" si="260"/>
        <v>133.33000000000001</v>
      </c>
      <c r="Q3387" s="11" t="s">
        <v>8315</v>
      </c>
      <c r="R3387" t="s">
        <v>8316</v>
      </c>
      <c r="S3387" s="16">
        <f t="shared" si="261"/>
        <v>41953.8675</v>
      </c>
      <c r="T3387" s="16">
        <f t="shared" si="262"/>
        <v>41983.8675</v>
      </c>
    </row>
    <row r="3388" spans="1:20" ht="43.2" x14ac:dyDescent="0.3">
      <c r="A3388">
        <v>3386</v>
      </c>
      <c r="B3388" s="8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59"/>
        <v>105</v>
      </c>
      <c r="P3388">
        <f t="shared" si="260"/>
        <v>51.22</v>
      </c>
      <c r="Q3388" s="11" t="s">
        <v>8315</v>
      </c>
      <c r="R3388" t="s">
        <v>8316</v>
      </c>
      <c r="S3388" s="16">
        <f t="shared" si="261"/>
        <v>41946.644745370373</v>
      </c>
      <c r="T3388" s="16">
        <f t="shared" si="262"/>
        <v>41976.644745370373</v>
      </c>
    </row>
    <row r="3389" spans="1:20" ht="57.6" x14ac:dyDescent="0.3">
      <c r="A3389">
        <v>3387</v>
      </c>
      <c r="B3389" s="8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59"/>
        <v>117</v>
      </c>
      <c r="P3389">
        <f t="shared" si="260"/>
        <v>100.17</v>
      </c>
      <c r="Q3389" s="11" t="s">
        <v>8315</v>
      </c>
      <c r="R3389" t="s">
        <v>8316</v>
      </c>
      <c r="S3389" s="16">
        <f t="shared" si="261"/>
        <v>41947.762592592589</v>
      </c>
      <c r="T3389" s="16">
        <f t="shared" si="262"/>
        <v>41987.762592592597</v>
      </c>
    </row>
    <row r="3390" spans="1:20" ht="57.6" x14ac:dyDescent="0.3">
      <c r="A3390">
        <v>3388</v>
      </c>
      <c r="B3390" s="8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59"/>
        <v>104</v>
      </c>
      <c r="P3390">
        <f t="shared" si="260"/>
        <v>34.6</v>
      </c>
      <c r="Q3390" s="11" t="s">
        <v>8315</v>
      </c>
      <c r="R3390" t="s">
        <v>8316</v>
      </c>
      <c r="S3390" s="16">
        <f t="shared" si="261"/>
        <v>42143.461122685185</v>
      </c>
      <c r="T3390" s="16">
        <f t="shared" si="262"/>
        <v>42173.461122685185</v>
      </c>
    </row>
    <row r="3391" spans="1:20" ht="43.2" x14ac:dyDescent="0.3">
      <c r="A3391">
        <v>3389</v>
      </c>
      <c r="B3391" s="8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59"/>
        <v>115</v>
      </c>
      <c r="P3391">
        <f t="shared" si="260"/>
        <v>184.68</v>
      </c>
      <c r="Q3391" s="11" t="s">
        <v>8315</v>
      </c>
      <c r="R3391" t="s">
        <v>8316</v>
      </c>
      <c r="S3391" s="16">
        <f t="shared" si="261"/>
        <v>42494.563449074078</v>
      </c>
      <c r="T3391" s="16">
        <f t="shared" si="262"/>
        <v>42524.563449074078</v>
      </c>
    </row>
    <row r="3392" spans="1:20" ht="57.6" x14ac:dyDescent="0.3">
      <c r="A3392">
        <v>3390</v>
      </c>
      <c r="B3392" s="8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59"/>
        <v>102</v>
      </c>
      <c r="P3392">
        <f t="shared" si="260"/>
        <v>69.819999999999993</v>
      </c>
      <c r="Q3392" s="11" t="s">
        <v>8315</v>
      </c>
      <c r="R3392" t="s">
        <v>8316</v>
      </c>
      <c r="S3392" s="16">
        <f t="shared" si="261"/>
        <v>41815.774826388886</v>
      </c>
      <c r="T3392" s="16">
        <f t="shared" si="262"/>
        <v>41830.774826388886</v>
      </c>
    </row>
    <row r="3393" spans="1:20" ht="43.2" x14ac:dyDescent="0.3">
      <c r="A3393">
        <v>3391</v>
      </c>
      <c r="B3393" s="8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59"/>
        <v>223</v>
      </c>
      <c r="P3393">
        <f t="shared" si="260"/>
        <v>61.94</v>
      </c>
      <c r="Q3393" s="11" t="s">
        <v>8315</v>
      </c>
      <c r="R3393" t="s">
        <v>8316</v>
      </c>
      <c r="S3393" s="16">
        <f t="shared" si="261"/>
        <v>41830.545694444445</v>
      </c>
      <c r="T3393" s="16">
        <f t="shared" si="262"/>
        <v>41859.936111111114</v>
      </c>
    </row>
    <row r="3394" spans="1:20" ht="57.6" x14ac:dyDescent="0.3">
      <c r="A3394">
        <v>3392</v>
      </c>
      <c r="B3394" s="8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59"/>
        <v>100</v>
      </c>
      <c r="P3394">
        <f t="shared" si="260"/>
        <v>41.67</v>
      </c>
      <c r="Q3394" s="11" t="s">
        <v>8315</v>
      </c>
      <c r="R3394" t="s">
        <v>8316</v>
      </c>
      <c r="S3394" s="16">
        <f t="shared" si="261"/>
        <v>42446.845543981486</v>
      </c>
      <c r="T3394" s="16">
        <f t="shared" si="262"/>
        <v>42496.845543981486</v>
      </c>
    </row>
    <row r="3395" spans="1:20" ht="43.2" x14ac:dyDescent="0.3">
      <c r="A3395">
        <v>3393</v>
      </c>
      <c r="B3395" s="8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59"/>
        <v>106</v>
      </c>
      <c r="P3395">
        <f t="shared" si="260"/>
        <v>36.07</v>
      </c>
      <c r="Q3395" s="11" t="s">
        <v>8315</v>
      </c>
      <c r="R3395" t="s">
        <v>8316</v>
      </c>
      <c r="S3395" s="16">
        <f t="shared" si="261"/>
        <v>41923.921643518523</v>
      </c>
      <c r="T3395" s="16">
        <f t="shared" si="262"/>
        <v>41949.031944444447</v>
      </c>
    </row>
    <row r="3396" spans="1:20" ht="43.2" x14ac:dyDescent="0.3">
      <c r="A3396">
        <v>3394</v>
      </c>
      <c r="B3396" s="8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59"/>
        <v>142</v>
      </c>
      <c r="P3396">
        <f t="shared" si="260"/>
        <v>29</v>
      </c>
      <c r="Q3396" s="11" t="s">
        <v>8315</v>
      </c>
      <c r="R3396" t="s">
        <v>8316</v>
      </c>
      <c r="S3396" s="16">
        <f t="shared" si="261"/>
        <v>41817.59542824074</v>
      </c>
      <c r="T3396" s="16">
        <f t="shared" si="262"/>
        <v>41847.59542824074</v>
      </c>
    </row>
    <row r="3397" spans="1:20" ht="28.8" x14ac:dyDescent="0.3">
      <c r="A3397">
        <v>3395</v>
      </c>
      <c r="B3397" s="8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59"/>
        <v>184</v>
      </c>
      <c r="P3397">
        <f t="shared" si="260"/>
        <v>24.21</v>
      </c>
      <c r="Q3397" s="11" t="s">
        <v>8315</v>
      </c>
      <c r="R3397" t="s">
        <v>8316</v>
      </c>
      <c r="S3397" s="16">
        <f t="shared" si="261"/>
        <v>42140.712314814817</v>
      </c>
      <c r="T3397" s="16">
        <f t="shared" si="262"/>
        <v>42154.756944444445</v>
      </c>
    </row>
    <row r="3398" spans="1:20" ht="43.2" x14ac:dyDescent="0.3">
      <c r="A3398">
        <v>3396</v>
      </c>
      <c r="B3398" s="8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59"/>
        <v>104</v>
      </c>
      <c r="P3398">
        <f t="shared" si="260"/>
        <v>55.89</v>
      </c>
      <c r="Q3398" s="11" t="s">
        <v>8315</v>
      </c>
      <c r="R3398" t="s">
        <v>8316</v>
      </c>
      <c r="S3398" s="16">
        <f t="shared" si="261"/>
        <v>41764.44663194444</v>
      </c>
      <c r="T3398" s="16">
        <f t="shared" si="262"/>
        <v>41791.165972222225</v>
      </c>
    </row>
    <row r="3399" spans="1:20" ht="28.8" x14ac:dyDescent="0.3">
      <c r="A3399">
        <v>3397</v>
      </c>
      <c r="B3399" s="8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59"/>
        <v>112</v>
      </c>
      <c r="P3399">
        <f t="shared" si="260"/>
        <v>11.67</v>
      </c>
      <c r="Q3399" s="11" t="s">
        <v>8315</v>
      </c>
      <c r="R3399" t="s">
        <v>8316</v>
      </c>
      <c r="S3399" s="16">
        <f t="shared" si="261"/>
        <v>42378.478344907402</v>
      </c>
      <c r="T3399" s="16">
        <f t="shared" si="262"/>
        <v>42418.916666666672</v>
      </c>
    </row>
    <row r="3400" spans="1:20" ht="43.2" x14ac:dyDescent="0.3">
      <c r="A3400">
        <v>3398</v>
      </c>
      <c r="B3400" s="8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59"/>
        <v>111</v>
      </c>
      <c r="P3400">
        <f t="shared" si="260"/>
        <v>68.349999999999994</v>
      </c>
      <c r="Q3400" s="11" t="s">
        <v>8315</v>
      </c>
      <c r="R3400" t="s">
        <v>8316</v>
      </c>
      <c r="S3400" s="16">
        <f t="shared" si="261"/>
        <v>41941.75203703704</v>
      </c>
      <c r="T3400" s="16">
        <f t="shared" si="262"/>
        <v>41964.708333333328</v>
      </c>
    </row>
    <row r="3401" spans="1:20" ht="43.2" x14ac:dyDescent="0.3">
      <c r="A3401">
        <v>3399</v>
      </c>
      <c r="B3401" s="8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59"/>
        <v>104</v>
      </c>
      <c r="P3401">
        <f t="shared" si="260"/>
        <v>27.07</v>
      </c>
      <c r="Q3401" s="11" t="s">
        <v>8315</v>
      </c>
      <c r="R3401" t="s">
        <v>8316</v>
      </c>
      <c r="S3401" s="16">
        <f t="shared" si="261"/>
        <v>42026.920428240745</v>
      </c>
      <c r="T3401" s="16">
        <f t="shared" si="262"/>
        <v>42056.920428240745</v>
      </c>
    </row>
    <row r="3402" spans="1:20" ht="43.2" x14ac:dyDescent="0.3">
      <c r="A3402">
        <v>3400</v>
      </c>
      <c r="B3402" s="8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59"/>
        <v>100</v>
      </c>
      <c r="P3402">
        <f t="shared" si="260"/>
        <v>118.13</v>
      </c>
      <c r="Q3402" s="11" t="s">
        <v>8315</v>
      </c>
      <c r="R3402" t="s">
        <v>8316</v>
      </c>
      <c r="S3402" s="16">
        <f t="shared" si="261"/>
        <v>41834.953865740739</v>
      </c>
      <c r="T3402" s="16">
        <f t="shared" si="262"/>
        <v>41879.953865740739</v>
      </c>
    </row>
    <row r="3403" spans="1:20" ht="57.6" x14ac:dyDescent="0.3">
      <c r="A3403">
        <v>3401</v>
      </c>
      <c r="B3403" s="8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59"/>
        <v>102</v>
      </c>
      <c r="P3403">
        <f t="shared" si="260"/>
        <v>44.76</v>
      </c>
      <c r="Q3403" s="11" t="s">
        <v>8315</v>
      </c>
      <c r="R3403" t="s">
        <v>8316</v>
      </c>
      <c r="S3403" s="16">
        <f t="shared" si="261"/>
        <v>42193.723912037036</v>
      </c>
      <c r="T3403" s="16">
        <f t="shared" si="262"/>
        <v>42223.723912037036</v>
      </c>
    </row>
    <row r="3404" spans="1:20" ht="43.2" x14ac:dyDescent="0.3">
      <c r="A3404">
        <v>3402</v>
      </c>
      <c r="B3404" s="8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59"/>
        <v>110</v>
      </c>
      <c r="P3404">
        <f t="shared" si="260"/>
        <v>99.79</v>
      </c>
      <c r="Q3404" s="11" t="s">
        <v>8315</v>
      </c>
      <c r="R3404" t="s">
        <v>8316</v>
      </c>
      <c r="S3404" s="16">
        <f t="shared" si="261"/>
        <v>42290.61855324074</v>
      </c>
      <c r="T3404" s="16">
        <f t="shared" si="262"/>
        <v>42320.104861111111</v>
      </c>
    </row>
    <row r="3405" spans="1:20" ht="43.2" x14ac:dyDescent="0.3">
      <c r="A3405">
        <v>3403</v>
      </c>
      <c r="B3405" s="8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59"/>
        <v>100</v>
      </c>
      <c r="P3405">
        <f t="shared" si="260"/>
        <v>117.65</v>
      </c>
      <c r="Q3405" s="11" t="s">
        <v>8315</v>
      </c>
      <c r="R3405" t="s">
        <v>8316</v>
      </c>
      <c r="S3405" s="16">
        <f t="shared" si="261"/>
        <v>42150.462083333332</v>
      </c>
      <c r="T3405" s="16">
        <f t="shared" si="262"/>
        <v>42180.462083333332</v>
      </c>
    </row>
    <row r="3406" spans="1:20" ht="57.6" x14ac:dyDescent="0.3">
      <c r="A3406">
        <v>3404</v>
      </c>
      <c r="B3406" s="8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59"/>
        <v>122</v>
      </c>
      <c r="P3406">
        <f t="shared" si="260"/>
        <v>203.33</v>
      </c>
      <c r="Q3406" s="11" t="s">
        <v>8315</v>
      </c>
      <c r="R3406" t="s">
        <v>8316</v>
      </c>
      <c r="S3406" s="16">
        <f t="shared" si="261"/>
        <v>42152.503495370373</v>
      </c>
      <c r="T3406" s="16">
        <f t="shared" si="262"/>
        <v>42172.503495370373</v>
      </c>
    </row>
    <row r="3407" spans="1:20" ht="43.2" x14ac:dyDescent="0.3">
      <c r="A3407">
        <v>3405</v>
      </c>
      <c r="B3407" s="8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59"/>
        <v>138</v>
      </c>
      <c r="P3407">
        <f t="shared" si="260"/>
        <v>28.32</v>
      </c>
      <c r="Q3407" s="11" t="s">
        <v>8315</v>
      </c>
      <c r="R3407" t="s">
        <v>8316</v>
      </c>
      <c r="S3407" s="16">
        <f t="shared" si="261"/>
        <v>42410.017199074078</v>
      </c>
      <c r="T3407" s="16">
        <f t="shared" si="262"/>
        <v>42430.999305555553</v>
      </c>
    </row>
    <row r="3408" spans="1:20" ht="43.2" x14ac:dyDescent="0.3">
      <c r="A3408">
        <v>3406</v>
      </c>
      <c r="B3408" s="8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59"/>
        <v>100</v>
      </c>
      <c r="P3408">
        <f t="shared" si="260"/>
        <v>110.23</v>
      </c>
      <c r="Q3408" s="11" t="s">
        <v>8315</v>
      </c>
      <c r="R3408" t="s">
        <v>8316</v>
      </c>
      <c r="S3408" s="16">
        <f t="shared" si="261"/>
        <v>41791.492777777778</v>
      </c>
      <c r="T3408" s="16">
        <f t="shared" si="262"/>
        <v>41836.492777777778</v>
      </c>
    </row>
    <row r="3409" spans="1:20" ht="57.6" x14ac:dyDescent="0.3">
      <c r="A3409">
        <v>3407</v>
      </c>
      <c r="B3409" s="8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59"/>
        <v>107</v>
      </c>
      <c r="P3409">
        <f t="shared" si="260"/>
        <v>31.97</v>
      </c>
      <c r="Q3409" s="11" t="s">
        <v>8315</v>
      </c>
      <c r="R3409" t="s">
        <v>8316</v>
      </c>
      <c r="S3409" s="16">
        <f t="shared" si="261"/>
        <v>41796.422326388885</v>
      </c>
      <c r="T3409" s="16">
        <f t="shared" si="262"/>
        <v>41826.422326388885</v>
      </c>
    </row>
    <row r="3410" spans="1:20" ht="43.2" x14ac:dyDescent="0.3">
      <c r="A3410">
        <v>3408</v>
      </c>
      <c r="B3410" s="8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59"/>
        <v>211</v>
      </c>
      <c r="P3410">
        <f t="shared" si="260"/>
        <v>58.61</v>
      </c>
      <c r="Q3410" s="11" t="s">
        <v>8315</v>
      </c>
      <c r="R3410" t="s">
        <v>8316</v>
      </c>
      <c r="S3410" s="16">
        <f t="shared" si="261"/>
        <v>41808.991944444446</v>
      </c>
      <c r="T3410" s="16">
        <f t="shared" si="262"/>
        <v>41838.991944444446</v>
      </c>
    </row>
    <row r="3411" spans="1:20" ht="43.2" x14ac:dyDescent="0.3">
      <c r="A3411">
        <v>3409</v>
      </c>
      <c r="B3411" s="8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59"/>
        <v>124</v>
      </c>
      <c r="P3411">
        <f t="shared" si="260"/>
        <v>29.43</v>
      </c>
      <c r="Q3411" s="11" t="s">
        <v>8315</v>
      </c>
      <c r="R3411" t="s">
        <v>8316</v>
      </c>
      <c r="S3411" s="16">
        <f t="shared" si="261"/>
        <v>42544.814328703709</v>
      </c>
      <c r="T3411" s="16">
        <f t="shared" si="262"/>
        <v>42582.873611111107</v>
      </c>
    </row>
    <row r="3412" spans="1:20" ht="43.2" x14ac:dyDescent="0.3">
      <c r="A3412">
        <v>3410</v>
      </c>
      <c r="B3412" s="8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59"/>
        <v>109</v>
      </c>
      <c r="P3412">
        <f t="shared" si="260"/>
        <v>81.38</v>
      </c>
      <c r="Q3412" s="11" t="s">
        <v>8315</v>
      </c>
      <c r="R3412" t="s">
        <v>8316</v>
      </c>
      <c r="S3412" s="16">
        <f t="shared" si="261"/>
        <v>42500.041550925926</v>
      </c>
      <c r="T3412" s="16">
        <f t="shared" si="262"/>
        <v>42527.291666666672</v>
      </c>
    </row>
    <row r="3413" spans="1:20" ht="43.2" x14ac:dyDescent="0.3">
      <c r="A3413">
        <v>3411</v>
      </c>
      <c r="B3413" s="8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59"/>
        <v>104</v>
      </c>
      <c r="P3413">
        <f t="shared" si="260"/>
        <v>199.17</v>
      </c>
      <c r="Q3413" s="11" t="s">
        <v>8315</v>
      </c>
      <c r="R3413" t="s">
        <v>8316</v>
      </c>
      <c r="S3413" s="16">
        <f t="shared" si="261"/>
        <v>42265.022824074069</v>
      </c>
      <c r="T3413" s="16">
        <f t="shared" si="262"/>
        <v>42285.022824074069</v>
      </c>
    </row>
    <row r="3414" spans="1:20" ht="43.2" x14ac:dyDescent="0.3">
      <c r="A3414">
        <v>3412</v>
      </c>
      <c r="B3414" s="8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59"/>
        <v>100</v>
      </c>
      <c r="P3414">
        <f t="shared" si="260"/>
        <v>115.38</v>
      </c>
      <c r="Q3414" s="11" t="s">
        <v>8315</v>
      </c>
      <c r="R3414" t="s">
        <v>8316</v>
      </c>
      <c r="S3414" s="16">
        <f t="shared" si="261"/>
        <v>41879.959050925929</v>
      </c>
      <c r="T3414" s="16">
        <f t="shared" si="262"/>
        <v>41909.959050925929</v>
      </c>
    </row>
    <row r="3415" spans="1:20" ht="57.6" x14ac:dyDescent="0.3">
      <c r="A3415">
        <v>3413</v>
      </c>
      <c r="B3415" s="8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59"/>
        <v>130</v>
      </c>
      <c r="P3415">
        <f t="shared" si="260"/>
        <v>46.43</v>
      </c>
      <c r="Q3415" s="11" t="s">
        <v>8315</v>
      </c>
      <c r="R3415" t="s">
        <v>8316</v>
      </c>
      <c r="S3415" s="16">
        <f t="shared" si="261"/>
        <v>42053.733078703706</v>
      </c>
      <c r="T3415" s="16">
        <f t="shared" si="262"/>
        <v>42063.207638888889</v>
      </c>
    </row>
    <row r="3416" spans="1:20" ht="43.2" x14ac:dyDescent="0.3">
      <c r="A3416">
        <v>3414</v>
      </c>
      <c r="B3416" s="8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59"/>
        <v>104</v>
      </c>
      <c r="P3416">
        <f t="shared" si="260"/>
        <v>70.569999999999993</v>
      </c>
      <c r="Q3416" s="11" t="s">
        <v>8315</v>
      </c>
      <c r="R3416" t="s">
        <v>8316</v>
      </c>
      <c r="S3416" s="16">
        <f t="shared" si="261"/>
        <v>42675.832465277781</v>
      </c>
      <c r="T3416" s="16">
        <f t="shared" si="262"/>
        <v>42705.332638888889</v>
      </c>
    </row>
    <row r="3417" spans="1:20" ht="43.2" x14ac:dyDescent="0.3">
      <c r="A3417">
        <v>3415</v>
      </c>
      <c r="B3417" s="8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59"/>
        <v>100</v>
      </c>
      <c r="P3417">
        <f t="shared" si="260"/>
        <v>22.22</v>
      </c>
      <c r="Q3417" s="11" t="s">
        <v>8315</v>
      </c>
      <c r="R3417" t="s">
        <v>8316</v>
      </c>
      <c r="S3417" s="16">
        <f t="shared" si="261"/>
        <v>42467.144166666665</v>
      </c>
      <c r="T3417" s="16">
        <f t="shared" si="262"/>
        <v>42477.979166666672</v>
      </c>
    </row>
    <row r="3418" spans="1:20" ht="57.6" x14ac:dyDescent="0.3">
      <c r="A3418">
        <v>3416</v>
      </c>
      <c r="B3418" s="8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59"/>
        <v>120</v>
      </c>
      <c r="P3418">
        <f t="shared" si="260"/>
        <v>159.47</v>
      </c>
      <c r="Q3418" s="11" t="s">
        <v>8315</v>
      </c>
      <c r="R3418" t="s">
        <v>8316</v>
      </c>
      <c r="S3418" s="16">
        <f t="shared" si="261"/>
        <v>42089.412557870368</v>
      </c>
      <c r="T3418" s="16">
        <f t="shared" si="262"/>
        <v>42117.770833333328</v>
      </c>
    </row>
    <row r="3419" spans="1:20" ht="43.2" x14ac:dyDescent="0.3">
      <c r="A3419">
        <v>3417</v>
      </c>
      <c r="B3419" s="8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59"/>
        <v>100</v>
      </c>
      <c r="P3419">
        <f t="shared" si="260"/>
        <v>37.78</v>
      </c>
      <c r="Q3419" s="11" t="s">
        <v>8315</v>
      </c>
      <c r="R3419" t="s">
        <v>8316</v>
      </c>
      <c r="S3419" s="16">
        <f t="shared" si="261"/>
        <v>41894.91375</v>
      </c>
      <c r="T3419" s="16">
        <f t="shared" si="262"/>
        <v>41938.029861111114</v>
      </c>
    </row>
    <row r="3420" spans="1:20" ht="43.2" x14ac:dyDescent="0.3">
      <c r="A3420">
        <v>3418</v>
      </c>
      <c r="B3420" s="8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59"/>
        <v>101</v>
      </c>
      <c r="P3420">
        <f t="shared" si="260"/>
        <v>72.05</v>
      </c>
      <c r="Q3420" s="11" t="s">
        <v>8315</v>
      </c>
      <c r="R3420" t="s">
        <v>8316</v>
      </c>
      <c r="S3420" s="16">
        <f t="shared" si="261"/>
        <v>41752.83457175926</v>
      </c>
      <c r="T3420" s="16">
        <f t="shared" si="262"/>
        <v>41782.83457175926</v>
      </c>
    </row>
    <row r="3421" spans="1:20" ht="57.6" x14ac:dyDescent="0.3">
      <c r="A3421">
        <v>3419</v>
      </c>
      <c r="B3421" s="8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59"/>
        <v>107</v>
      </c>
      <c r="P3421">
        <f t="shared" si="260"/>
        <v>63.7</v>
      </c>
      <c r="Q3421" s="11" t="s">
        <v>8315</v>
      </c>
      <c r="R3421" t="s">
        <v>8316</v>
      </c>
      <c r="S3421" s="16">
        <f t="shared" si="261"/>
        <v>42448.821585648147</v>
      </c>
      <c r="T3421" s="16">
        <f t="shared" si="262"/>
        <v>42466.895833333328</v>
      </c>
    </row>
    <row r="3422" spans="1:20" ht="43.2" x14ac:dyDescent="0.3">
      <c r="A3422">
        <v>3420</v>
      </c>
      <c r="B3422" s="8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59"/>
        <v>138</v>
      </c>
      <c r="P3422">
        <f t="shared" si="260"/>
        <v>28.41</v>
      </c>
      <c r="Q3422" s="11" t="s">
        <v>8315</v>
      </c>
      <c r="R3422" t="s">
        <v>8316</v>
      </c>
      <c r="S3422" s="16">
        <f t="shared" si="261"/>
        <v>42405.090300925927</v>
      </c>
      <c r="T3422" s="16">
        <f t="shared" si="262"/>
        <v>42414</v>
      </c>
    </row>
    <row r="3423" spans="1:20" ht="43.2" x14ac:dyDescent="0.3">
      <c r="A3423">
        <v>3421</v>
      </c>
      <c r="B3423" s="8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59"/>
        <v>101</v>
      </c>
      <c r="P3423">
        <f t="shared" si="260"/>
        <v>103.21</v>
      </c>
      <c r="Q3423" s="11" t="s">
        <v>8315</v>
      </c>
      <c r="R3423" t="s">
        <v>8316</v>
      </c>
      <c r="S3423" s="16">
        <f t="shared" si="261"/>
        <v>42037.791238425925</v>
      </c>
      <c r="T3423" s="16">
        <f t="shared" si="262"/>
        <v>42067.791238425925</v>
      </c>
    </row>
    <row r="3424" spans="1:20" ht="43.2" x14ac:dyDescent="0.3">
      <c r="A3424">
        <v>3422</v>
      </c>
      <c r="B3424" s="8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59"/>
        <v>109</v>
      </c>
      <c r="P3424">
        <f t="shared" si="260"/>
        <v>71.150000000000006</v>
      </c>
      <c r="Q3424" s="11" t="s">
        <v>8315</v>
      </c>
      <c r="R3424" t="s">
        <v>8316</v>
      </c>
      <c r="S3424" s="16">
        <f t="shared" si="261"/>
        <v>42323.562222222223</v>
      </c>
      <c r="T3424" s="16">
        <f t="shared" si="262"/>
        <v>42352</v>
      </c>
    </row>
    <row r="3425" spans="1:20" ht="43.2" x14ac:dyDescent="0.3">
      <c r="A3425">
        <v>3423</v>
      </c>
      <c r="B3425" s="8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59"/>
        <v>140</v>
      </c>
      <c r="P3425">
        <f t="shared" si="260"/>
        <v>35</v>
      </c>
      <c r="Q3425" s="11" t="s">
        <v>8315</v>
      </c>
      <c r="R3425" t="s">
        <v>8316</v>
      </c>
      <c r="S3425" s="16">
        <f t="shared" si="261"/>
        <v>42088.911354166667</v>
      </c>
      <c r="T3425" s="16">
        <f t="shared" si="262"/>
        <v>42118.911354166667</v>
      </c>
    </row>
    <row r="3426" spans="1:20" ht="43.2" x14ac:dyDescent="0.3">
      <c r="A3426">
        <v>3424</v>
      </c>
      <c r="B3426" s="8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59"/>
        <v>104</v>
      </c>
      <c r="P3426">
        <f t="shared" si="260"/>
        <v>81.78</v>
      </c>
      <c r="Q3426" s="11" t="s">
        <v>8315</v>
      </c>
      <c r="R3426" t="s">
        <v>8316</v>
      </c>
      <c r="S3426" s="16">
        <f t="shared" si="261"/>
        <v>42018.676898148144</v>
      </c>
      <c r="T3426" s="16">
        <f t="shared" si="262"/>
        <v>42040.290972222225</v>
      </c>
    </row>
    <row r="3427" spans="1:20" ht="43.2" x14ac:dyDescent="0.3">
      <c r="A3427">
        <v>3425</v>
      </c>
      <c r="B3427" s="8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59"/>
        <v>103</v>
      </c>
      <c r="P3427">
        <f t="shared" si="260"/>
        <v>297.02999999999997</v>
      </c>
      <c r="Q3427" s="11" t="s">
        <v>8315</v>
      </c>
      <c r="R3427" t="s">
        <v>8316</v>
      </c>
      <c r="S3427" s="16">
        <f t="shared" si="261"/>
        <v>41884.617314814815</v>
      </c>
      <c r="T3427" s="16">
        <f t="shared" si="262"/>
        <v>41916.617314814815</v>
      </c>
    </row>
    <row r="3428" spans="1:20" ht="43.2" x14ac:dyDescent="0.3">
      <c r="A3428">
        <v>3426</v>
      </c>
      <c r="B3428" s="8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59"/>
        <v>108</v>
      </c>
      <c r="P3428">
        <f t="shared" si="260"/>
        <v>46.61</v>
      </c>
      <c r="Q3428" s="11" t="s">
        <v>8315</v>
      </c>
      <c r="R3428" t="s">
        <v>8316</v>
      </c>
      <c r="S3428" s="16">
        <f t="shared" si="261"/>
        <v>41884.056747685187</v>
      </c>
      <c r="T3428" s="16">
        <f t="shared" si="262"/>
        <v>41903.083333333336</v>
      </c>
    </row>
    <row r="3429" spans="1:20" ht="43.2" x14ac:dyDescent="0.3">
      <c r="A3429">
        <v>3427</v>
      </c>
      <c r="B3429" s="8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59"/>
        <v>100</v>
      </c>
      <c r="P3429">
        <f t="shared" si="260"/>
        <v>51.72</v>
      </c>
      <c r="Q3429" s="11" t="s">
        <v>8315</v>
      </c>
      <c r="R3429" t="s">
        <v>8316</v>
      </c>
      <c r="S3429" s="16">
        <f t="shared" si="261"/>
        <v>41792.645277777774</v>
      </c>
      <c r="T3429" s="16">
        <f t="shared" si="262"/>
        <v>41822.645277777774</v>
      </c>
    </row>
    <row r="3430" spans="1:20" ht="43.2" x14ac:dyDescent="0.3">
      <c r="A3430">
        <v>3428</v>
      </c>
      <c r="B3430" s="8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59"/>
        <v>103</v>
      </c>
      <c r="P3430">
        <f t="shared" si="260"/>
        <v>40.29</v>
      </c>
      <c r="Q3430" s="11" t="s">
        <v>8315</v>
      </c>
      <c r="R3430" t="s">
        <v>8316</v>
      </c>
      <c r="S3430" s="16">
        <f t="shared" si="261"/>
        <v>42038.720451388886</v>
      </c>
      <c r="T3430" s="16">
        <f t="shared" si="262"/>
        <v>42063.708333333328</v>
      </c>
    </row>
    <row r="3431" spans="1:20" ht="43.2" x14ac:dyDescent="0.3">
      <c r="A3431">
        <v>3429</v>
      </c>
      <c r="B3431" s="8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59"/>
        <v>130</v>
      </c>
      <c r="P3431">
        <f t="shared" si="260"/>
        <v>16.25</v>
      </c>
      <c r="Q3431" s="11" t="s">
        <v>8315</v>
      </c>
      <c r="R3431" t="s">
        <v>8316</v>
      </c>
      <c r="S3431" s="16">
        <f t="shared" si="261"/>
        <v>42662.021539351852</v>
      </c>
      <c r="T3431" s="16">
        <f t="shared" si="262"/>
        <v>42676.021539351852</v>
      </c>
    </row>
    <row r="3432" spans="1:20" ht="43.2" x14ac:dyDescent="0.3">
      <c r="A3432">
        <v>3430</v>
      </c>
      <c r="B3432" s="8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59"/>
        <v>109</v>
      </c>
      <c r="P3432">
        <f t="shared" si="260"/>
        <v>30.15</v>
      </c>
      <c r="Q3432" s="11" t="s">
        <v>8315</v>
      </c>
      <c r="R3432" t="s">
        <v>8316</v>
      </c>
      <c r="S3432" s="16">
        <f t="shared" si="261"/>
        <v>41820.945613425924</v>
      </c>
      <c r="T3432" s="16">
        <f t="shared" si="262"/>
        <v>41850.945613425924</v>
      </c>
    </row>
    <row r="3433" spans="1:20" ht="43.2" x14ac:dyDescent="0.3">
      <c r="A3433">
        <v>3431</v>
      </c>
      <c r="B3433" s="8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59"/>
        <v>100</v>
      </c>
      <c r="P3433">
        <f t="shared" si="260"/>
        <v>95.24</v>
      </c>
      <c r="Q3433" s="11" t="s">
        <v>8315</v>
      </c>
      <c r="R3433" t="s">
        <v>8316</v>
      </c>
      <c r="S3433" s="16">
        <f t="shared" si="261"/>
        <v>41839.730937500004</v>
      </c>
      <c r="T3433" s="16">
        <f t="shared" si="262"/>
        <v>41869.730937500004</v>
      </c>
    </row>
    <row r="3434" spans="1:20" ht="43.2" x14ac:dyDescent="0.3">
      <c r="A3434">
        <v>3432</v>
      </c>
      <c r="B3434" s="8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59"/>
        <v>110</v>
      </c>
      <c r="P3434">
        <f t="shared" si="260"/>
        <v>52.21</v>
      </c>
      <c r="Q3434" s="11" t="s">
        <v>8315</v>
      </c>
      <c r="R3434" t="s">
        <v>8316</v>
      </c>
      <c r="S3434" s="16">
        <f t="shared" si="261"/>
        <v>42380.581180555557</v>
      </c>
      <c r="T3434" s="16">
        <f t="shared" si="262"/>
        <v>42405.916666666672</v>
      </c>
    </row>
    <row r="3435" spans="1:20" ht="43.2" x14ac:dyDescent="0.3">
      <c r="A3435">
        <v>3433</v>
      </c>
      <c r="B3435" s="8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59"/>
        <v>100</v>
      </c>
      <c r="P3435">
        <f t="shared" si="260"/>
        <v>134.15</v>
      </c>
      <c r="Q3435" s="11" t="s">
        <v>8315</v>
      </c>
      <c r="R3435" t="s">
        <v>8316</v>
      </c>
      <c r="S3435" s="16">
        <f t="shared" si="261"/>
        <v>41776.063136574077</v>
      </c>
      <c r="T3435" s="16">
        <f t="shared" si="262"/>
        <v>41807.125</v>
      </c>
    </row>
    <row r="3436" spans="1:20" ht="43.2" x14ac:dyDescent="0.3">
      <c r="A3436">
        <v>3434</v>
      </c>
      <c r="B3436" s="8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ref="O3436:O3499" si="263">ROUND(E3436/D3436*100,0)</f>
        <v>106</v>
      </c>
      <c r="P3436">
        <f t="shared" ref="P3436:P3499" si="264">IFERROR(ROUND(E3436/L3436,2),0)</f>
        <v>62.83</v>
      </c>
      <c r="Q3436" s="11" t="s">
        <v>8315</v>
      </c>
      <c r="R3436" t="s">
        <v>8316</v>
      </c>
      <c r="S3436" s="16">
        <f t="shared" ref="S3436:S3499" si="265">(((J3436/60)/60)/24)+DATE(1970,1,1)</f>
        <v>41800.380428240744</v>
      </c>
      <c r="T3436" s="16">
        <f t="shared" ref="T3436:T3499" si="266">(((I3436/60)/60)/24)+DATE(1970,1,1)</f>
        <v>41830.380428240744</v>
      </c>
    </row>
    <row r="3437" spans="1:20" ht="43.2" x14ac:dyDescent="0.3">
      <c r="A3437">
        <v>3435</v>
      </c>
      <c r="B3437" s="8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3"/>
        <v>112</v>
      </c>
      <c r="P3437">
        <f t="shared" si="264"/>
        <v>58.95</v>
      </c>
      <c r="Q3437" s="11" t="s">
        <v>8315</v>
      </c>
      <c r="R3437" t="s">
        <v>8316</v>
      </c>
      <c r="S3437" s="16">
        <f t="shared" si="265"/>
        <v>42572.61681712963</v>
      </c>
      <c r="T3437" s="16">
        <f t="shared" si="266"/>
        <v>42589.125</v>
      </c>
    </row>
    <row r="3438" spans="1:20" ht="43.2" x14ac:dyDescent="0.3">
      <c r="A3438">
        <v>3436</v>
      </c>
      <c r="B3438" s="8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3"/>
        <v>106</v>
      </c>
      <c r="P3438">
        <f t="shared" si="264"/>
        <v>143.11000000000001</v>
      </c>
      <c r="Q3438" s="11" t="s">
        <v>8315</v>
      </c>
      <c r="R3438" t="s">
        <v>8316</v>
      </c>
      <c r="S3438" s="16">
        <f t="shared" si="265"/>
        <v>41851.541585648149</v>
      </c>
      <c r="T3438" s="16">
        <f t="shared" si="266"/>
        <v>41872.686111111114</v>
      </c>
    </row>
    <row r="3439" spans="1:20" ht="57.6" x14ac:dyDescent="0.3">
      <c r="A3439">
        <v>3437</v>
      </c>
      <c r="B3439" s="8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3"/>
        <v>101</v>
      </c>
      <c r="P3439">
        <f t="shared" si="264"/>
        <v>84.17</v>
      </c>
      <c r="Q3439" s="11" t="s">
        <v>8315</v>
      </c>
      <c r="R3439" t="s">
        <v>8316</v>
      </c>
      <c r="S3439" s="16">
        <f t="shared" si="265"/>
        <v>42205.710879629631</v>
      </c>
      <c r="T3439" s="16">
        <f t="shared" si="266"/>
        <v>42235.710879629631</v>
      </c>
    </row>
    <row r="3440" spans="1:20" ht="43.2" x14ac:dyDescent="0.3">
      <c r="A3440">
        <v>3438</v>
      </c>
      <c r="B3440" s="8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3"/>
        <v>104</v>
      </c>
      <c r="P3440">
        <f t="shared" si="264"/>
        <v>186.07</v>
      </c>
      <c r="Q3440" s="11" t="s">
        <v>8315</v>
      </c>
      <c r="R3440" t="s">
        <v>8316</v>
      </c>
      <c r="S3440" s="16">
        <f t="shared" si="265"/>
        <v>42100.927858796291</v>
      </c>
      <c r="T3440" s="16">
        <f t="shared" si="266"/>
        <v>42126.875</v>
      </c>
    </row>
    <row r="3441" spans="1:20" ht="28.8" x14ac:dyDescent="0.3">
      <c r="A3441">
        <v>3439</v>
      </c>
      <c r="B3441" s="8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3"/>
        <v>135</v>
      </c>
      <c r="P3441">
        <f t="shared" si="264"/>
        <v>89.79</v>
      </c>
      <c r="Q3441" s="11" t="s">
        <v>8315</v>
      </c>
      <c r="R3441" t="s">
        <v>8316</v>
      </c>
      <c r="S3441" s="16">
        <f t="shared" si="265"/>
        <v>42374.911226851851</v>
      </c>
      <c r="T3441" s="16">
        <f t="shared" si="266"/>
        <v>42388.207638888889</v>
      </c>
    </row>
    <row r="3442" spans="1:20" ht="43.2" x14ac:dyDescent="0.3">
      <c r="A3442">
        <v>3440</v>
      </c>
      <c r="B3442" s="8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3"/>
        <v>105</v>
      </c>
      <c r="P3442">
        <f t="shared" si="264"/>
        <v>64.16</v>
      </c>
      <c r="Q3442" s="11" t="s">
        <v>8315</v>
      </c>
      <c r="R3442" t="s">
        <v>8316</v>
      </c>
      <c r="S3442" s="16">
        <f t="shared" si="265"/>
        <v>41809.12300925926</v>
      </c>
      <c r="T3442" s="16">
        <f t="shared" si="266"/>
        <v>41831.677083333336</v>
      </c>
    </row>
    <row r="3443" spans="1:20" ht="43.2" x14ac:dyDescent="0.3">
      <c r="A3443">
        <v>3441</v>
      </c>
      <c r="B3443" s="8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3"/>
        <v>103</v>
      </c>
      <c r="P3443">
        <f t="shared" si="264"/>
        <v>59.65</v>
      </c>
      <c r="Q3443" s="11" t="s">
        <v>8315</v>
      </c>
      <c r="R3443" t="s">
        <v>8316</v>
      </c>
      <c r="S3443" s="16">
        <f t="shared" si="265"/>
        <v>42294.429641203707</v>
      </c>
      <c r="T3443" s="16">
        <f t="shared" si="266"/>
        <v>42321.845138888893</v>
      </c>
    </row>
    <row r="3444" spans="1:20" ht="43.2" x14ac:dyDescent="0.3">
      <c r="A3444">
        <v>3442</v>
      </c>
      <c r="B3444" s="8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3"/>
        <v>100</v>
      </c>
      <c r="P3444">
        <f t="shared" si="264"/>
        <v>31.25</v>
      </c>
      <c r="Q3444" s="11" t="s">
        <v>8315</v>
      </c>
      <c r="R3444" t="s">
        <v>8316</v>
      </c>
      <c r="S3444" s="16">
        <f t="shared" si="265"/>
        <v>42124.841111111105</v>
      </c>
      <c r="T3444" s="16">
        <f t="shared" si="266"/>
        <v>42154.841111111105</v>
      </c>
    </row>
    <row r="3445" spans="1:20" ht="43.2" x14ac:dyDescent="0.3">
      <c r="A3445">
        <v>3443</v>
      </c>
      <c r="B3445" s="8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3"/>
        <v>186</v>
      </c>
      <c r="P3445">
        <f t="shared" si="264"/>
        <v>41.22</v>
      </c>
      <c r="Q3445" s="11" t="s">
        <v>8315</v>
      </c>
      <c r="R3445" t="s">
        <v>8316</v>
      </c>
      <c r="S3445" s="16">
        <f t="shared" si="265"/>
        <v>41861.524837962963</v>
      </c>
      <c r="T3445" s="16">
        <f t="shared" si="266"/>
        <v>41891.524837962963</v>
      </c>
    </row>
    <row r="3446" spans="1:20" ht="43.2" x14ac:dyDescent="0.3">
      <c r="A3446">
        <v>3444</v>
      </c>
      <c r="B3446" s="8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3"/>
        <v>289</v>
      </c>
      <c r="P3446">
        <f t="shared" si="264"/>
        <v>43.35</v>
      </c>
      <c r="Q3446" s="11" t="s">
        <v>8315</v>
      </c>
      <c r="R3446" t="s">
        <v>8316</v>
      </c>
      <c r="S3446" s="16">
        <f t="shared" si="265"/>
        <v>42521.291504629626</v>
      </c>
      <c r="T3446" s="16">
        <f t="shared" si="266"/>
        <v>42529.582638888889</v>
      </c>
    </row>
    <row r="3447" spans="1:20" ht="43.2" x14ac:dyDescent="0.3">
      <c r="A3447">
        <v>3445</v>
      </c>
      <c r="B3447" s="8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3"/>
        <v>100</v>
      </c>
      <c r="P3447">
        <f t="shared" si="264"/>
        <v>64.52</v>
      </c>
      <c r="Q3447" s="11" t="s">
        <v>8315</v>
      </c>
      <c r="R3447" t="s">
        <v>8316</v>
      </c>
      <c r="S3447" s="16">
        <f t="shared" si="265"/>
        <v>42272.530509259261</v>
      </c>
      <c r="T3447" s="16">
        <f t="shared" si="266"/>
        <v>42300.530509259261</v>
      </c>
    </row>
    <row r="3448" spans="1:20" ht="43.2" x14ac:dyDescent="0.3">
      <c r="A3448">
        <v>3446</v>
      </c>
      <c r="B3448" s="8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3"/>
        <v>108</v>
      </c>
      <c r="P3448">
        <f t="shared" si="264"/>
        <v>43.28</v>
      </c>
      <c r="Q3448" s="11" t="s">
        <v>8315</v>
      </c>
      <c r="R3448" t="s">
        <v>8316</v>
      </c>
      <c r="S3448" s="16">
        <f t="shared" si="265"/>
        <v>42016.832465277781</v>
      </c>
      <c r="T3448" s="16">
        <f t="shared" si="266"/>
        <v>42040.513888888891</v>
      </c>
    </row>
    <row r="3449" spans="1:20" ht="28.8" x14ac:dyDescent="0.3">
      <c r="A3449">
        <v>3447</v>
      </c>
      <c r="B3449" s="8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3"/>
        <v>108</v>
      </c>
      <c r="P3449">
        <f t="shared" si="264"/>
        <v>77</v>
      </c>
      <c r="Q3449" s="11" t="s">
        <v>8315</v>
      </c>
      <c r="R3449" t="s">
        <v>8316</v>
      </c>
      <c r="S3449" s="16">
        <f t="shared" si="265"/>
        <v>42402.889027777783</v>
      </c>
      <c r="T3449" s="16">
        <f t="shared" si="266"/>
        <v>42447.847361111111</v>
      </c>
    </row>
    <row r="3450" spans="1:20" ht="43.2" x14ac:dyDescent="0.3">
      <c r="A3450">
        <v>3448</v>
      </c>
      <c r="B3450" s="8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3"/>
        <v>110</v>
      </c>
      <c r="P3450">
        <f t="shared" si="264"/>
        <v>51.22</v>
      </c>
      <c r="Q3450" s="11" t="s">
        <v>8315</v>
      </c>
      <c r="R3450" t="s">
        <v>8316</v>
      </c>
      <c r="S3450" s="16">
        <f t="shared" si="265"/>
        <v>41960.119085648148</v>
      </c>
      <c r="T3450" s="16">
        <f t="shared" si="266"/>
        <v>41990.119085648148</v>
      </c>
    </row>
    <row r="3451" spans="1:20" ht="43.2" x14ac:dyDescent="0.3">
      <c r="A3451">
        <v>3449</v>
      </c>
      <c r="B3451" s="8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3"/>
        <v>171</v>
      </c>
      <c r="P3451">
        <f t="shared" si="264"/>
        <v>68.25</v>
      </c>
      <c r="Q3451" s="11" t="s">
        <v>8315</v>
      </c>
      <c r="R3451" t="s">
        <v>8316</v>
      </c>
      <c r="S3451" s="16">
        <f t="shared" si="265"/>
        <v>42532.052523148144</v>
      </c>
      <c r="T3451" s="16">
        <f t="shared" si="266"/>
        <v>42560.166666666672</v>
      </c>
    </row>
    <row r="3452" spans="1:20" ht="43.2" x14ac:dyDescent="0.3">
      <c r="A3452">
        <v>3450</v>
      </c>
      <c r="B3452" s="8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3"/>
        <v>152</v>
      </c>
      <c r="P3452">
        <f t="shared" si="264"/>
        <v>19.489999999999998</v>
      </c>
      <c r="Q3452" s="11" t="s">
        <v>8315</v>
      </c>
      <c r="R3452" t="s">
        <v>8316</v>
      </c>
      <c r="S3452" s="16">
        <f t="shared" si="265"/>
        <v>42036.704525462963</v>
      </c>
      <c r="T3452" s="16">
        <f t="shared" si="266"/>
        <v>42096.662858796291</v>
      </c>
    </row>
    <row r="3453" spans="1:20" ht="43.2" x14ac:dyDescent="0.3">
      <c r="A3453">
        <v>3451</v>
      </c>
      <c r="B3453" s="8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3"/>
        <v>101</v>
      </c>
      <c r="P3453">
        <f t="shared" si="264"/>
        <v>41.13</v>
      </c>
      <c r="Q3453" s="11" t="s">
        <v>8315</v>
      </c>
      <c r="R3453" t="s">
        <v>8316</v>
      </c>
      <c r="S3453" s="16">
        <f t="shared" si="265"/>
        <v>42088.723692129628</v>
      </c>
      <c r="T3453" s="16">
        <f t="shared" si="266"/>
        <v>42115.723692129628</v>
      </c>
    </row>
    <row r="3454" spans="1:20" ht="43.2" x14ac:dyDescent="0.3">
      <c r="A3454">
        <v>3452</v>
      </c>
      <c r="B3454" s="8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3"/>
        <v>153</v>
      </c>
      <c r="P3454">
        <f t="shared" si="264"/>
        <v>41.41</v>
      </c>
      <c r="Q3454" s="11" t="s">
        <v>8315</v>
      </c>
      <c r="R3454" t="s">
        <v>8316</v>
      </c>
      <c r="S3454" s="16">
        <f t="shared" si="265"/>
        <v>41820.639189814814</v>
      </c>
      <c r="T3454" s="16">
        <f t="shared" si="266"/>
        <v>41843.165972222225</v>
      </c>
    </row>
    <row r="3455" spans="1:20" ht="43.2" x14ac:dyDescent="0.3">
      <c r="A3455">
        <v>3453</v>
      </c>
      <c r="B3455" s="8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3"/>
        <v>128</v>
      </c>
      <c r="P3455">
        <f t="shared" si="264"/>
        <v>27.5</v>
      </c>
      <c r="Q3455" s="11" t="s">
        <v>8315</v>
      </c>
      <c r="R3455" t="s">
        <v>8316</v>
      </c>
      <c r="S3455" s="16">
        <f t="shared" si="265"/>
        <v>42535.97865740741</v>
      </c>
      <c r="T3455" s="16">
        <f t="shared" si="266"/>
        <v>42595.97865740741</v>
      </c>
    </row>
    <row r="3456" spans="1:20" ht="57.6" x14ac:dyDescent="0.3">
      <c r="A3456">
        <v>3454</v>
      </c>
      <c r="B3456" s="8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3"/>
        <v>101</v>
      </c>
      <c r="P3456">
        <f t="shared" si="264"/>
        <v>33.57</v>
      </c>
      <c r="Q3456" s="11" t="s">
        <v>8315</v>
      </c>
      <c r="R3456" t="s">
        <v>8316</v>
      </c>
      <c r="S3456" s="16">
        <f t="shared" si="265"/>
        <v>41821.698599537034</v>
      </c>
      <c r="T3456" s="16">
        <f t="shared" si="266"/>
        <v>41851.698599537034</v>
      </c>
    </row>
    <row r="3457" spans="1:20" ht="43.2" x14ac:dyDescent="0.3">
      <c r="A3457">
        <v>3455</v>
      </c>
      <c r="B3457" s="8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3"/>
        <v>101</v>
      </c>
      <c r="P3457">
        <f t="shared" si="264"/>
        <v>145.87</v>
      </c>
      <c r="Q3457" s="11" t="s">
        <v>8315</v>
      </c>
      <c r="R3457" t="s">
        <v>8316</v>
      </c>
      <c r="S3457" s="16">
        <f t="shared" si="265"/>
        <v>42626.7503125</v>
      </c>
      <c r="T3457" s="16">
        <f t="shared" si="266"/>
        <v>42656.7503125</v>
      </c>
    </row>
    <row r="3458" spans="1:20" ht="43.2" x14ac:dyDescent="0.3">
      <c r="A3458">
        <v>3456</v>
      </c>
      <c r="B3458" s="8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3"/>
        <v>191</v>
      </c>
      <c r="P3458">
        <f t="shared" si="264"/>
        <v>358.69</v>
      </c>
      <c r="Q3458" s="11" t="s">
        <v>8315</v>
      </c>
      <c r="R3458" t="s">
        <v>8316</v>
      </c>
      <c r="S3458" s="16">
        <f t="shared" si="265"/>
        <v>41821.205636574072</v>
      </c>
      <c r="T3458" s="16">
        <f t="shared" si="266"/>
        <v>41852.290972222225</v>
      </c>
    </row>
    <row r="3459" spans="1:20" ht="28.8" x14ac:dyDescent="0.3">
      <c r="A3459">
        <v>3457</v>
      </c>
      <c r="B3459" s="8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63"/>
        <v>140</v>
      </c>
      <c r="P3459">
        <f t="shared" si="264"/>
        <v>50.98</v>
      </c>
      <c r="Q3459" s="11" t="s">
        <v>8315</v>
      </c>
      <c r="R3459" t="s">
        <v>8316</v>
      </c>
      <c r="S3459" s="16">
        <f t="shared" si="265"/>
        <v>42016.706678240742</v>
      </c>
      <c r="T3459" s="16">
        <f t="shared" si="266"/>
        <v>42047.249305555553</v>
      </c>
    </row>
    <row r="3460" spans="1:20" ht="43.2" x14ac:dyDescent="0.3">
      <c r="A3460">
        <v>3458</v>
      </c>
      <c r="B3460" s="8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63"/>
        <v>124</v>
      </c>
      <c r="P3460">
        <f t="shared" si="264"/>
        <v>45.04</v>
      </c>
      <c r="Q3460" s="11" t="s">
        <v>8315</v>
      </c>
      <c r="R3460" t="s">
        <v>8316</v>
      </c>
      <c r="S3460" s="16">
        <f t="shared" si="265"/>
        <v>42011.202581018515</v>
      </c>
      <c r="T3460" s="16">
        <f t="shared" si="266"/>
        <v>42038.185416666667</v>
      </c>
    </row>
    <row r="3461" spans="1:20" ht="43.2" x14ac:dyDescent="0.3">
      <c r="A3461">
        <v>3459</v>
      </c>
      <c r="B3461" s="8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63"/>
        <v>126</v>
      </c>
      <c r="P3461">
        <f t="shared" si="264"/>
        <v>17.53</v>
      </c>
      <c r="Q3461" s="11" t="s">
        <v>8315</v>
      </c>
      <c r="R3461" t="s">
        <v>8316</v>
      </c>
      <c r="S3461" s="16">
        <f t="shared" si="265"/>
        <v>42480.479861111111</v>
      </c>
      <c r="T3461" s="16">
        <f t="shared" si="266"/>
        <v>42510.479861111111</v>
      </c>
    </row>
    <row r="3462" spans="1:20" ht="43.2" x14ac:dyDescent="0.3">
      <c r="A3462">
        <v>3460</v>
      </c>
      <c r="B3462" s="8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63"/>
        <v>190</v>
      </c>
      <c r="P3462">
        <f t="shared" si="264"/>
        <v>50</v>
      </c>
      <c r="Q3462" s="11" t="s">
        <v>8315</v>
      </c>
      <c r="R3462" t="s">
        <v>8316</v>
      </c>
      <c r="S3462" s="16">
        <f t="shared" si="265"/>
        <v>41852.527222222219</v>
      </c>
      <c r="T3462" s="16">
        <f t="shared" si="266"/>
        <v>41866.527222222219</v>
      </c>
    </row>
    <row r="3463" spans="1:20" ht="43.2" x14ac:dyDescent="0.3">
      <c r="A3463">
        <v>3461</v>
      </c>
      <c r="B3463" s="8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63"/>
        <v>139</v>
      </c>
      <c r="P3463">
        <f t="shared" si="264"/>
        <v>57.92</v>
      </c>
      <c r="Q3463" s="11" t="s">
        <v>8315</v>
      </c>
      <c r="R3463" t="s">
        <v>8316</v>
      </c>
      <c r="S3463" s="16">
        <f t="shared" si="265"/>
        <v>42643.632858796293</v>
      </c>
      <c r="T3463" s="16">
        <f t="shared" si="266"/>
        <v>42672.125</v>
      </c>
    </row>
    <row r="3464" spans="1:20" ht="43.2" x14ac:dyDescent="0.3">
      <c r="A3464">
        <v>3462</v>
      </c>
      <c r="B3464" s="8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63"/>
        <v>202</v>
      </c>
      <c r="P3464">
        <f t="shared" si="264"/>
        <v>29.71</v>
      </c>
      <c r="Q3464" s="11" t="s">
        <v>8315</v>
      </c>
      <c r="R3464" t="s">
        <v>8316</v>
      </c>
      <c r="S3464" s="16">
        <f t="shared" si="265"/>
        <v>42179.898472222223</v>
      </c>
      <c r="T3464" s="16">
        <f t="shared" si="266"/>
        <v>42195.75</v>
      </c>
    </row>
    <row r="3465" spans="1:20" ht="43.2" x14ac:dyDescent="0.3">
      <c r="A3465">
        <v>3463</v>
      </c>
      <c r="B3465" s="8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63"/>
        <v>103</v>
      </c>
      <c r="P3465">
        <f t="shared" si="264"/>
        <v>90.68</v>
      </c>
      <c r="Q3465" s="11" t="s">
        <v>8315</v>
      </c>
      <c r="R3465" t="s">
        <v>8316</v>
      </c>
      <c r="S3465" s="16">
        <f t="shared" si="265"/>
        <v>42612.918807870374</v>
      </c>
      <c r="T3465" s="16">
        <f t="shared" si="266"/>
        <v>42654.165972222225</v>
      </c>
    </row>
    <row r="3466" spans="1:20" ht="57.6" x14ac:dyDescent="0.3">
      <c r="A3466">
        <v>3464</v>
      </c>
      <c r="B3466" s="8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63"/>
        <v>102</v>
      </c>
      <c r="P3466">
        <f t="shared" si="264"/>
        <v>55.01</v>
      </c>
      <c r="Q3466" s="11" t="s">
        <v>8315</v>
      </c>
      <c r="R3466" t="s">
        <v>8316</v>
      </c>
      <c r="S3466" s="16">
        <f t="shared" si="265"/>
        <v>42575.130057870367</v>
      </c>
      <c r="T3466" s="16">
        <f t="shared" si="266"/>
        <v>42605.130057870367</v>
      </c>
    </row>
    <row r="3467" spans="1:20" ht="43.2" x14ac:dyDescent="0.3">
      <c r="A3467">
        <v>3465</v>
      </c>
      <c r="B3467" s="8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63"/>
        <v>103</v>
      </c>
      <c r="P3467">
        <f t="shared" si="264"/>
        <v>57.22</v>
      </c>
      <c r="Q3467" s="11" t="s">
        <v>8315</v>
      </c>
      <c r="R3467" t="s">
        <v>8316</v>
      </c>
      <c r="S3467" s="16">
        <f t="shared" si="265"/>
        <v>42200.625833333332</v>
      </c>
      <c r="T3467" s="16">
        <f t="shared" si="266"/>
        <v>42225.666666666672</v>
      </c>
    </row>
    <row r="3468" spans="1:20" ht="43.2" x14ac:dyDescent="0.3">
      <c r="A3468">
        <v>3466</v>
      </c>
      <c r="B3468" s="8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63"/>
        <v>127</v>
      </c>
      <c r="P3468">
        <f t="shared" si="264"/>
        <v>72.95</v>
      </c>
      <c r="Q3468" s="11" t="s">
        <v>8315</v>
      </c>
      <c r="R3468" t="s">
        <v>8316</v>
      </c>
      <c r="S3468" s="16">
        <f t="shared" si="265"/>
        <v>42420.019097222219</v>
      </c>
      <c r="T3468" s="16">
        <f t="shared" si="266"/>
        <v>42479.977430555555</v>
      </c>
    </row>
    <row r="3469" spans="1:20" x14ac:dyDescent="0.3">
      <c r="A3469">
        <v>3467</v>
      </c>
      <c r="B3469" s="8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63"/>
        <v>101</v>
      </c>
      <c r="P3469">
        <f t="shared" si="264"/>
        <v>64.47</v>
      </c>
      <c r="Q3469" s="11" t="s">
        <v>8315</v>
      </c>
      <c r="R3469" t="s">
        <v>8316</v>
      </c>
      <c r="S3469" s="16">
        <f t="shared" si="265"/>
        <v>42053.671666666662</v>
      </c>
      <c r="T3469" s="16">
        <f t="shared" si="266"/>
        <v>42083.630000000005</v>
      </c>
    </row>
    <row r="3470" spans="1:20" ht="43.2" x14ac:dyDescent="0.3">
      <c r="A3470">
        <v>3468</v>
      </c>
      <c r="B3470" s="8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63"/>
        <v>122</v>
      </c>
      <c r="P3470">
        <f t="shared" si="264"/>
        <v>716.35</v>
      </c>
      <c r="Q3470" s="11" t="s">
        <v>8315</v>
      </c>
      <c r="R3470" t="s">
        <v>8316</v>
      </c>
      <c r="S3470" s="16">
        <f t="shared" si="265"/>
        <v>42605.765381944439</v>
      </c>
      <c r="T3470" s="16">
        <f t="shared" si="266"/>
        <v>42634.125</v>
      </c>
    </row>
    <row r="3471" spans="1:20" ht="57.6" x14ac:dyDescent="0.3">
      <c r="A3471">
        <v>3469</v>
      </c>
      <c r="B3471" s="8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63"/>
        <v>113</v>
      </c>
      <c r="P3471">
        <f t="shared" si="264"/>
        <v>50.4</v>
      </c>
      <c r="Q3471" s="11" t="s">
        <v>8315</v>
      </c>
      <c r="R3471" t="s">
        <v>8316</v>
      </c>
      <c r="S3471" s="16">
        <f t="shared" si="265"/>
        <v>42458.641724537039</v>
      </c>
      <c r="T3471" s="16">
        <f t="shared" si="266"/>
        <v>42488.641724537039</v>
      </c>
    </row>
    <row r="3472" spans="1:20" ht="28.8" x14ac:dyDescent="0.3">
      <c r="A3472">
        <v>3470</v>
      </c>
      <c r="B3472" s="8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63"/>
        <v>150</v>
      </c>
      <c r="P3472">
        <f t="shared" si="264"/>
        <v>41.67</v>
      </c>
      <c r="Q3472" s="11" t="s">
        <v>8315</v>
      </c>
      <c r="R3472" t="s">
        <v>8316</v>
      </c>
      <c r="S3472" s="16">
        <f t="shared" si="265"/>
        <v>42529.022013888884</v>
      </c>
      <c r="T3472" s="16">
        <f t="shared" si="266"/>
        <v>42566.901388888888</v>
      </c>
    </row>
    <row r="3473" spans="1:20" ht="43.2" x14ac:dyDescent="0.3">
      <c r="A3473">
        <v>3471</v>
      </c>
      <c r="B3473" s="8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63"/>
        <v>215</v>
      </c>
      <c r="P3473">
        <f t="shared" si="264"/>
        <v>35.770000000000003</v>
      </c>
      <c r="Q3473" s="11" t="s">
        <v>8315</v>
      </c>
      <c r="R3473" t="s">
        <v>8316</v>
      </c>
      <c r="S3473" s="16">
        <f t="shared" si="265"/>
        <v>41841.820486111108</v>
      </c>
      <c r="T3473" s="16">
        <f t="shared" si="266"/>
        <v>41882.833333333336</v>
      </c>
    </row>
    <row r="3474" spans="1:20" ht="43.2" x14ac:dyDescent="0.3">
      <c r="A3474">
        <v>3472</v>
      </c>
      <c r="B3474" s="8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63"/>
        <v>102</v>
      </c>
      <c r="P3474">
        <f t="shared" si="264"/>
        <v>88.74</v>
      </c>
      <c r="Q3474" s="11" t="s">
        <v>8315</v>
      </c>
      <c r="R3474" t="s">
        <v>8316</v>
      </c>
      <c r="S3474" s="16">
        <f t="shared" si="265"/>
        <v>41928.170497685183</v>
      </c>
      <c r="T3474" s="16">
        <f t="shared" si="266"/>
        <v>41949.249305555553</v>
      </c>
    </row>
    <row r="3475" spans="1:20" ht="43.2" x14ac:dyDescent="0.3">
      <c r="A3475">
        <v>3473</v>
      </c>
      <c r="B3475" s="8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63"/>
        <v>100</v>
      </c>
      <c r="P3475">
        <f t="shared" si="264"/>
        <v>148.47999999999999</v>
      </c>
      <c r="Q3475" s="11" t="s">
        <v>8315</v>
      </c>
      <c r="R3475" t="s">
        <v>8316</v>
      </c>
      <c r="S3475" s="16">
        <f t="shared" si="265"/>
        <v>42062.834444444445</v>
      </c>
      <c r="T3475" s="16">
        <f t="shared" si="266"/>
        <v>42083.852083333331</v>
      </c>
    </row>
    <row r="3476" spans="1:20" ht="43.2" x14ac:dyDescent="0.3">
      <c r="A3476">
        <v>3474</v>
      </c>
      <c r="B3476" s="8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63"/>
        <v>101</v>
      </c>
      <c r="P3476">
        <f t="shared" si="264"/>
        <v>51.79</v>
      </c>
      <c r="Q3476" s="11" t="s">
        <v>8315</v>
      </c>
      <c r="R3476" t="s">
        <v>8316</v>
      </c>
      <c r="S3476" s="16">
        <f t="shared" si="265"/>
        <v>42541.501516203702</v>
      </c>
      <c r="T3476" s="16">
        <f t="shared" si="266"/>
        <v>42571.501516203702</v>
      </c>
    </row>
    <row r="3477" spans="1:20" ht="43.2" x14ac:dyDescent="0.3">
      <c r="A3477">
        <v>3475</v>
      </c>
      <c r="B3477" s="8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63"/>
        <v>113</v>
      </c>
      <c r="P3477">
        <f t="shared" si="264"/>
        <v>20</v>
      </c>
      <c r="Q3477" s="11" t="s">
        <v>8315</v>
      </c>
      <c r="R3477" t="s">
        <v>8316</v>
      </c>
      <c r="S3477" s="16">
        <f t="shared" si="265"/>
        <v>41918.880833333329</v>
      </c>
      <c r="T3477" s="16">
        <f t="shared" si="266"/>
        <v>41946</v>
      </c>
    </row>
    <row r="3478" spans="1:20" ht="43.2" x14ac:dyDescent="0.3">
      <c r="A3478">
        <v>3476</v>
      </c>
      <c r="B3478" s="8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63"/>
        <v>104</v>
      </c>
      <c r="P3478">
        <f t="shared" si="264"/>
        <v>52</v>
      </c>
      <c r="Q3478" s="11" t="s">
        <v>8315</v>
      </c>
      <c r="R3478" t="s">
        <v>8316</v>
      </c>
      <c r="S3478" s="16">
        <f t="shared" si="265"/>
        <v>41921.279976851853</v>
      </c>
      <c r="T3478" s="16">
        <f t="shared" si="266"/>
        <v>41939.125</v>
      </c>
    </row>
    <row r="3479" spans="1:20" ht="43.2" x14ac:dyDescent="0.3">
      <c r="A3479">
        <v>3477</v>
      </c>
      <c r="B3479" s="8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63"/>
        <v>115</v>
      </c>
      <c r="P3479">
        <f t="shared" si="264"/>
        <v>53.23</v>
      </c>
      <c r="Q3479" s="11" t="s">
        <v>8315</v>
      </c>
      <c r="R3479" t="s">
        <v>8316</v>
      </c>
      <c r="S3479" s="16">
        <f t="shared" si="265"/>
        <v>42128.736608796295</v>
      </c>
      <c r="T3479" s="16">
        <f t="shared" si="266"/>
        <v>42141.125</v>
      </c>
    </row>
    <row r="3480" spans="1:20" ht="43.2" x14ac:dyDescent="0.3">
      <c r="A3480">
        <v>3478</v>
      </c>
      <c r="B3480" s="8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63"/>
        <v>113</v>
      </c>
      <c r="P3480">
        <f t="shared" si="264"/>
        <v>39.6</v>
      </c>
      <c r="Q3480" s="11" t="s">
        <v>8315</v>
      </c>
      <c r="R3480" t="s">
        <v>8316</v>
      </c>
      <c r="S3480" s="16">
        <f t="shared" si="265"/>
        <v>42053.916921296302</v>
      </c>
      <c r="T3480" s="16">
        <f t="shared" si="266"/>
        <v>42079.875</v>
      </c>
    </row>
    <row r="3481" spans="1:20" ht="43.2" x14ac:dyDescent="0.3">
      <c r="A3481">
        <v>3479</v>
      </c>
      <c r="B3481" s="8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63"/>
        <v>128</v>
      </c>
      <c r="P3481">
        <f t="shared" si="264"/>
        <v>34.25</v>
      </c>
      <c r="Q3481" s="11" t="s">
        <v>8315</v>
      </c>
      <c r="R3481" t="s">
        <v>8316</v>
      </c>
      <c r="S3481" s="16">
        <f t="shared" si="265"/>
        <v>41781.855092592588</v>
      </c>
      <c r="T3481" s="16">
        <f t="shared" si="266"/>
        <v>41811.855092592588</v>
      </c>
    </row>
    <row r="3482" spans="1:20" ht="43.2" x14ac:dyDescent="0.3">
      <c r="A3482">
        <v>3480</v>
      </c>
      <c r="B3482" s="8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63"/>
        <v>143</v>
      </c>
      <c r="P3482">
        <f t="shared" si="264"/>
        <v>164.62</v>
      </c>
      <c r="Q3482" s="11" t="s">
        <v>8315</v>
      </c>
      <c r="R3482" t="s">
        <v>8316</v>
      </c>
      <c r="S3482" s="16">
        <f t="shared" si="265"/>
        <v>42171.317442129628</v>
      </c>
      <c r="T3482" s="16">
        <f t="shared" si="266"/>
        <v>42195.875</v>
      </c>
    </row>
    <row r="3483" spans="1:20" ht="43.2" x14ac:dyDescent="0.3">
      <c r="A3483">
        <v>3481</v>
      </c>
      <c r="B3483" s="8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63"/>
        <v>119</v>
      </c>
      <c r="P3483">
        <f t="shared" si="264"/>
        <v>125.05</v>
      </c>
      <c r="Q3483" s="11" t="s">
        <v>8315</v>
      </c>
      <c r="R3483" t="s">
        <v>8316</v>
      </c>
      <c r="S3483" s="16">
        <f t="shared" si="265"/>
        <v>41989.24754629629</v>
      </c>
      <c r="T3483" s="16">
        <f t="shared" si="266"/>
        <v>42006.24754629629</v>
      </c>
    </row>
    <row r="3484" spans="1:20" ht="43.2" x14ac:dyDescent="0.3">
      <c r="A3484">
        <v>3482</v>
      </c>
      <c r="B3484" s="8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63"/>
        <v>138</v>
      </c>
      <c r="P3484">
        <f t="shared" si="264"/>
        <v>51.88</v>
      </c>
      <c r="Q3484" s="11" t="s">
        <v>8315</v>
      </c>
      <c r="R3484" t="s">
        <v>8316</v>
      </c>
      <c r="S3484" s="16">
        <f t="shared" si="265"/>
        <v>41796.771597222221</v>
      </c>
      <c r="T3484" s="16">
        <f t="shared" si="266"/>
        <v>41826.771597222221</v>
      </c>
    </row>
    <row r="3485" spans="1:20" ht="43.2" x14ac:dyDescent="0.3">
      <c r="A3485">
        <v>3483</v>
      </c>
      <c r="B3485" s="8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63"/>
        <v>160</v>
      </c>
      <c r="P3485">
        <f t="shared" si="264"/>
        <v>40.29</v>
      </c>
      <c r="Q3485" s="11" t="s">
        <v>8315</v>
      </c>
      <c r="R3485" t="s">
        <v>8316</v>
      </c>
      <c r="S3485" s="16">
        <f t="shared" si="265"/>
        <v>41793.668761574074</v>
      </c>
      <c r="T3485" s="16">
        <f t="shared" si="266"/>
        <v>41823.668761574074</v>
      </c>
    </row>
    <row r="3486" spans="1:20" ht="57.6" x14ac:dyDescent="0.3">
      <c r="A3486">
        <v>3484</v>
      </c>
      <c r="B3486" s="8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63"/>
        <v>114</v>
      </c>
      <c r="P3486">
        <f t="shared" si="264"/>
        <v>64.91</v>
      </c>
      <c r="Q3486" s="11" t="s">
        <v>8315</v>
      </c>
      <c r="R3486" t="s">
        <v>8316</v>
      </c>
      <c r="S3486" s="16">
        <f t="shared" si="265"/>
        <v>42506.760405092587</v>
      </c>
      <c r="T3486" s="16">
        <f t="shared" si="266"/>
        <v>42536.760405092587</v>
      </c>
    </row>
    <row r="3487" spans="1:20" ht="43.2" x14ac:dyDescent="0.3">
      <c r="A3487">
        <v>3485</v>
      </c>
      <c r="B3487" s="8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63"/>
        <v>101</v>
      </c>
      <c r="P3487">
        <f t="shared" si="264"/>
        <v>55.33</v>
      </c>
      <c r="Q3487" s="11" t="s">
        <v>8315</v>
      </c>
      <c r="R3487" t="s">
        <v>8316</v>
      </c>
      <c r="S3487" s="16">
        <f t="shared" si="265"/>
        <v>42372.693055555559</v>
      </c>
      <c r="T3487" s="16">
        <f t="shared" si="266"/>
        <v>42402.693055555559</v>
      </c>
    </row>
    <row r="3488" spans="1:20" ht="43.2" x14ac:dyDescent="0.3">
      <c r="A3488">
        <v>3486</v>
      </c>
      <c r="B3488" s="8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63"/>
        <v>155</v>
      </c>
      <c r="P3488">
        <f t="shared" si="264"/>
        <v>83.14</v>
      </c>
      <c r="Q3488" s="11" t="s">
        <v>8315</v>
      </c>
      <c r="R3488" t="s">
        <v>8316</v>
      </c>
      <c r="S3488" s="16">
        <f t="shared" si="265"/>
        <v>42126.87501157407</v>
      </c>
      <c r="T3488" s="16">
        <f t="shared" si="266"/>
        <v>42158.290972222225</v>
      </c>
    </row>
    <row r="3489" spans="1:20" ht="43.2" x14ac:dyDescent="0.3">
      <c r="A3489">
        <v>3487</v>
      </c>
      <c r="B3489" s="8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63"/>
        <v>128</v>
      </c>
      <c r="P3489">
        <f t="shared" si="264"/>
        <v>38.71</v>
      </c>
      <c r="Q3489" s="11" t="s">
        <v>8315</v>
      </c>
      <c r="R3489" t="s">
        <v>8316</v>
      </c>
      <c r="S3489" s="16">
        <f t="shared" si="265"/>
        <v>42149.940416666665</v>
      </c>
      <c r="T3489" s="16">
        <f t="shared" si="266"/>
        <v>42179.940416666665</v>
      </c>
    </row>
    <row r="3490" spans="1:20" ht="57.6" x14ac:dyDescent="0.3">
      <c r="A3490">
        <v>3488</v>
      </c>
      <c r="B3490" s="8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63"/>
        <v>121</v>
      </c>
      <c r="P3490">
        <f t="shared" si="264"/>
        <v>125.38</v>
      </c>
      <c r="Q3490" s="11" t="s">
        <v>8315</v>
      </c>
      <c r="R3490" t="s">
        <v>8316</v>
      </c>
      <c r="S3490" s="16">
        <f t="shared" si="265"/>
        <v>42087.768055555556</v>
      </c>
      <c r="T3490" s="16">
        <f t="shared" si="266"/>
        <v>42111.666666666672</v>
      </c>
    </row>
    <row r="3491" spans="1:20" ht="43.2" x14ac:dyDescent="0.3">
      <c r="A3491">
        <v>3489</v>
      </c>
      <c r="B3491" s="8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63"/>
        <v>113</v>
      </c>
      <c r="P3491">
        <f t="shared" si="264"/>
        <v>78.260000000000005</v>
      </c>
      <c r="Q3491" s="11" t="s">
        <v>8315</v>
      </c>
      <c r="R3491" t="s">
        <v>8316</v>
      </c>
      <c r="S3491" s="16">
        <f t="shared" si="265"/>
        <v>41753.635775462964</v>
      </c>
      <c r="T3491" s="16">
        <f t="shared" si="266"/>
        <v>41783.875</v>
      </c>
    </row>
    <row r="3492" spans="1:20" ht="43.2" x14ac:dyDescent="0.3">
      <c r="A3492">
        <v>3490</v>
      </c>
      <c r="B3492" s="8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63"/>
        <v>128</v>
      </c>
      <c r="P3492">
        <f t="shared" si="264"/>
        <v>47.22</v>
      </c>
      <c r="Q3492" s="11" t="s">
        <v>8315</v>
      </c>
      <c r="R3492" t="s">
        <v>8316</v>
      </c>
      <c r="S3492" s="16">
        <f t="shared" si="265"/>
        <v>42443.802361111113</v>
      </c>
      <c r="T3492" s="16">
        <f t="shared" si="266"/>
        <v>42473.802361111113</v>
      </c>
    </row>
    <row r="3493" spans="1:20" ht="43.2" x14ac:dyDescent="0.3">
      <c r="A3493">
        <v>3491</v>
      </c>
      <c r="B3493" s="8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63"/>
        <v>158</v>
      </c>
      <c r="P3493">
        <f t="shared" si="264"/>
        <v>79.099999999999994</v>
      </c>
      <c r="Q3493" s="11" t="s">
        <v>8315</v>
      </c>
      <c r="R3493" t="s">
        <v>8316</v>
      </c>
      <c r="S3493" s="16">
        <f t="shared" si="265"/>
        <v>42121.249814814815</v>
      </c>
      <c r="T3493" s="16">
        <f t="shared" si="266"/>
        <v>42142.249814814815</v>
      </c>
    </row>
    <row r="3494" spans="1:20" ht="43.2" x14ac:dyDescent="0.3">
      <c r="A3494">
        <v>3492</v>
      </c>
      <c r="B3494" s="8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63"/>
        <v>105</v>
      </c>
      <c r="P3494">
        <f t="shared" si="264"/>
        <v>114.29</v>
      </c>
      <c r="Q3494" s="11" t="s">
        <v>8315</v>
      </c>
      <c r="R3494" t="s">
        <v>8316</v>
      </c>
      <c r="S3494" s="16">
        <f t="shared" si="265"/>
        <v>42268.009224537032</v>
      </c>
      <c r="T3494" s="16">
        <f t="shared" si="266"/>
        <v>42303.009224537032</v>
      </c>
    </row>
    <row r="3495" spans="1:20" ht="43.2" x14ac:dyDescent="0.3">
      <c r="A3495">
        <v>3493</v>
      </c>
      <c r="B3495" s="8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63"/>
        <v>100</v>
      </c>
      <c r="P3495">
        <f t="shared" si="264"/>
        <v>51.72</v>
      </c>
      <c r="Q3495" s="11" t="s">
        <v>8315</v>
      </c>
      <c r="R3495" t="s">
        <v>8316</v>
      </c>
      <c r="S3495" s="16">
        <f t="shared" si="265"/>
        <v>41848.866157407407</v>
      </c>
      <c r="T3495" s="16">
        <f t="shared" si="266"/>
        <v>41868.21597222222</v>
      </c>
    </row>
    <row r="3496" spans="1:20" ht="43.2" x14ac:dyDescent="0.3">
      <c r="A3496">
        <v>3494</v>
      </c>
      <c r="B3496" s="8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63"/>
        <v>100</v>
      </c>
      <c r="P3496">
        <f t="shared" si="264"/>
        <v>30.77</v>
      </c>
      <c r="Q3496" s="11" t="s">
        <v>8315</v>
      </c>
      <c r="R3496" t="s">
        <v>8316</v>
      </c>
      <c r="S3496" s="16">
        <f t="shared" si="265"/>
        <v>42689.214988425927</v>
      </c>
      <c r="T3496" s="16">
        <f t="shared" si="266"/>
        <v>42700.25</v>
      </c>
    </row>
    <row r="3497" spans="1:20" ht="43.2" x14ac:dyDescent="0.3">
      <c r="A3497">
        <v>3495</v>
      </c>
      <c r="B3497" s="8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63"/>
        <v>107</v>
      </c>
      <c r="P3497">
        <f t="shared" si="264"/>
        <v>74.209999999999994</v>
      </c>
      <c r="Q3497" s="11" t="s">
        <v>8315</v>
      </c>
      <c r="R3497" t="s">
        <v>8316</v>
      </c>
      <c r="S3497" s="16">
        <f t="shared" si="265"/>
        <v>41915.762835648151</v>
      </c>
      <c r="T3497" s="16">
        <f t="shared" si="266"/>
        <v>41944.720833333333</v>
      </c>
    </row>
    <row r="3498" spans="1:20" ht="57.6" x14ac:dyDescent="0.3">
      <c r="A3498">
        <v>3496</v>
      </c>
      <c r="B3498" s="8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63"/>
        <v>124</v>
      </c>
      <c r="P3498">
        <f t="shared" si="264"/>
        <v>47.85</v>
      </c>
      <c r="Q3498" s="11" t="s">
        <v>8315</v>
      </c>
      <c r="R3498" t="s">
        <v>8316</v>
      </c>
      <c r="S3498" s="16">
        <f t="shared" si="265"/>
        <v>42584.846828703703</v>
      </c>
      <c r="T3498" s="16">
        <f t="shared" si="266"/>
        <v>42624.846828703703</v>
      </c>
    </row>
    <row r="3499" spans="1:20" ht="57.6" x14ac:dyDescent="0.3">
      <c r="A3499">
        <v>3497</v>
      </c>
      <c r="B3499" s="8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63"/>
        <v>109</v>
      </c>
      <c r="P3499">
        <f t="shared" si="264"/>
        <v>34.409999999999997</v>
      </c>
      <c r="Q3499" s="11" t="s">
        <v>8315</v>
      </c>
      <c r="R3499" t="s">
        <v>8316</v>
      </c>
      <c r="S3499" s="16">
        <f t="shared" si="265"/>
        <v>42511.741944444439</v>
      </c>
      <c r="T3499" s="16">
        <f t="shared" si="266"/>
        <v>42523.916666666672</v>
      </c>
    </row>
    <row r="3500" spans="1:20" ht="57.6" x14ac:dyDescent="0.3">
      <c r="A3500">
        <v>3498</v>
      </c>
      <c r="B3500" s="8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ref="O3500:O3563" si="267">ROUND(E3500/D3500*100,0)</f>
        <v>102</v>
      </c>
      <c r="P3500">
        <f t="shared" ref="P3500:P3563" si="268">IFERROR(ROUND(E3500/L3500,2),0)</f>
        <v>40.24</v>
      </c>
      <c r="Q3500" s="11" t="s">
        <v>8315</v>
      </c>
      <c r="R3500" t="s">
        <v>8316</v>
      </c>
      <c r="S3500" s="16">
        <f t="shared" ref="S3500:S3563" si="269">(((J3500/60)/60)/24)+DATE(1970,1,1)</f>
        <v>42459.15861111111</v>
      </c>
      <c r="T3500" s="16">
        <f t="shared" ref="T3500:T3563" si="270">(((I3500/60)/60)/24)+DATE(1970,1,1)</f>
        <v>42518.905555555553</v>
      </c>
    </row>
    <row r="3501" spans="1:20" ht="43.2" x14ac:dyDescent="0.3">
      <c r="A3501">
        <v>3499</v>
      </c>
      <c r="B3501" s="8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67"/>
        <v>106</v>
      </c>
      <c r="P3501">
        <f t="shared" si="268"/>
        <v>60.29</v>
      </c>
      <c r="Q3501" s="11" t="s">
        <v>8315</v>
      </c>
      <c r="R3501" t="s">
        <v>8316</v>
      </c>
      <c r="S3501" s="16">
        <f t="shared" si="269"/>
        <v>42132.036168981482</v>
      </c>
      <c r="T3501" s="16">
        <f t="shared" si="270"/>
        <v>42186.290972222225</v>
      </c>
    </row>
    <row r="3502" spans="1:20" ht="57.6" x14ac:dyDescent="0.3">
      <c r="A3502">
        <v>3500</v>
      </c>
      <c r="B3502" s="8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67"/>
        <v>106</v>
      </c>
      <c r="P3502">
        <f t="shared" si="268"/>
        <v>25.31</v>
      </c>
      <c r="Q3502" s="11" t="s">
        <v>8315</v>
      </c>
      <c r="R3502" t="s">
        <v>8316</v>
      </c>
      <c r="S3502" s="16">
        <f t="shared" si="269"/>
        <v>42419.91942129629</v>
      </c>
      <c r="T3502" s="16">
        <f t="shared" si="270"/>
        <v>42436.207638888889</v>
      </c>
    </row>
    <row r="3503" spans="1:20" ht="43.2" x14ac:dyDescent="0.3">
      <c r="A3503">
        <v>3501</v>
      </c>
      <c r="B3503" s="8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67"/>
        <v>101</v>
      </c>
      <c r="P3503">
        <f t="shared" si="268"/>
        <v>35.950000000000003</v>
      </c>
      <c r="Q3503" s="11" t="s">
        <v>8315</v>
      </c>
      <c r="R3503" t="s">
        <v>8316</v>
      </c>
      <c r="S3503" s="16">
        <f t="shared" si="269"/>
        <v>42233.763831018514</v>
      </c>
      <c r="T3503" s="16">
        <f t="shared" si="270"/>
        <v>42258.763831018514</v>
      </c>
    </row>
    <row r="3504" spans="1:20" ht="43.2" x14ac:dyDescent="0.3">
      <c r="A3504">
        <v>3502</v>
      </c>
      <c r="B3504" s="8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67"/>
        <v>105</v>
      </c>
      <c r="P3504">
        <f t="shared" si="268"/>
        <v>136</v>
      </c>
      <c r="Q3504" s="11" t="s">
        <v>8315</v>
      </c>
      <c r="R3504" t="s">
        <v>8316</v>
      </c>
      <c r="S3504" s="16">
        <f t="shared" si="269"/>
        <v>42430.839398148149</v>
      </c>
      <c r="T3504" s="16">
        <f t="shared" si="270"/>
        <v>42445.165972222225</v>
      </c>
    </row>
    <row r="3505" spans="1:20" ht="43.2" x14ac:dyDescent="0.3">
      <c r="A3505">
        <v>3503</v>
      </c>
      <c r="B3505" s="8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67"/>
        <v>108</v>
      </c>
      <c r="P3505">
        <f t="shared" si="268"/>
        <v>70.760000000000005</v>
      </c>
      <c r="Q3505" s="11" t="s">
        <v>8315</v>
      </c>
      <c r="R3505" t="s">
        <v>8316</v>
      </c>
      <c r="S3505" s="16">
        <f t="shared" si="269"/>
        <v>42545.478333333333</v>
      </c>
      <c r="T3505" s="16">
        <f t="shared" si="270"/>
        <v>42575.478333333333</v>
      </c>
    </row>
    <row r="3506" spans="1:20" ht="43.2" x14ac:dyDescent="0.3">
      <c r="A3506">
        <v>3504</v>
      </c>
      <c r="B3506" s="8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67"/>
        <v>100</v>
      </c>
      <c r="P3506">
        <f t="shared" si="268"/>
        <v>125</v>
      </c>
      <c r="Q3506" s="11" t="s">
        <v>8315</v>
      </c>
      <c r="R3506" t="s">
        <v>8316</v>
      </c>
      <c r="S3506" s="16">
        <f t="shared" si="269"/>
        <v>42297.748738425929</v>
      </c>
      <c r="T3506" s="16">
        <f t="shared" si="270"/>
        <v>42327.790405092594</v>
      </c>
    </row>
    <row r="3507" spans="1:20" ht="86.4" x14ac:dyDescent="0.3">
      <c r="A3507">
        <v>3505</v>
      </c>
      <c r="B3507" s="8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67"/>
        <v>104</v>
      </c>
      <c r="P3507">
        <f t="shared" si="268"/>
        <v>66.510000000000005</v>
      </c>
      <c r="Q3507" s="11" t="s">
        <v>8315</v>
      </c>
      <c r="R3507" t="s">
        <v>8316</v>
      </c>
      <c r="S3507" s="16">
        <f t="shared" si="269"/>
        <v>41760.935706018521</v>
      </c>
      <c r="T3507" s="16">
        <f t="shared" si="270"/>
        <v>41772.166666666664</v>
      </c>
    </row>
    <row r="3508" spans="1:20" ht="43.2" x14ac:dyDescent="0.3">
      <c r="A3508">
        <v>3506</v>
      </c>
      <c r="B3508" s="8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67"/>
        <v>102</v>
      </c>
      <c r="P3508">
        <f t="shared" si="268"/>
        <v>105</v>
      </c>
      <c r="Q3508" s="11" t="s">
        <v>8315</v>
      </c>
      <c r="R3508" t="s">
        <v>8316</v>
      </c>
      <c r="S3508" s="16">
        <f t="shared" si="269"/>
        <v>41829.734259259261</v>
      </c>
      <c r="T3508" s="16">
        <f t="shared" si="270"/>
        <v>41874.734259259261</v>
      </c>
    </row>
    <row r="3509" spans="1:20" ht="43.2" x14ac:dyDescent="0.3">
      <c r="A3509">
        <v>3507</v>
      </c>
      <c r="B3509" s="8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67"/>
        <v>104</v>
      </c>
      <c r="P3509">
        <f t="shared" si="268"/>
        <v>145</v>
      </c>
      <c r="Q3509" s="11" t="s">
        <v>8315</v>
      </c>
      <c r="R3509" t="s">
        <v>8316</v>
      </c>
      <c r="S3509" s="16">
        <f t="shared" si="269"/>
        <v>42491.92288194444</v>
      </c>
      <c r="T3509" s="16">
        <f t="shared" si="270"/>
        <v>42521.92288194444</v>
      </c>
    </row>
    <row r="3510" spans="1:20" ht="43.2" x14ac:dyDescent="0.3">
      <c r="A3510">
        <v>3508</v>
      </c>
      <c r="B3510" s="8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67"/>
        <v>180</v>
      </c>
      <c r="P3510">
        <f t="shared" si="268"/>
        <v>12</v>
      </c>
      <c r="Q3510" s="11" t="s">
        <v>8315</v>
      </c>
      <c r="R3510" t="s">
        <v>8316</v>
      </c>
      <c r="S3510" s="16">
        <f t="shared" si="269"/>
        <v>42477.729780092588</v>
      </c>
      <c r="T3510" s="16">
        <f t="shared" si="270"/>
        <v>42500.875</v>
      </c>
    </row>
    <row r="3511" spans="1:20" ht="43.2" x14ac:dyDescent="0.3">
      <c r="A3511">
        <v>3509</v>
      </c>
      <c r="B3511" s="8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67"/>
        <v>106</v>
      </c>
      <c r="P3511">
        <f t="shared" si="268"/>
        <v>96.67</v>
      </c>
      <c r="Q3511" s="11" t="s">
        <v>8315</v>
      </c>
      <c r="R3511" t="s">
        <v>8316</v>
      </c>
      <c r="S3511" s="16">
        <f t="shared" si="269"/>
        <v>41950.859560185185</v>
      </c>
      <c r="T3511" s="16">
        <f t="shared" si="270"/>
        <v>41964.204861111109</v>
      </c>
    </row>
    <row r="3512" spans="1:20" ht="57.6" x14ac:dyDescent="0.3">
      <c r="A3512">
        <v>3510</v>
      </c>
      <c r="B3512" s="8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67"/>
        <v>101</v>
      </c>
      <c r="P3512">
        <f t="shared" si="268"/>
        <v>60.33</v>
      </c>
      <c r="Q3512" s="11" t="s">
        <v>8315</v>
      </c>
      <c r="R3512" t="s">
        <v>8316</v>
      </c>
      <c r="S3512" s="16">
        <f t="shared" si="269"/>
        <v>41802.62090277778</v>
      </c>
      <c r="T3512" s="16">
        <f t="shared" si="270"/>
        <v>41822.62090277778</v>
      </c>
    </row>
    <row r="3513" spans="1:20" ht="43.2" x14ac:dyDescent="0.3">
      <c r="A3513">
        <v>3511</v>
      </c>
      <c r="B3513" s="8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67"/>
        <v>101</v>
      </c>
      <c r="P3513">
        <f t="shared" si="268"/>
        <v>79.89</v>
      </c>
      <c r="Q3513" s="11" t="s">
        <v>8315</v>
      </c>
      <c r="R3513" t="s">
        <v>8316</v>
      </c>
      <c r="S3513" s="16">
        <f t="shared" si="269"/>
        <v>41927.873784722222</v>
      </c>
      <c r="T3513" s="16">
        <f t="shared" si="270"/>
        <v>41950.770833333336</v>
      </c>
    </row>
    <row r="3514" spans="1:20" ht="43.2" x14ac:dyDescent="0.3">
      <c r="A3514">
        <v>3512</v>
      </c>
      <c r="B3514" s="8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67"/>
        <v>100</v>
      </c>
      <c r="P3514">
        <f t="shared" si="268"/>
        <v>58.82</v>
      </c>
      <c r="Q3514" s="11" t="s">
        <v>8315</v>
      </c>
      <c r="R3514" t="s">
        <v>8316</v>
      </c>
      <c r="S3514" s="16">
        <f t="shared" si="269"/>
        <v>42057.536944444444</v>
      </c>
      <c r="T3514" s="16">
        <f t="shared" si="270"/>
        <v>42117.49527777778</v>
      </c>
    </row>
    <row r="3515" spans="1:20" ht="43.2" x14ac:dyDescent="0.3">
      <c r="A3515">
        <v>3513</v>
      </c>
      <c r="B3515" s="8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67"/>
        <v>118</v>
      </c>
      <c r="P3515">
        <f t="shared" si="268"/>
        <v>75.34</v>
      </c>
      <c r="Q3515" s="11" t="s">
        <v>8315</v>
      </c>
      <c r="R3515" t="s">
        <v>8316</v>
      </c>
      <c r="S3515" s="16">
        <f t="shared" si="269"/>
        <v>41781.096203703702</v>
      </c>
      <c r="T3515" s="16">
        <f t="shared" si="270"/>
        <v>41794.207638888889</v>
      </c>
    </row>
    <row r="3516" spans="1:20" ht="43.2" x14ac:dyDescent="0.3">
      <c r="A3516">
        <v>3514</v>
      </c>
      <c r="B3516" s="8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67"/>
        <v>110</v>
      </c>
      <c r="P3516">
        <f t="shared" si="268"/>
        <v>55</v>
      </c>
      <c r="Q3516" s="11" t="s">
        <v>8315</v>
      </c>
      <c r="R3516" t="s">
        <v>8316</v>
      </c>
      <c r="S3516" s="16">
        <f t="shared" si="269"/>
        <v>42020.846666666665</v>
      </c>
      <c r="T3516" s="16">
        <f t="shared" si="270"/>
        <v>42037.207638888889</v>
      </c>
    </row>
    <row r="3517" spans="1:20" ht="43.2" x14ac:dyDescent="0.3">
      <c r="A3517">
        <v>3515</v>
      </c>
      <c r="B3517" s="8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67"/>
        <v>103</v>
      </c>
      <c r="P3517">
        <f t="shared" si="268"/>
        <v>66.959999999999994</v>
      </c>
      <c r="Q3517" s="11" t="s">
        <v>8315</v>
      </c>
      <c r="R3517" t="s">
        <v>8316</v>
      </c>
      <c r="S3517" s="16">
        <f t="shared" si="269"/>
        <v>42125.772812499999</v>
      </c>
      <c r="T3517" s="16">
        <f t="shared" si="270"/>
        <v>42155.772812499999</v>
      </c>
    </row>
    <row r="3518" spans="1:20" ht="43.2" x14ac:dyDescent="0.3">
      <c r="A3518">
        <v>3516</v>
      </c>
      <c r="B3518" s="8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67"/>
        <v>100</v>
      </c>
      <c r="P3518">
        <f t="shared" si="268"/>
        <v>227.27</v>
      </c>
      <c r="Q3518" s="11" t="s">
        <v>8315</v>
      </c>
      <c r="R3518" t="s">
        <v>8316</v>
      </c>
      <c r="S3518" s="16">
        <f t="shared" si="269"/>
        <v>41856.010069444441</v>
      </c>
      <c r="T3518" s="16">
        <f t="shared" si="270"/>
        <v>41890.125</v>
      </c>
    </row>
    <row r="3519" spans="1:20" ht="43.2" x14ac:dyDescent="0.3">
      <c r="A3519">
        <v>3517</v>
      </c>
      <c r="B3519" s="8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67"/>
        <v>100</v>
      </c>
      <c r="P3519">
        <f t="shared" si="268"/>
        <v>307.69</v>
      </c>
      <c r="Q3519" s="11" t="s">
        <v>8315</v>
      </c>
      <c r="R3519" t="s">
        <v>8316</v>
      </c>
      <c r="S3519" s="16">
        <f t="shared" si="269"/>
        <v>41794.817523148151</v>
      </c>
      <c r="T3519" s="16">
        <f t="shared" si="270"/>
        <v>41824.458333333336</v>
      </c>
    </row>
    <row r="3520" spans="1:20" ht="43.2" x14ac:dyDescent="0.3">
      <c r="A3520">
        <v>3518</v>
      </c>
      <c r="B3520" s="8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67"/>
        <v>110</v>
      </c>
      <c r="P3520">
        <f t="shared" si="268"/>
        <v>50.02</v>
      </c>
      <c r="Q3520" s="11" t="s">
        <v>8315</v>
      </c>
      <c r="R3520" t="s">
        <v>8316</v>
      </c>
      <c r="S3520" s="16">
        <f t="shared" si="269"/>
        <v>41893.783553240741</v>
      </c>
      <c r="T3520" s="16">
        <f t="shared" si="270"/>
        <v>41914.597916666666</v>
      </c>
    </row>
    <row r="3521" spans="1:20" ht="43.2" x14ac:dyDescent="0.3">
      <c r="A3521">
        <v>3519</v>
      </c>
      <c r="B3521" s="8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67"/>
        <v>101</v>
      </c>
      <c r="P3521">
        <f t="shared" si="268"/>
        <v>72.39</v>
      </c>
      <c r="Q3521" s="11" t="s">
        <v>8315</v>
      </c>
      <c r="R3521" t="s">
        <v>8316</v>
      </c>
      <c r="S3521" s="16">
        <f t="shared" si="269"/>
        <v>42037.598958333328</v>
      </c>
      <c r="T3521" s="16">
        <f t="shared" si="270"/>
        <v>42067.598958333328</v>
      </c>
    </row>
    <row r="3522" spans="1:20" ht="43.2" x14ac:dyDescent="0.3">
      <c r="A3522">
        <v>3520</v>
      </c>
      <c r="B3522" s="8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67"/>
        <v>101</v>
      </c>
      <c r="P3522">
        <f t="shared" si="268"/>
        <v>95.95</v>
      </c>
      <c r="Q3522" s="11" t="s">
        <v>8315</v>
      </c>
      <c r="R3522" t="s">
        <v>8316</v>
      </c>
      <c r="S3522" s="16">
        <f t="shared" si="269"/>
        <v>42227.824212962965</v>
      </c>
      <c r="T3522" s="16">
        <f t="shared" si="270"/>
        <v>42253.57430555555</v>
      </c>
    </row>
    <row r="3523" spans="1:20" ht="57.6" x14ac:dyDescent="0.3">
      <c r="A3523">
        <v>3521</v>
      </c>
      <c r="B3523" s="8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67"/>
        <v>169</v>
      </c>
      <c r="P3523">
        <f t="shared" si="268"/>
        <v>45.62</v>
      </c>
      <c r="Q3523" s="11" t="s">
        <v>8315</v>
      </c>
      <c r="R3523" t="s">
        <v>8316</v>
      </c>
      <c r="S3523" s="16">
        <f t="shared" si="269"/>
        <v>41881.361342592594</v>
      </c>
      <c r="T3523" s="16">
        <f t="shared" si="270"/>
        <v>41911.361342592594</v>
      </c>
    </row>
    <row r="3524" spans="1:20" ht="43.2" x14ac:dyDescent="0.3">
      <c r="A3524">
        <v>3522</v>
      </c>
      <c r="B3524" s="8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67"/>
        <v>100</v>
      </c>
      <c r="P3524">
        <f t="shared" si="268"/>
        <v>41.03</v>
      </c>
      <c r="Q3524" s="11" t="s">
        <v>8315</v>
      </c>
      <c r="R3524" t="s">
        <v>8316</v>
      </c>
      <c r="S3524" s="16">
        <f t="shared" si="269"/>
        <v>42234.789884259255</v>
      </c>
      <c r="T3524" s="16">
        <f t="shared" si="270"/>
        <v>42262.420833333337</v>
      </c>
    </row>
    <row r="3525" spans="1:20" ht="43.2" x14ac:dyDescent="0.3">
      <c r="A3525">
        <v>3523</v>
      </c>
      <c r="B3525" s="8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67"/>
        <v>114</v>
      </c>
      <c r="P3525">
        <f t="shared" si="268"/>
        <v>56.83</v>
      </c>
      <c r="Q3525" s="11" t="s">
        <v>8315</v>
      </c>
      <c r="R3525" t="s">
        <v>8316</v>
      </c>
      <c r="S3525" s="16">
        <f t="shared" si="269"/>
        <v>42581.397546296299</v>
      </c>
      <c r="T3525" s="16">
        <f t="shared" si="270"/>
        <v>42638.958333333328</v>
      </c>
    </row>
    <row r="3526" spans="1:20" ht="43.2" x14ac:dyDescent="0.3">
      <c r="A3526">
        <v>3524</v>
      </c>
      <c r="B3526" s="8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67"/>
        <v>102</v>
      </c>
      <c r="P3526">
        <f t="shared" si="268"/>
        <v>137.24</v>
      </c>
      <c r="Q3526" s="11" t="s">
        <v>8315</v>
      </c>
      <c r="R3526" t="s">
        <v>8316</v>
      </c>
      <c r="S3526" s="16">
        <f t="shared" si="269"/>
        <v>41880.76357638889</v>
      </c>
      <c r="T3526" s="16">
        <f t="shared" si="270"/>
        <v>41895.166666666664</v>
      </c>
    </row>
    <row r="3527" spans="1:20" ht="43.2" x14ac:dyDescent="0.3">
      <c r="A3527">
        <v>3525</v>
      </c>
      <c r="B3527" s="8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67"/>
        <v>106</v>
      </c>
      <c r="P3527">
        <f t="shared" si="268"/>
        <v>75.709999999999994</v>
      </c>
      <c r="Q3527" s="11" t="s">
        <v>8315</v>
      </c>
      <c r="R3527" t="s">
        <v>8316</v>
      </c>
      <c r="S3527" s="16">
        <f t="shared" si="269"/>
        <v>42214.6956712963</v>
      </c>
      <c r="T3527" s="16">
        <f t="shared" si="270"/>
        <v>42225.666666666672</v>
      </c>
    </row>
    <row r="3528" spans="1:20" ht="43.2" x14ac:dyDescent="0.3">
      <c r="A3528">
        <v>3526</v>
      </c>
      <c r="B3528" s="8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67"/>
        <v>102</v>
      </c>
      <c r="P3528">
        <f t="shared" si="268"/>
        <v>99</v>
      </c>
      <c r="Q3528" s="11" t="s">
        <v>8315</v>
      </c>
      <c r="R3528" t="s">
        <v>8316</v>
      </c>
      <c r="S3528" s="16">
        <f t="shared" si="269"/>
        <v>42460.335312499999</v>
      </c>
      <c r="T3528" s="16">
        <f t="shared" si="270"/>
        <v>42488.249305555553</v>
      </c>
    </row>
    <row r="3529" spans="1:20" ht="43.2" x14ac:dyDescent="0.3">
      <c r="A3529">
        <v>3527</v>
      </c>
      <c r="B3529" s="8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67"/>
        <v>117</v>
      </c>
      <c r="P3529">
        <f t="shared" si="268"/>
        <v>81.569999999999993</v>
      </c>
      <c r="Q3529" s="11" t="s">
        <v>8315</v>
      </c>
      <c r="R3529" t="s">
        <v>8316</v>
      </c>
      <c r="S3529" s="16">
        <f t="shared" si="269"/>
        <v>42167.023206018523</v>
      </c>
      <c r="T3529" s="16">
        <f t="shared" si="270"/>
        <v>42196.165972222225</v>
      </c>
    </row>
    <row r="3530" spans="1:20" ht="43.2" x14ac:dyDescent="0.3">
      <c r="A3530">
        <v>3528</v>
      </c>
      <c r="B3530" s="8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67"/>
        <v>101</v>
      </c>
      <c r="P3530">
        <f t="shared" si="268"/>
        <v>45.11</v>
      </c>
      <c r="Q3530" s="11" t="s">
        <v>8315</v>
      </c>
      <c r="R3530" t="s">
        <v>8316</v>
      </c>
      <c r="S3530" s="16">
        <f t="shared" si="269"/>
        <v>42733.50136574074</v>
      </c>
      <c r="T3530" s="16">
        <f t="shared" si="270"/>
        <v>42753.50136574074</v>
      </c>
    </row>
    <row r="3531" spans="1:20" ht="43.2" x14ac:dyDescent="0.3">
      <c r="A3531">
        <v>3529</v>
      </c>
      <c r="B3531" s="8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67"/>
        <v>132</v>
      </c>
      <c r="P3531">
        <f t="shared" si="268"/>
        <v>36.67</v>
      </c>
      <c r="Q3531" s="11" t="s">
        <v>8315</v>
      </c>
      <c r="R3531" t="s">
        <v>8316</v>
      </c>
      <c r="S3531" s="16">
        <f t="shared" si="269"/>
        <v>42177.761782407411</v>
      </c>
      <c r="T3531" s="16">
        <f t="shared" si="270"/>
        <v>42198.041666666672</v>
      </c>
    </row>
    <row r="3532" spans="1:20" ht="43.2" x14ac:dyDescent="0.3">
      <c r="A3532">
        <v>3530</v>
      </c>
      <c r="B3532" s="8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67"/>
        <v>100</v>
      </c>
      <c r="P3532">
        <f t="shared" si="268"/>
        <v>125</v>
      </c>
      <c r="Q3532" s="11" t="s">
        <v>8315</v>
      </c>
      <c r="R3532" t="s">
        <v>8316</v>
      </c>
      <c r="S3532" s="16">
        <f t="shared" si="269"/>
        <v>42442.623344907406</v>
      </c>
      <c r="T3532" s="16">
        <f t="shared" si="270"/>
        <v>42470.833333333328</v>
      </c>
    </row>
    <row r="3533" spans="1:20" x14ac:dyDescent="0.3">
      <c r="A3533">
        <v>3531</v>
      </c>
      <c r="B3533" s="8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67"/>
        <v>128</v>
      </c>
      <c r="P3533">
        <f t="shared" si="268"/>
        <v>49.23</v>
      </c>
      <c r="Q3533" s="11" t="s">
        <v>8315</v>
      </c>
      <c r="R3533" t="s">
        <v>8316</v>
      </c>
      <c r="S3533" s="16">
        <f t="shared" si="269"/>
        <v>42521.654328703706</v>
      </c>
      <c r="T3533" s="16">
        <f t="shared" si="270"/>
        <v>42551.654328703706</v>
      </c>
    </row>
    <row r="3534" spans="1:20" ht="57.6" x14ac:dyDescent="0.3">
      <c r="A3534">
        <v>3532</v>
      </c>
      <c r="B3534" s="8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67"/>
        <v>119</v>
      </c>
      <c r="P3534">
        <f t="shared" si="268"/>
        <v>42.3</v>
      </c>
      <c r="Q3534" s="11" t="s">
        <v>8315</v>
      </c>
      <c r="R3534" t="s">
        <v>8316</v>
      </c>
      <c r="S3534" s="16">
        <f t="shared" si="269"/>
        <v>41884.599849537037</v>
      </c>
      <c r="T3534" s="16">
        <f t="shared" si="270"/>
        <v>41900.165972222225</v>
      </c>
    </row>
    <row r="3535" spans="1:20" ht="57.6" x14ac:dyDescent="0.3">
      <c r="A3535">
        <v>3533</v>
      </c>
      <c r="B3535" s="8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67"/>
        <v>126</v>
      </c>
      <c r="P3535">
        <f t="shared" si="268"/>
        <v>78.88</v>
      </c>
      <c r="Q3535" s="11" t="s">
        <v>8315</v>
      </c>
      <c r="R3535" t="s">
        <v>8316</v>
      </c>
      <c r="S3535" s="16">
        <f t="shared" si="269"/>
        <v>42289.761192129634</v>
      </c>
      <c r="T3535" s="16">
        <f t="shared" si="270"/>
        <v>42319.802858796291</v>
      </c>
    </row>
    <row r="3536" spans="1:20" ht="43.2" x14ac:dyDescent="0.3">
      <c r="A3536">
        <v>3534</v>
      </c>
      <c r="B3536" s="8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67"/>
        <v>156</v>
      </c>
      <c r="P3536">
        <f t="shared" si="268"/>
        <v>38.28</v>
      </c>
      <c r="Q3536" s="11" t="s">
        <v>8315</v>
      </c>
      <c r="R3536" t="s">
        <v>8316</v>
      </c>
      <c r="S3536" s="16">
        <f t="shared" si="269"/>
        <v>42243.6252662037</v>
      </c>
      <c r="T3536" s="16">
        <f t="shared" si="270"/>
        <v>42278.6252662037</v>
      </c>
    </row>
    <row r="3537" spans="1:20" ht="43.2" x14ac:dyDescent="0.3">
      <c r="A3537">
        <v>3535</v>
      </c>
      <c r="B3537" s="8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67"/>
        <v>103</v>
      </c>
      <c r="P3537">
        <f t="shared" si="268"/>
        <v>44.85</v>
      </c>
      <c r="Q3537" s="11" t="s">
        <v>8315</v>
      </c>
      <c r="R3537" t="s">
        <v>8316</v>
      </c>
      <c r="S3537" s="16">
        <f t="shared" si="269"/>
        <v>42248.640162037031</v>
      </c>
      <c r="T3537" s="16">
        <f t="shared" si="270"/>
        <v>42279.75</v>
      </c>
    </row>
    <row r="3538" spans="1:20" ht="43.2" x14ac:dyDescent="0.3">
      <c r="A3538">
        <v>3536</v>
      </c>
      <c r="B3538" s="8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67"/>
        <v>153</v>
      </c>
      <c r="P3538">
        <f t="shared" si="268"/>
        <v>13.53</v>
      </c>
      <c r="Q3538" s="11" t="s">
        <v>8315</v>
      </c>
      <c r="R3538" t="s">
        <v>8316</v>
      </c>
      <c r="S3538" s="16">
        <f t="shared" si="269"/>
        <v>42328.727141203708</v>
      </c>
      <c r="T3538" s="16">
        <f t="shared" si="270"/>
        <v>42358.499305555553</v>
      </c>
    </row>
    <row r="3539" spans="1:20" ht="43.2" x14ac:dyDescent="0.3">
      <c r="A3539">
        <v>3537</v>
      </c>
      <c r="B3539" s="8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67"/>
        <v>180</v>
      </c>
      <c r="P3539">
        <f t="shared" si="268"/>
        <v>43.5</v>
      </c>
      <c r="Q3539" s="11" t="s">
        <v>8315</v>
      </c>
      <c r="R3539" t="s">
        <v>8316</v>
      </c>
      <c r="S3539" s="16">
        <f t="shared" si="269"/>
        <v>41923.354351851849</v>
      </c>
      <c r="T3539" s="16">
        <f t="shared" si="270"/>
        <v>41960.332638888889</v>
      </c>
    </row>
    <row r="3540" spans="1:20" ht="43.2" x14ac:dyDescent="0.3">
      <c r="A3540">
        <v>3538</v>
      </c>
      <c r="B3540" s="8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67"/>
        <v>128</v>
      </c>
      <c r="P3540">
        <f t="shared" si="268"/>
        <v>30.95</v>
      </c>
      <c r="Q3540" s="11" t="s">
        <v>8315</v>
      </c>
      <c r="R3540" t="s">
        <v>8316</v>
      </c>
      <c r="S3540" s="16">
        <f t="shared" si="269"/>
        <v>42571.420601851853</v>
      </c>
      <c r="T3540" s="16">
        <f t="shared" si="270"/>
        <v>42599.420601851853</v>
      </c>
    </row>
    <row r="3541" spans="1:20" ht="43.2" x14ac:dyDescent="0.3">
      <c r="A3541">
        <v>3539</v>
      </c>
      <c r="B3541" s="8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67"/>
        <v>120</v>
      </c>
      <c r="P3541">
        <f t="shared" si="268"/>
        <v>55.23</v>
      </c>
      <c r="Q3541" s="11" t="s">
        <v>8315</v>
      </c>
      <c r="R3541" t="s">
        <v>8316</v>
      </c>
      <c r="S3541" s="16">
        <f t="shared" si="269"/>
        <v>42600.756041666667</v>
      </c>
      <c r="T3541" s="16">
        <f t="shared" si="270"/>
        <v>42621.756041666667</v>
      </c>
    </row>
    <row r="3542" spans="1:20" ht="57.6" x14ac:dyDescent="0.3">
      <c r="A3542">
        <v>3540</v>
      </c>
      <c r="B3542" s="8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67"/>
        <v>123</v>
      </c>
      <c r="P3542">
        <f t="shared" si="268"/>
        <v>46.13</v>
      </c>
      <c r="Q3542" s="11" t="s">
        <v>8315</v>
      </c>
      <c r="R3542" t="s">
        <v>8316</v>
      </c>
      <c r="S3542" s="16">
        <f t="shared" si="269"/>
        <v>42517.003368055557</v>
      </c>
      <c r="T3542" s="16">
        <f t="shared" si="270"/>
        <v>42547.003368055557</v>
      </c>
    </row>
    <row r="3543" spans="1:20" ht="43.2" x14ac:dyDescent="0.3">
      <c r="A3543">
        <v>3541</v>
      </c>
      <c r="B3543" s="8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67"/>
        <v>105</v>
      </c>
      <c r="P3543">
        <f t="shared" si="268"/>
        <v>39.380000000000003</v>
      </c>
      <c r="Q3543" s="11" t="s">
        <v>8315</v>
      </c>
      <c r="R3543" t="s">
        <v>8316</v>
      </c>
      <c r="S3543" s="16">
        <f t="shared" si="269"/>
        <v>42222.730034722219</v>
      </c>
      <c r="T3543" s="16">
        <f t="shared" si="270"/>
        <v>42247.730034722219</v>
      </c>
    </row>
    <row r="3544" spans="1:20" ht="43.2" x14ac:dyDescent="0.3">
      <c r="A3544">
        <v>3542</v>
      </c>
      <c r="B3544" s="8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67"/>
        <v>102</v>
      </c>
      <c r="P3544">
        <f t="shared" si="268"/>
        <v>66.150000000000006</v>
      </c>
      <c r="Q3544" s="11" t="s">
        <v>8315</v>
      </c>
      <c r="R3544" t="s">
        <v>8316</v>
      </c>
      <c r="S3544" s="16">
        <f t="shared" si="269"/>
        <v>41829.599791666667</v>
      </c>
      <c r="T3544" s="16">
        <f t="shared" si="270"/>
        <v>41889.599791666667</v>
      </c>
    </row>
    <row r="3545" spans="1:20" ht="43.2" x14ac:dyDescent="0.3">
      <c r="A3545">
        <v>3543</v>
      </c>
      <c r="B3545" s="8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67"/>
        <v>105</v>
      </c>
      <c r="P3545">
        <f t="shared" si="268"/>
        <v>54.14</v>
      </c>
      <c r="Q3545" s="11" t="s">
        <v>8315</v>
      </c>
      <c r="R3545" t="s">
        <v>8316</v>
      </c>
      <c r="S3545" s="16">
        <f t="shared" si="269"/>
        <v>42150.755312499998</v>
      </c>
      <c r="T3545" s="16">
        <f t="shared" si="270"/>
        <v>42180.755312499998</v>
      </c>
    </row>
    <row r="3546" spans="1:20" ht="28.8" x14ac:dyDescent="0.3">
      <c r="A3546">
        <v>3544</v>
      </c>
      <c r="B3546" s="8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67"/>
        <v>100</v>
      </c>
      <c r="P3546">
        <f t="shared" si="268"/>
        <v>104.17</v>
      </c>
      <c r="Q3546" s="11" t="s">
        <v>8315</v>
      </c>
      <c r="R3546" t="s">
        <v>8316</v>
      </c>
      <c r="S3546" s="16">
        <f t="shared" si="269"/>
        <v>42040.831678240742</v>
      </c>
      <c r="T3546" s="16">
        <f t="shared" si="270"/>
        <v>42070.831678240742</v>
      </c>
    </row>
    <row r="3547" spans="1:20" ht="43.2" x14ac:dyDescent="0.3">
      <c r="A3547">
        <v>3545</v>
      </c>
      <c r="B3547" s="8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67"/>
        <v>100</v>
      </c>
      <c r="P3547">
        <f t="shared" si="268"/>
        <v>31.38</v>
      </c>
      <c r="Q3547" s="11" t="s">
        <v>8315</v>
      </c>
      <c r="R3547" t="s">
        <v>8316</v>
      </c>
      <c r="S3547" s="16">
        <f t="shared" si="269"/>
        <v>42075.807395833333</v>
      </c>
      <c r="T3547" s="16">
        <f t="shared" si="270"/>
        <v>42105.807395833333</v>
      </c>
    </row>
    <row r="3548" spans="1:20" ht="43.2" x14ac:dyDescent="0.3">
      <c r="A3548">
        <v>3546</v>
      </c>
      <c r="B3548" s="8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67"/>
        <v>102</v>
      </c>
      <c r="P3548">
        <f t="shared" si="268"/>
        <v>59.21</v>
      </c>
      <c r="Q3548" s="11" t="s">
        <v>8315</v>
      </c>
      <c r="R3548" t="s">
        <v>8316</v>
      </c>
      <c r="S3548" s="16">
        <f t="shared" si="269"/>
        <v>42073.660694444443</v>
      </c>
      <c r="T3548" s="16">
        <f t="shared" si="270"/>
        <v>42095.165972222225</v>
      </c>
    </row>
    <row r="3549" spans="1:20" ht="43.2" x14ac:dyDescent="0.3">
      <c r="A3549">
        <v>3547</v>
      </c>
      <c r="B3549" s="8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67"/>
        <v>114</v>
      </c>
      <c r="P3549">
        <f t="shared" si="268"/>
        <v>119.18</v>
      </c>
      <c r="Q3549" s="11" t="s">
        <v>8315</v>
      </c>
      <c r="R3549" t="s">
        <v>8316</v>
      </c>
      <c r="S3549" s="16">
        <f t="shared" si="269"/>
        <v>42480.078715277778</v>
      </c>
      <c r="T3549" s="16">
        <f t="shared" si="270"/>
        <v>42504.165972222225</v>
      </c>
    </row>
    <row r="3550" spans="1:20" ht="43.2" x14ac:dyDescent="0.3">
      <c r="A3550">
        <v>3548</v>
      </c>
      <c r="B3550" s="8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67"/>
        <v>102</v>
      </c>
      <c r="P3550">
        <f t="shared" si="268"/>
        <v>164.62</v>
      </c>
      <c r="Q3550" s="11" t="s">
        <v>8315</v>
      </c>
      <c r="R3550" t="s">
        <v>8316</v>
      </c>
      <c r="S3550" s="16">
        <f t="shared" si="269"/>
        <v>42411.942291666666</v>
      </c>
      <c r="T3550" s="16">
        <f t="shared" si="270"/>
        <v>42434.041666666672</v>
      </c>
    </row>
    <row r="3551" spans="1:20" ht="43.2" x14ac:dyDescent="0.3">
      <c r="A3551">
        <v>3549</v>
      </c>
      <c r="B3551" s="8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67"/>
        <v>102</v>
      </c>
      <c r="P3551">
        <f t="shared" si="268"/>
        <v>24.29</v>
      </c>
      <c r="Q3551" s="11" t="s">
        <v>8315</v>
      </c>
      <c r="R3551" t="s">
        <v>8316</v>
      </c>
      <c r="S3551" s="16">
        <f t="shared" si="269"/>
        <v>42223.394363425927</v>
      </c>
      <c r="T3551" s="16">
        <f t="shared" si="270"/>
        <v>42251.394363425927</v>
      </c>
    </row>
    <row r="3552" spans="1:20" ht="43.2" x14ac:dyDescent="0.3">
      <c r="A3552">
        <v>3550</v>
      </c>
      <c r="B3552" s="8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67"/>
        <v>105</v>
      </c>
      <c r="P3552">
        <f t="shared" si="268"/>
        <v>40.94</v>
      </c>
      <c r="Q3552" s="11" t="s">
        <v>8315</v>
      </c>
      <c r="R3552" t="s">
        <v>8316</v>
      </c>
      <c r="S3552" s="16">
        <f t="shared" si="269"/>
        <v>42462.893495370372</v>
      </c>
      <c r="T3552" s="16">
        <f t="shared" si="270"/>
        <v>42492.893495370372</v>
      </c>
    </row>
    <row r="3553" spans="1:20" ht="43.2" x14ac:dyDescent="0.3">
      <c r="A3553">
        <v>3551</v>
      </c>
      <c r="B3553" s="8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67"/>
        <v>102</v>
      </c>
      <c r="P3553">
        <f t="shared" si="268"/>
        <v>61.1</v>
      </c>
      <c r="Q3553" s="11" t="s">
        <v>8315</v>
      </c>
      <c r="R3553" t="s">
        <v>8316</v>
      </c>
      <c r="S3553" s="16">
        <f t="shared" si="269"/>
        <v>41753.515856481477</v>
      </c>
      <c r="T3553" s="16">
        <f t="shared" si="270"/>
        <v>41781.921527777777</v>
      </c>
    </row>
    <row r="3554" spans="1:20" ht="43.2" x14ac:dyDescent="0.3">
      <c r="A3554">
        <v>3552</v>
      </c>
      <c r="B3554" s="8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67"/>
        <v>100</v>
      </c>
      <c r="P3554">
        <f t="shared" si="268"/>
        <v>38.65</v>
      </c>
      <c r="Q3554" s="11" t="s">
        <v>8315</v>
      </c>
      <c r="R3554" t="s">
        <v>8316</v>
      </c>
      <c r="S3554" s="16">
        <f t="shared" si="269"/>
        <v>41788.587083333332</v>
      </c>
      <c r="T3554" s="16">
        <f t="shared" si="270"/>
        <v>41818.587083333332</v>
      </c>
    </row>
    <row r="3555" spans="1:20" ht="43.2" x14ac:dyDescent="0.3">
      <c r="A3555">
        <v>3553</v>
      </c>
      <c r="B3555" s="8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67"/>
        <v>106</v>
      </c>
      <c r="P3555">
        <f t="shared" si="268"/>
        <v>56.2</v>
      </c>
      <c r="Q3555" s="11" t="s">
        <v>8315</v>
      </c>
      <c r="R3555" t="s">
        <v>8316</v>
      </c>
      <c r="S3555" s="16">
        <f t="shared" si="269"/>
        <v>42196.028703703705</v>
      </c>
      <c r="T3555" s="16">
        <f t="shared" si="270"/>
        <v>42228</v>
      </c>
    </row>
    <row r="3556" spans="1:20" ht="43.2" x14ac:dyDescent="0.3">
      <c r="A3556">
        <v>3554</v>
      </c>
      <c r="B3556" s="8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67"/>
        <v>113</v>
      </c>
      <c r="P3556">
        <f t="shared" si="268"/>
        <v>107</v>
      </c>
      <c r="Q3556" s="11" t="s">
        <v>8315</v>
      </c>
      <c r="R3556" t="s">
        <v>8316</v>
      </c>
      <c r="S3556" s="16">
        <f t="shared" si="269"/>
        <v>42016.050451388888</v>
      </c>
      <c r="T3556" s="16">
        <f t="shared" si="270"/>
        <v>42046.708333333328</v>
      </c>
    </row>
    <row r="3557" spans="1:20" ht="43.2" x14ac:dyDescent="0.3">
      <c r="A3557">
        <v>3555</v>
      </c>
      <c r="B3557" s="8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67"/>
        <v>100</v>
      </c>
      <c r="P3557">
        <f t="shared" si="268"/>
        <v>171.43</v>
      </c>
      <c r="Q3557" s="11" t="s">
        <v>8315</v>
      </c>
      <c r="R3557" t="s">
        <v>8316</v>
      </c>
      <c r="S3557" s="16">
        <f t="shared" si="269"/>
        <v>42661.442060185189</v>
      </c>
      <c r="T3557" s="16">
        <f t="shared" si="270"/>
        <v>42691.483726851846</v>
      </c>
    </row>
    <row r="3558" spans="1:20" ht="43.2" x14ac:dyDescent="0.3">
      <c r="A3558">
        <v>3556</v>
      </c>
      <c r="B3558" s="8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67"/>
        <v>100</v>
      </c>
      <c r="P3558">
        <f t="shared" si="268"/>
        <v>110.5</v>
      </c>
      <c r="Q3558" s="11" t="s">
        <v>8315</v>
      </c>
      <c r="R3558" t="s">
        <v>8316</v>
      </c>
      <c r="S3558" s="16">
        <f t="shared" si="269"/>
        <v>41808.649583333332</v>
      </c>
      <c r="T3558" s="16">
        <f t="shared" si="270"/>
        <v>41868.649583333332</v>
      </c>
    </row>
    <row r="3559" spans="1:20" ht="57.6" x14ac:dyDescent="0.3">
      <c r="A3559">
        <v>3557</v>
      </c>
      <c r="B3559" s="8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67"/>
        <v>100</v>
      </c>
      <c r="P3559">
        <f t="shared" si="268"/>
        <v>179.28</v>
      </c>
      <c r="Q3559" s="11" t="s">
        <v>8315</v>
      </c>
      <c r="R3559" t="s">
        <v>8316</v>
      </c>
      <c r="S3559" s="16">
        <f t="shared" si="269"/>
        <v>41730.276747685188</v>
      </c>
      <c r="T3559" s="16">
        <f t="shared" si="270"/>
        <v>41764.276747685188</v>
      </c>
    </row>
    <row r="3560" spans="1:20" ht="43.2" x14ac:dyDescent="0.3">
      <c r="A3560">
        <v>3558</v>
      </c>
      <c r="B3560" s="8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67"/>
        <v>144</v>
      </c>
      <c r="P3560">
        <f t="shared" si="268"/>
        <v>22.91</v>
      </c>
      <c r="Q3560" s="11" t="s">
        <v>8315</v>
      </c>
      <c r="R3560" t="s">
        <v>8316</v>
      </c>
      <c r="S3560" s="16">
        <f t="shared" si="269"/>
        <v>42139.816840277781</v>
      </c>
      <c r="T3560" s="16">
        <f t="shared" si="270"/>
        <v>42181.875</v>
      </c>
    </row>
    <row r="3561" spans="1:20" ht="57.6" x14ac:dyDescent="0.3">
      <c r="A3561">
        <v>3559</v>
      </c>
      <c r="B3561" s="8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67"/>
        <v>104</v>
      </c>
      <c r="P3561">
        <f t="shared" si="268"/>
        <v>43.13</v>
      </c>
      <c r="Q3561" s="11" t="s">
        <v>8315</v>
      </c>
      <c r="R3561" t="s">
        <v>8316</v>
      </c>
      <c r="S3561" s="16">
        <f t="shared" si="269"/>
        <v>42194.096157407403</v>
      </c>
      <c r="T3561" s="16">
        <f t="shared" si="270"/>
        <v>42216.373611111107</v>
      </c>
    </row>
    <row r="3562" spans="1:20" ht="43.2" x14ac:dyDescent="0.3">
      <c r="A3562">
        <v>3560</v>
      </c>
      <c r="B3562" s="8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67"/>
        <v>108</v>
      </c>
      <c r="P3562">
        <f t="shared" si="268"/>
        <v>46.89</v>
      </c>
      <c r="Q3562" s="11" t="s">
        <v>8315</v>
      </c>
      <c r="R3562" t="s">
        <v>8316</v>
      </c>
      <c r="S3562" s="16">
        <f t="shared" si="269"/>
        <v>42115.889652777783</v>
      </c>
      <c r="T3562" s="16">
        <f t="shared" si="270"/>
        <v>42151.114583333328</v>
      </c>
    </row>
    <row r="3563" spans="1:20" ht="115.2" x14ac:dyDescent="0.3">
      <c r="A3563">
        <v>3561</v>
      </c>
      <c r="B3563" s="8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67"/>
        <v>102</v>
      </c>
      <c r="P3563">
        <f t="shared" si="268"/>
        <v>47.41</v>
      </c>
      <c r="Q3563" s="11" t="s">
        <v>8315</v>
      </c>
      <c r="R3563" t="s">
        <v>8316</v>
      </c>
      <c r="S3563" s="16">
        <f t="shared" si="269"/>
        <v>42203.680300925931</v>
      </c>
      <c r="T3563" s="16">
        <f t="shared" si="270"/>
        <v>42221.774999999994</v>
      </c>
    </row>
    <row r="3564" spans="1:20" ht="43.2" x14ac:dyDescent="0.3">
      <c r="A3564">
        <v>3562</v>
      </c>
      <c r="B3564" s="8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ref="O3564:O3627" si="271">ROUND(E3564/D3564*100,0)</f>
        <v>149</v>
      </c>
      <c r="P3564">
        <f t="shared" ref="P3564:P3627" si="272">IFERROR(ROUND(E3564/L3564,2),0)</f>
        <v>15.13</v>
      </c>
      <c r="Q3564" s="11" t="s">
        <v>8315</v>
      </c>
      <c r="R3564" t="s">
        <v>8316</v>
      </c>
      <c r="S3564" s="16">
        <f t="shared" ref="S3564:S3627" si="273">(((J3564/60)/60)/24)+DATE(1970,1,1)</f>
        <v>42433.761886574073</v>
      </c>
      <c r="T3564" s="16">
        <f t="shared" ref="T3564:T3627" si="274">(((I3564/60)/60)/24)+DATE(1970,1,1)</f>
        <v>42442.916666666672</v>
      </c>
    </row>
    <row r="3565" spans="1:20" ht="43.2" x14ac:dyDescent="0.3">
      <c r="A3565">
        <v>3563</v>
      </c>
      <c r="B3565" s="8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1"/>
        <v>105</v>
      </c>
      <c r="P3565">
        <f t="shared" si="272"/>
        <v>21.1</v>
      </c>
      <c r="Q3565" s="11" t="s">
        <v>8315</v>
      </c>
      <c r="R3565" t="s">
        <v>8316</v>
      </c>
      <c r="S3565" s="16">
        <f t="shared" si="273"/>
        <v>42555.671944444446</v>
      </c>
      <c r="T3565" s="16">
        <f t="shared" si="274"/>
        <v>42583.791666666672</v>
      </c>
    </row>
    <row r="3566" spans="1:20" ht="28.8" x14ac:dyDescent="0.3">
      <c r="A3566">
        <v>3564</v>
      </c>
      <c r="B3566" s="8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1"/>
        <v>101</v>
      </c>
      <c r="P3566">
        <f t="shared" si="272"/>
        <v>59.12</v>
      </c>
      <c r="Q3566" s="11" t="s">
        <v>8315</v>
      </c>
      <c r="R3566" t="s">
        <v>8316</v>
      </c>
      <c r="S3566" s="16">
        <f t="shared" si="273"/>
        <v>42236.623252314821</v>
      </c>
      <c r="T3566" s="16">
        <f t="shared" si="274"/>
        <v>42282.666666666672</v>
      </c>
    </row>
    <row r="3567" spans="1:20" ht="43.2" x14ac:dyDescent="0.3">
      <c r="A3567">
        <v>3565</v>
      </c>
      <c r="B3567" s="8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1"/>
        <v>131</v>
      </c>
      <c r="P3567">
        <f t="shared" si="272"/>
        <v>97.92</v>
      </c>
      <c r="Q3567" s="11" t="s">
        <v>8315</v>
      </c>
      <c r="R3567" t="s">
        <v>8316</v>
      </c>
      <c r="S3567" s="16">
        <f t="shared" si="273"/>
        <v>41974.743148148147</v>
      </c>
      <c r="T3567" s="16">
        <f t="shared" si="274"/>
        <v>42004.743148148147</v>
      </c>
    </row>
    <row r="3568" spans="1:20" ht="43.2" x14ac:dyDescent="0.3">
      <c r="A3568">
        <v>3566</v>
      </c>
      <c r="B3568" s="8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1"/>
        <v>105</v>
      </c>
      <c r="P3568">
        <f t="shared" si="272"/>
        <v>55.13</v>
      </c>
      <c r="Q3568" s="11" t="s">
        <v>8315</v>
      </c>
      <c r="R3568" t="s">
        <v>8316</v>
      </c>
      <c r="S3568" s="16">
        <f t="shared" si="273"/>
        <v>41997.507905092592</v>
      </c>
      <c r="T3568" s="16">
        <f t="shared" si="274"/>
        <v>42027.507905092592</v>
      </c>
    </row>
    <row r="3569" spans="1:20" ht="43.2" x14ac:dyDescent="0.3">
      <c r="A3569">
        <v>3567</v>
      </c>
      <c r="B3569" s="8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1"/>
        <v>109</v>
      </c>
      <c r="P3569">
        <f t="shared" si="272"/>
        <v>26.54</v>
      </c>
      <c r="Q3569" s="11" t="s">
        <v>8315</v>
      </c>
      <c r="R3569" t="s">
        <v>8316</v>
      </c>
      <c r="S3569" s="16">
        <f t="shared" si="273"/>
        <v>42135.810694444444</v>
      </c>
      <c r="T3569" s="16">
        <f t="shared" si="274"/>
        <v>42165.810694444444</v>
      </c>
    </row>
    <row r="3570" spans="1:20" ht="43.2" x14ac:dyDescent="0.3">
      <c r="A3570">
        <v>3568</v>
      </c>
      <c r="B3570" s="8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1"/>
        <v>111</v>
      </c>
      <c r="P3570">
        <f t="shared" si="272"/>
        <v>58.42</v>
      </c>
      <c r="Q3570" s="11" t="s">
        <v>8315</v>
      </c>
      <c r="R3570" t="s">
        <v>8316</v>
      </c>
      <c r="S3570" s="16">
        <f t="shared" si="273"/>
        <v>41869.740671296298</v>
      </c>
      <c r="T3570" s="16">
        <f t="shared" si="274"/>
        <v>41899.740671296298</v>
      </c>
    </row>
    <row r="3571" spans="1:20" ht="43.2" x14ac:dyDescent="0.3">
      <c r="A3571">
        <v>3569</v>
      </c>
      <c r="B3571" s="8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1"/>
        <v>100</v>
      </c>
      <c r="P3571">
        <f t="shared" si="272"/>
        <v>122.54</v>
      </c>
      <c r="Q3571" s="11" t="s">
        <v>8315</v>
      </c>
      <c r="R3571" t="s">
        <v>8316</v>
      </c>
      <c r="S3571" s="16">
        <f t="shared" si="273"/>
        <v>41982.688611111109</v>
      </c>
      <c r="T3571" s="16">
        <f t="shared" si="274"/>
        <v>42012.688611111109</v>
      </c>
    </row>
    <row r="3572" spans="1:20" ht="43.2" x14ac:dyDescent="0.3">
      <c r="A3572">
        <v>3570</v>
      </c>
      <c r="B3572" s="8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1"/>
        <v>114</v>
      </c>
      <c r="P3572">
        <f t="shared" si="272"/>
        <v>87.96</v>
      </c>
      <c r="Q3572" s="11" t="s">
        <v>8315</v>
      </c>
      <c r="R3572" t="s">
        <v>8316</v>
      </c>
      <c r="S3572" s="16">
        <f t="shared" si="273"/>
        <v>41976.331979166673</v>
      </c>
      <c r="T3572" s="16">
        <f t="shared" si="274"/>
        <v>42004.291666666672</v>
      </c>
    </row>
    <row r="3573" spans="1:20" ht="43.2" x14ac:dyDescent="0.3">
      <c r="A3573">
        <v>3571</v>
      </c>
      <c r="B3573" s="8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1"/>
        <v>122</v>
      </c>
      <c r="P3573">
        <f t="shared" si="272"/>
        <v>73.239999999999995</v>
      </c>
      <c r="Q3573" s="11" t="s">
        <v>8315</v>
      </c>
      <c r="R3573" t="s">
        <v>8316</v>
      </c>
      <c r="S3573" s="16">
        <f t="shared" si="273"/>
        <v>41912.858946759261</v>
      </c>
      <c r="T3573" s="16">
        <f t="shared" si="274"/>
        <v>41942.858946759261</v>
      </c>
    </row>
    <row r="3574" spans="1:20" ht="28.8" x14ac:dyDescent="0.3">
      <c r="A3574">
        <v>3572</v>
      </c>
      <c r="B3574" s="8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1"/>
        <v>100</v>
      </c>
      <c r="P3574">
        <f t="shared" si="272"/>
        <v>55.56</v>
      </c>
      <c r="Q3574" s="11" t="s">
        <v>8315</v>
      </c>
      <c r="R3574" t="s">
        <v>8316</v>
      </c>
      <c r="S3574" s="16">
        <f t="shared" si="273"/>
        <v>42146.570393518516</v>
      </c>
      <c r="T3574" s="16">
        <f t="shared" si="274"/>
        <v>42176.570393518516</v>
      </c>
    </row>
    <row r="3575" spans="1:20" ht="43.2" x14ac:dyDescent="0.3">
      <c r="A3575">
        <v>3573</v>
      </c>
      <c r="B3575" s="8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1"/>
        <v>103</v>
      </c>
      <c r="P3575">
        <f t="shared" si="272"/>
        <v>39.54</v>
      </c>
      <c r="Q3575" s="11" t="s">
        <v>8315</v>
      </c>
      <c r="R3575" t="s">
        <v>8316</v>
      </c>
      <c r="S3575" s="16">
        <f t="shared" si="273"/>
        <v>41921.375532407408</v>
      </c>
      <c r="T3575" s="16">
        <f t="shared" si="274"/>
        <v>41951.417199074072</v>
      </c>
    </row>
    <row r="3576" spans="1:20" ht="43.2" x14ac:dyDescent="0.3">
      <c r="A3576">
        <v>3574</v>
      </c>
      <c r="B3576" s="8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1"/>
        <v>106</v>
      </c>
      <c r="P3576">
        <f t="shared" si="272"/>
        <v>136.78</v>
      </c>
      <c r="Q3576" s="11" t="s">
        <v>8315</v>
      </c>
      <c r="R3576" t="s">
        <v>8316</v>
      </c>
      <c r="S3576" s="16">
        <f t="shared" si="273"/>
        <v>41926.942685185182</v>
      </c>
      <c r="T3576" s="16">
        <f t="shared" si="274"/>
        <v>41956.984351851846</v>
      </c>
    </row>
    <row r="3577" spans="1:20" ht="43.2" x14ac:dyDescent="0.3">
      <c r="A3577">
        <v>3575</v>
      </c>
      <c r="B3577" s="8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1"/>
        <v>101</v>
      </c>
      <c r="P3577">
        <f t="shared" si="272"/>
        <v>99.34</v>
      </c>
      <c r="Q3577" s="11" t="s">
        <v>8315</v>
      </c>
      <c r="R3577" t="s">
        <v>8316</v>
      </c>
      <c r="S3577" s="16">
        <f t="shared" si="273"/>
        <v>42561.783877314811</v>
      </c>
      <c r="T3577" s="16">
        <f t="shared" si="274"/>
        <v>42593.165972222225</v>
      </c>
    </row>
    <row r="3578" spans="1:20" ht="43.2" x14ac:dyDescent="0.3">
      <c r="A3578">
        <v>3576</v>
      </c>
      <c r="B3578" s="8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1"/>
        <v>100</v>
      </c>
      <c r="P3578">
        <f t="shared" si="272"/>
        <v>20</v>
      </c>
      <c r="Q3578" s="11" t="s">
        <v>8315</v>
      </c>
      <c r="R3578" t="s">
        <v>8316</v>
      </c>
      <c r="S3578" s="16">
        <f t="shared" si="273"/>
        <v>42649.54923611111</v>
      </c>
      <c r="T3578" s="16">
        <f t="shared" si="274"/>
        <v>42709.590902777782</v>
      </c>
    </row>
    <row r="3579" spans="1:20" ht="43.2" x14ac:dyDescent="0.3">
      <c r="A3579">
        <v>3577</v>
      </c>
      <c r="B3579" s="8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1"/>
        <v>130</v>
      </c>
      <c r="P3579">
        <f t="shared" si="272"/>
        <v>28.89</v>
      </c>
      <c r="Q3579" s="11" t="s">
        <v>8315</v>
      </c>
      <c r="R3579" t="s">
        <v>8316</v>
      </c>
      <c r="S3579" s="16">
        <f t="shared" si="273"/>
        <v>42093.786840277782</v>
      </c>
      <c r="T3579" s="16">
        <f t="shared" si="274"/>
        <v>42120.26944444445</v>
      </c>
    </row>
    <row r="3580" spans="1:20" ht="43.2" x14ac:dyDescent="0.3">
      <c r="A3580">
        <v>3578</v>
      </c>
      <c r="B3580" s="8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1"/>
        <v>100</v>
      </c>
      <c r="P3580">
        <f t="shared" si="272"/>
        <v>40.549999999999997</v>
      </c>
      <c r="Q3580" s="11" t="s">
        <v>8315</v>
      </c>
      <c r="R3580" t="s">
        <v>8316</v>
      </c>
      <c r="S3580" s="16">
        <f t="shared" si="273"/>
        <v>42460.733530092592</v>
      </c>
      <c r="T3580" s="16">
        <f t="shared" si="274"/>
        <v>42490.733530092592</v>
      </c>
    </row>
    <row r="3581" spans="1:20" ht="43.2" x14ac:dyDescent="0.3">
      <c r="A3581">
        <v>3579</v>
      </c>
      <c r="B3581" s="8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1"/>
        <v>100</v>
      </c>
      <c r="P3581">
        <f t="shared" si="272"/>
        <v>35.71</v>
      </c>
      <c r="Q3581" s="11" t="s">
        <v>8315</v>
      </c>
      <c r="R3581" t="s">
        <v>8316</v>
      </c>
      <c r="S3581" s="16">
        <f t="shared" si="273"/>
        <v>42430.762222222227</v>
      </c>
      <c r="T3581" s="16">
        <f t="shared" si="274"/>
        <v>42460.720555555556</v>
      </c>
    </row>
    <row r="3582" spans="1:20" ht="43.2" x14ac:dyDescent="0.3">
      <c r="A3582">
        <v>3580</v>
      </c>
      <c r="B3582" s="8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1"/>
        <v>114</v>
      </c>
      <c r="P3582">
        <f t="shared" si="272"/>
        <v>37.96</v>
      </c>
      <c r="Q3582" s="11" t="s">
        <v>8315</v>
      </c>
      <c r="R3582" t="s">
        <v>8316</v>
      </c>
      <c r="S3582" s="16">
        <f t="shared" si="273"/>
        <v>42026.176180555558</v>
      </c>
      <c r="T3582" s="16">
        <f t="shared" si="274"/>
        <v>42064.207638888889</v>
      </c>
    </row>
    <row r="3583" spans="1:20" ht="43.2" x14ac:dyDescent="0.3">
      <c r="A3583">
        <v>3581</v>
      </c>
      <c r="B3583" s="8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1"/>
        <v>100</v>
      </c>
      <c r="P3583">
        <f t="shared" si="272"/>
        <v>33.33</v>
      </c>
      <c r="Q3583" s="11" t="s">
        <v>8315</v>
      </c>
      <c r="R3583" t="s">
        <v>8316</v>
      </c>
      <c r="S3583" s="16">
        <f t="shared" si="273"/>
        <v>41836.471180555556</v>
      </c>
      <c r="T3583" s="16">
        <f t="shared" si="274"/>
        <v>41850.471180555556</v>
      </c>
    </row>
    <row r="3584" spans="1:20" ht="43.2" x14ac:dyDescent="0.3">
      <c r="A3584">
        <v>3582</v>
      </c>
      <c r="B3584" s="8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1"/>
        <v>287</v>
      </c>
      <c r="P3584">
        <f t="shared" si="272"/>
        <v>58.57</v>
      </c>
      <c r="Q3584" s="11" t="s">
        <v>8315</v>
      </c>
      <c r="R3584" t="s">
        <v>8316</v>
      </c>
      <c r="S3584" s="16">
        <f t="shared" si="273"/>
        <v>42451.095856481479</v>
      </c>
      <c r="T3584" s="16">
        <f t="shared" si="274"/>
        <v>42465.095856481479</v>
      </c>
    </row>
    <row r="3585" spans="1:20" ht="43.2" x14ac:dyDescent="0.3">
      <c r="A3585">
        <v>3583</v>
      </c>
      <c r="B3585" s="8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1"/>
        <v>109</v>
      </c>
      <c r="P3585">
        <f t="shared" si="272"/>
        <v>135.63</v>
      </c>
      <c r="Q3585" s="11" t="s">
        <v>8315</v>
      </c>
      <c r="R3585" t="s">
        <v>8316</v>
      </c>
      <c r="S3585" s="16">
        <f t="shared" si="273"/>
        <v>42418.425983796296</v>
      </c>
      <c r="T3585" s="16">
        <f t="shared" si="274"/>
        <v>42478.384317129632</v>
      </c>
    </row>
    <row r="3586" spans="1:20" ht="86.4" x14ac:dyDescent="0.3">
      <c r="A3586">
        <v>3584</v>
      </c>
      <c r="B3586" s="8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1"/>
        <v>116</v>
      </c>
      <c r="P3586">
        <f t="shared" si="272"/>
        <v>30.94</v>
      </c>
      <c r="Q3586" s="11" t="s">
        <v>8315</v>
      </c>
      <c r="R3586" t="s">
        <v>8316</v>
      </c>
      <c r="S3586" s="16">
        <f t="shared" si="273"/>
        <v>42168.316481481481</v>
      </c>
      <c r="T3586" s="16">
        <f t="shared" si="274"/>
        <v>42198.316481481481</v>
      </c>
    </row>
    <row r="3587" spans="1:20" ht="43.2" x14ac:dyDescent="0.3">
      <c r="A3587">
        <v>3585</v>
      </c>
      <c r="B3587" s="8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71"/>
        <v>119</v>
      </c>
      <c r="P3587">
        <f t="shared" si="272"/>
        <v>176.09</v>
      </c>
      <c r="Q3587" s="11" t="s">
        <v>8315</v>
      </c>
      <c r="R3587" t="s">
        <v>8316</v>
      </c>
      <c r="S3587" s="16">
        <f t="shared" si="273"/>
        <v>41964.716319444444</v>
      </c>
      <c r="T3587" s="16">
        <f t="shared" si="274"/>
        <v>41994.716319444444</v>
      </c>
    </row>
    <row r="3588" spans="1:20" x14ac:dyDescent="0.3">
      <c r="A3588">
        <v>3586</v>
      </c>
      <c r="B3588" s="8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71"/>
        <v>109</v>
      </c>
      <c r="P3588">
        <f t="shared" si="272"/>
        <v>151.97999999999999</v>
      </c>
      <c r="Q3588" s="11" t="s">
        <v>8315</v>
      </c>
      <c r="R3588" t="s">
        <v>8316</v>
      </c>
      <c r="S3588" s="16">
        <f t="shared" si="273"/>
        <v>42576.697569444441</v>
      </c>
      <c r="T3588" s="16">
        <f t="shared" si="274"/>
        <v>42636.697569444441</v>
      </c>
    </row>
    <row r="3589" spans="1:20" ht="43.2" x14ac:dyDescent="0.3">
      <c r="A3589">
        <v>3587</v>
      </c>
      <c r="B3589" s="8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71"/>
        <v>127</v>
      </c>
      <c r="P3589">
        <f t="shared" si="272"/>
        <v>22.61</v>
      </c>
      <c r="Q3589" s="11" t="s">
        <v>8315</v>
      </c>
      <c r="R3589" t="s">
        <v>8316</v>
      </c>
      <c r="S3589" s="16">
        <f t="shared" si="273"/>
        <v>42503.539976851855</v>
      </c>
      <c r="T3589" s="16">
        <f t="shared" si="274"/>
        <v>42548.791666666672</v>
      </c>
    </row>
    <row r="3590" spans="1:20" ht="43.2" x14ac:dyDescent="0.3">
      <c r="A3590">
        <v>3588</v>
      </c>
      <c r="B3590" s="8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71"/>
        <v>101</v>
      </c>
      <c r="P3590">
        <f t="shared" si="272"/>
        <v>18.27</v>
      </c>
      <c r="Q3590" s="11" t="s">
        <v>8315</v>
      </c>
      <c r="R3590" t="s">
        <v>8316</v>
      </c>
      <c r="S3590" s="16">
        <f t="shared" si="273"/>
        <v>42101.828819444447</v>
      </c>
      <c r="T3590" s="16">
        <f t="shared" si="274"/>
        <v>42123.958333333328</v>
      </c>
    </row>
    <row r="3591" spans="1:20" ht="43.2" x14ac:dyDescent="0.3">
      <c r="A3591">
        <v>3589</v>
      </c>
      <c r="B3591" s="8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71"/>
        <v>128</v>
      </c>
      <c r="P3591">
        <f t="shared" si="272"/>
        <v>82.26</v>
      </c>
      <c r="Q3591" s="11" t="s">
        <v>8315</v>
      </c>
      <c r="R3591" t="s">
        <v>8316</v>
      </c>
      <c r="S3591" s="16">
        <f t="shared" si="273"/>
        <v>42125.647534722222</v>
      </c>
      <c r="T3591" s="16">
        <f t="shared" si="274"/>
        <v>42150.647534722222</v>
      </c>
    </row>
    <row r="3592" spans="1:20" ht="43.2" x14ac:dyDescent="0.3">
      <c r="A3592">
        <v>3590</v>
      </c>
      <c r="B3592" s="8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71"/>
        <v>100</v>
      </c>
      <c r="P3592">
        <f t="shared" si="272"/>
        <v>68.53</v>
      </c>
      <c r="Q3592" s="11" t="s">
        <v>8315</v>
      </c>
      <c r="R3592" t="s">
        <v>8316</v>
      </c>
      <c r="S3592" s="16">
        <f t="shared" si="273"/>
        <v>41902.333726851852</v>
      </c>
      <c r="T3592" s="16">
        <f t="shared" si="274"/>
        <v>41932.333726851852</v>
      </c>
    </row>
    <row r="3593" spans="1:20" ht="43.2" x14ac:dyDescent="0.3">
      <c r="A3593">
        <v>3591</v>
      </c>
      <c r="B3593" s="8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71"/>
        <v>175</v>
      </c>
      <c r="P3593">
        <f t="shared" si="272"/>
        <v>68.06</v>
      </c>
      <c r="Q3593" s="11" t="s">
        <v>8315</v>
      </c>
      <c r="R3593" t="s">
        <v>8316</v>
      </c>
      <c r="S3593" s="16">
        <f t="shared" si="273"/>
        <v>42003.948425925926</v>
      </c>
      <c r="T3593" s="16">
        <f t="shared" si="274"/>
        <v>42028.207638888889</v>
      </c>
    </row>
    <row r="3594" spans="1:20" ht="43.2" x14ac:dyDescent="0.3">
      <c r="A3594">
        <v>3592</v>
      </c>
      <c r="B3594" s="8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71"/>
        <v>127</v>
      </c>
      <c r="P3594">
        <f t="shared" si="272"/>
        <v>72.709999999999994</v>
      </c>
      <c r="Q3594" s="11" t="s">
        <v>8315</v>
      </c>
      <c r="R3594" t="s">
        <v>8316</v>
      </c>
      <c r="S3594" s="16">
        <f t="shared" si="273"/>
        <v>41988.829942129625</v>
      </c>
      <c r="T3594" s="16">
        <f t="shared" si="274"/>
        <v>42046.207638888889</v>
      </c>
    </row>
    <row r="3595" spans="1:20" ht="43.2" x14ac:dyDescent="0.3">
      <c r="A3595">
        <v>3593</v>
      </c>
      <c r="B3595" s="8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71"/>
        <v>111</v>
      </c>
      <c r="P3595">
        <f t="shared" si="272"/>
        <v>77.19</v>
      </c>
      <c r="Q3595" s="11" t="s">
        <v>8315</v>
      </c>
      <c r="R3595" t="s">
        <v>8316</v>
      </c>
      <c r="S3595" s="16">
        <f t="shared" si="273"/>
        <v>41974.898599537039</v>
      </c>
      <c r="T3595" s="16">
        <f t="shared" si="274"/>
        <v>42009.851388888885</v>
      </c>
    </row>
    <row r="3596" spans="1:20" ht="43.2" x14ac:dyDescent="0.3">
      <c r="A3596">
        <v>3594</v>
      </c>
      <c r="B3596" s="8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71"/>
        <v>126</v>
      </c>
      <c r="P3596">
        <f t="shared" si="272"/>
        <v>55.97</v>
      </c>
      <c r="Q3596" s="11" t="s">
        <v>8315</v>
      </c>
      <c r="R3596" t="s">
        <v>8316</v>
      </c>
      <c r="S3596" s="16">
        <f t="shared" si="273"/>
        <v>42592.066921296297</v>
      </c>
      <c r="T3596" s="16">
        <f t="shared" si="274"/>
        <v>42617.066921296297</v>
      </c>
    </row>
    <row r="3597" spans="1:20" ht="28.8" x14ac:dyDescent="0.3">
      <c r="A3597">
        <v>3595</v>
      </c>
      <c r="B3597" s="8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71"/>
        <v>119</v>
      </c>
      <c r="P3597">
        <f t="shared" si="272"/>
        <v>49.69</v>
      </c>
      <c r="Q3597" s="11" t="s">
        <v>8315</v>
      </c>
      <c r="R3597" t="s">
        <v>8316</v>
      </c>
      <c r="S3597" s="16">
        <f t="shared" si="273"/>
        <v>42050.008368055554</v>
      </c>
      <c r="T3597" s="16">
        <f t="shared" si="274"/>
        <v>42076.290972222225</v>
      </c>
    </row>
    <row r="3598" spans="1:20" ht="43.2" x14ac:dyDescent="0.3">
      <c r="A3598">
        <v>3596</v>
      </c>
      <c r="B3598" s="8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71"/>
        <v>108</v>
      </c>
      <c r="P3598">
        <f t="shared" si="272"/>
        <v>79</v>
      </c>
      <c r="Q3598" s="11" t="s">
        <v>8315</v>
      </c>
      <c r="R3598" t="s">
        <v>8316</v>
      </c>
      <c r="S3598" s="16">
        <f t="shared" si="273"/>
        <v>41856.715069444443</v>
      </c>
      <c r="T3598" s="16">
        <f t="shared" si="274"/>
        <v>41877.715069444443</v>
      </c>
    </row>
    <row r="3599" spans="1:20" ht="28.8" x14ac:dyDescent="0.3">
      <c r="A3599">
        <v>3597</v>
      </c>
      <c r="B3599" s="8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71"/>
        <v>103</v>
      </c>
      <c r="P3599">
        <f t="shared" si="272"/>
        <v>77.73</v>
      </c>
      <c r="Q3599" s="11" t="s">
        <v>8315</v>
      </c>
      <c r="R3599" t="s">
        <v>8316</v>
      </c>
      <c r="S3599" s="16">
        <f t="shared" si="273"/>
        <v>42417.585532407407</v>
      </c>
      <c r="T3599" s="16">
        <f t="shared" si="274"/>
        <v>42432.249305555553</v>
      </c>
    </row>
    <row r="3600" spans="1:20" ht="43.2" x14ac:dyDescent="0.3">
      <c r="A3600">
        <v>3598</v>
      </c>
      <c r="B3600" s="8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71"/>
        <v>110</v>
      </c>
      <c r="P3600">
        <f t="shared" si="272"/>
        <v>40.78</v>
      </c>
      <c r="Q3600" s="11" t="s">
        <v>8315</v>
      </c>
      <c r="R3600" t="s">
        <v>8316</v>
      </c>
      <c r="S3600" s="16">
        <f t="shared" si="273"/>
        <v>41866.79886574074</v>
      </c>
      <c r="T3600" s="16">
        <f t="shared" si="274"/>
        <v>41885.207638888889</v>
      </c>
    </row>
    <row r="3601" spans="1:20" ht="43.2" x14ac:dyDescent="0.3">
      <c r="A3601">
        <v>3599</v>
      </c>
      <c r="B3601" s="8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71"/>
        <v>202</v>
      </c>
      <c r="P3601">
        <f t="shared" si="272"/>
        <v>59.41</v>
      </c>
      <c r="Q3601" s="11" t="s">
        <v>8315</v>
      </c>
      <c r="R3601" t="s">
        <v>8316</v>
      </c>
      <c r="S3601" s="16">
        <f t="shared" si="273"/>
        <v>42220.79487268519</v>
      </c>
      <c r="T3601" s="16">
        <f t="shared" si="274"/>
        <v>42246</v>
      </c>
    </row>
    <row r="3602" spans="1:20" ht="28.8" x14ac:dyDescent="0.3">
      <c r="A3602">
        <v>3600</v>
      </c>
      <c r="B3602" s="8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71"/>
        <v>130</v>
      </c>
      <c r="P3602">
        <f t="shared" si="272"/>
        <v>3.25</v>
      </c>
      <c r="Q3602" s="11" t="s">
        <v>8315</v>
      </c>
      <c r="R3602" t="s">
        <v>8316</v>
      </c>
      <c r="S3602" s="16">
        <f t="shared" si="273"/>
        <v>42628.849120370374</v>
      </c>
      <c r="T3602" s="16">
        <f t="shared" si="274"/>
        <v>42656.849120370374</v>
      </c>
    </row>
    <row r="3603" spans="1:20" ht="43.2" x14ac:dyDescent="0.3">
      <c r="A3603">
        <v>3601</v>
      </c>
      <c r="B3603" s="8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71"/>
        <v>104</v>
      </c>
      <c r="P3603">
        <f t="shared" si="272"/>
        <v>39.380000000000003</v>
      </c>
      <c r="Q3603" s="11" t="s">
        <v>8315</v>
      </c>
      <c r="R3603" t="s">
        <v>8316</v>
      </c>
      <c r="S3603" s="16">
        <f t="shared" si="273"/>
        <v>41990.99863425926</v>
      </c>
      <c r="T3603" s="16">
        <f t="shared" si="274"/>
        <v>42020.99863425926</v>
      </c>
    </row>
    <row r="3604" spans="1:20" ht="57.6" x14ac:dyDescent="0.3">
      <c r="A3604">
        <v>3602</v>
      </c>
      <c r="B3604" s="8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71"/>
        <v>100</v>
      </c>
      <c r="P3604">
        <f t="shared" si="272"/>
        <v>81.67</v>
      </c>
      <c r="Q3604" s="11" t="s">
        <v>8315</v>
      </c>
      <c r="R3604" t="s">
        <v>8316</v>
      </c>
      <c r="S3604" s="16">
        <f t="shared" si="273"/>
        <v>42447.894432870366</v>
      </c>
      <c r="T3604" s="16">
        <f t="shared" si="274"/>
        <v>42507.894432870366</v>
      </c>
    </row>
    <row r="3605" spans="1:20" ht="43.2" x14ac:dyDescent="0.3">
      <c r="A3605">
        <v>3603</v>
      </c>
      <c r="B3605" s="8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71"/>
        <v>171</v>
      </c>
      <c r="P3605">
        <f t="shared" si="272"/>
        <v>44.91</v>
      </c>
      <c r="Q3605" s="11" t="s">
        <v>8315</v>
      </c>
      <c r="R3605" t="s">
        <v>8316</v>
      </c>
      <c r="S3605" s="16">
        <f t="shared" si="273"/>
        <v>42283.864351851851</v>
      </c>
      <c r="T3605" s="16">
        <f t="shared" si="274"/>
        <v>42313.906018518523</v>
      </c>
    </row>
    <row r="3606" spans="1:20" ht="43.2" x14ac:dyDescent="0.3">
      <c r="A3606">
        <v>3604</v>
      </c>
      <c r="B3606" s="8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71"/>
        <v>113</v>
      </c>
      <c r="P3606">
        <f t="shared" si="272"/>
        <v>49.06</v>
      </c>
      <c r="Q3606" s="11" t="s">
        <v>8315</v>
      </c>
      <c r="R3606" t="s">
        <v>8316</v>
      </c>
      <c r="S3606" s="16">
        <f t="shared" si="273"/>
        <v>42483.015694444446</v>
      </c>
      <c r="T3606" s="16">
        <f t="shared" si="274"/>
        <v>42489.290972222225</v>
      </c>
    </row>
    <row r="3607" spans="1:20" ht="57.6" x14ac:dyDescent="0.3">
      <c r="A3607">
        <v>3605</v>
      </c>
      <c r="B3607" s="8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71"/>
        <v>184</v>
      </c>
      <c r="P3607">
        <f t="shared" si="272"/>
        <v>30.67</v>
      </c>
      <c r="Q3607" s="11" t="s">
        <v>8315</v>
      </c>
      <c r="R3607" t="s">
        <v>8316</v>
      </c>
      <c r="S3607" s="16">
        <f t="shared" si="273"/>
        <v>42383.793124999997</v>
      </c>
      <c r="T3607" s="16">
        <f t="shared" si="274"/>
        <v>42413.793124999997</v>
      </c>
    </row>
    <row r="3608" spans="1:20" ht="43.2" x14ac:dyDescent="0.3">
      <c r="A3608">
        <v>3606</v>
      </c>
      <c r="B3608" s="8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71"/>
        <v>130</v>
      </c>
      <c r="P3608">
        <f t="shared" si="272"/>
        <v>61.06</v>
      </c>
      <c r="Q3608" s="11" t="s">
        <v>8315</v>
      </c>
      <c r="R3608" t="s">
        <v>8316</v>
      </c>
      <c r="S3608" s="16">
        <f t="shared" si="273"/>
        <v>42566.604826388888</v>
      </c>
      <c r="T3608" s="16">
        <f t="shared" si="274"/>
        <v>42596.604826388888</v>
      </c>
    </row>
    <row r="3609" spans="1:20" ht="28.8" x14ac:dyDescent="0.3">
      <c r="A3609">
        <v>3607</v>
      </c>
      <c r="B3609" s="8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71"/>
        <v>105</v>
      </c>
      <c r="P3609">
        <f t="shared" si="272"/>
        <v>29</v>
      </c>
      <c r="Q3609" s="11" t="s">
        <v>8315</v>
      </c>
      <c r="R3609" t="s">
        <v>8316</v>
      </c>
      <c r="S3609" s="16">
        <f t="shared" si="273"/>
        <v>42338.963912037041</v>
      </c>
      <c r="T3609" s="16">
        <f t="shared" si="274"/>
        <v>42353</v>
      </c>
    </row>
    <row r="3610" spans="1:20" ht="43.2" x14ac:dyDescent="0.3">
      <c r="A3610">
        <v>3608</v>
      </c>
      <c r="B3610" s="8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71"/>
        <v>100</v>
      </c>
      <c r="P3610">
        <f t="shared" si="272"/>
        <v>29.63</v>
      </c>
      <c r="Q3610" s="11" t="s">
        <v>8315</v>
      </c>
      <c r="R3610" t="s">
        <v>8316</v>
      </c>
      <c r="S3610" s="16">
        <f t="shared" si="273"/>
        <v>42506.709375000006</v>
      </c>
      <c r="T3610" s="16">
        <f t="shared" si="274"/>
        <v>42538.583333333328</v>
      </c>
    </row>
    <row r="3611" spans="1:20" ht="43.2" x14ac:dyDescent="0.3">
      <c r="A3611">
        <v>3609</v>
      </c>
      <c r="B3611" s="8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71"/>
        <v>153</v>
      </c>
      <c r="P3611">
        <f t="shared" si="272"/>
        <v>143.1</v>
      </c>
      <c r="Q3611" s="11" t="s">
        <v>8315</v>
      </c>
      <c r="R3611" t="s">
        <v>8316</v>
      </c>
      <c r="S3611" s="16">
        <f t="shared" si="273"/>
        <v>42429.991724537031</v>
      </c>
      <c r="T3611" s="16">
        <f t="shared" si="274"/>
        <v>42459.950057870374</v>
      </c>
    </row>
    <row r="3612" spans="1:20" ht="43.2" x14ac:dyDescent="0.3">
      <c r="A3612">
        <v>3610</v>
      </c>
      <c r="B3612" s="8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71"/>
        <v>162</v>
      </c>
      <c r="P3612">
        <f t="shared" si="272"/>
        <v>52.35</v>
      </c>
      <c r="Q3612" s="11" t="s">
        <v>8315</v>
      </c>
      <c r="R3612" t="s">
        <v>8316</v>
      </c>
      <c r="S3612" s="16">
        <f t="shared" si="273"/>
        <v>42203.432129629626</v>
      </c>
      <c r="T3612" s="16">
        <f t="shared" si="274"/>
        <v>42233.432129629626</v>
      </c>
    </row>
    <row r="3613" spans="1:20" ht="43.2" x14ac:dyDescent="0.3">
      <c r="A3613">
        <v>3611</v>
      </c>
      <c r="B3613" s="8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71"/>
        <v>136</v>
      </c>
      <c r="P3613">
        <f t="shared" si="272"/>
        <v>66.67</v>
      </c>
      <c r="Q3613" s="11" t="s">
        <v>8315</v>
      </c>
      <c r="R3613" t="s">
        <v>8316</v>
      </c>
      <c r="S3613" s="16">
        <f t="shared" si="273"/>
        <v>42072.370381944449</v>
      </c>
      <c r="T3613" s="16">
        <f t="shared" si="274"/>
        <v>42102.370381944449</v>
      </c>
    </row>
    <row r="3614" spans="1:20" ht="43.2" x14ac:dyDescent="0.3">
      <c r="A3614">
        <v>3612</v>
      </c>
      <c r="B3614" s="8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71"/>
        <v>144</v>
      </c>
      <c r="P3614">
        <f t="shared" si="272"/>
        <v>126.67</v>
      </c>
      <c r="Q3614" s="11" t="s">
        <v>8315</v>
      </c>
      <c r="R3614" t="s">
        <v>8316</v>
      </c>
      <c r="S3614" s="16">
        <f t="shared" si="273"/>
        <v>41789.726979166669</v>
      </c>
      <c r="T3614" s="16">
        <f t="shared" si="274"/>
        <v>41799.726979166669</v>
      </c>
    </row>
    <row r="3615" spans="1:20" ht="43.2" x14ac:dyDescent="0.3">
      <c r="A3615">
        <v>3613</v>
      </c>
      <c r="B3615" s="8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71"/>
        <v>100</v>
      </c>
      <c r="P3615">
        <f t="shared" si="272"/>
        <v>62.5</v>
      </c>
      <c r="Q3615" s="11" t="s">
        <v>8315</v>
      </c>
      <c r="R3615" t="s">
        <v>8316</v>
      </c>
      <c r="S3615" s="16">
        <f t="shared" si="273"/>
        <v>41788.58997685185</v>
      </c>
      <c r="T3615" s="16">
        <f t="shared" si="274"/>
        <v>41818.58997685185</v>
      </c>
    </row>
    <row r="3616" spans="1:20" ht="43.2" x14ac:dyDescent="0.3">
      <c r="A3616">
        <v>3614</v>
      </c>
      <c r="B3616" s="8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71"/>
        <v>101</v>
      </c>
      <c r="P3616">
        <f t="shared" si="272"/>
        <v>35.49</v>
      </c>
      <c r="Q3616" s="11" t="s">
        <v>8315</v>
      </c>
      <c r="R3616" t="s">
        <v>8316</v>
      </c>
      <c r="S3616" s="16">
        <f t="shared" si="273"/>
        <v>42144.041851851856</v>
      </c>
      <c r="T3616" s="16">
        <f t="shared" si="274"/>
        <v>42174.041851851856</v>
      </c>
    </row>
    <row r="3617" spans="1:21" ht="43.2" x14ac:dyDescent="0.3">
      <c r="A3617">
        <v>3615</v>
      </c>
      <c r="B3617" s="8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71"/>
        <v>107</v>
      </c>
      <c r="P3617">
        <f t="shared" si="272"/>
        <v>37.08</v>
      </c>
      <c r="Q3617" s="11" t="s">
        <v>8315</v>
      </c>
      <c r="R3617" t="s">
        <v>8316</v>
      </c>
      <c r="S3617" s="16">
        <f t="shared" si="273"/>
        <v>42318.593703703707</v>
      </c>
      <c r="T3617" s="16">
        <f t="shared" si="274"/>
        <v>42348.593703703707</v>
      </c>
    </row>
    <row r="3618" spans="1:21" ht="43.2" x14ac:dyDescent="0.3">
      <c r="A3618">
        <v>3616</v>
      </c>
      <c r="B3618" s="8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71"/>
        <v>125</v>
      </c>
      <c r="P3618">
        <f t="shared" si="272"/>
        <v>69.33</v>
      </c>
      <c r="Q3618" s="11" t="s">
        <v>8315</v>
      </c>
      <c r="R3618" t="s">
        <v>8316</v>
      </c>
      <c r="S3618" s="16">
        <f t="shared" si="273"/>
        <v>42052.949814814812</v>
      </c>
      <c r="T3618" s="16">
        <f t="shared" si="274"/>
        <v>42082.908148148148</v>
      </c>
    </row>
    <row r="3619" spans="1:21" ht="43.2" x14ac:dyDescent="0.3">
      <c r="A3619">
        <v>3617</v>
      </c>
      <c r="B3619" s="8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71"/>
        <v>119</v>
      </c>
      <c r="P3619">
        <f t="shared" si="272"/>
        <v>17.25</v>
      </c>
      <c r="Q3619" s="11" t="s">
        <v>8315</v>
      </c>
      <c r="R3619" t="s">
        <v>8316</v>
      </c>
      <c r="S3619" s="16">
        <f t="shared" si="273"/>
        <v>42779.610289351855</v>
      </c>
      <c r="T3619" s="16">
        <f t="shared" si="274"/>
        <v>42794</v>
      </c>
    </row>
    <row r="3620" spans="1:21" ht="43.2" x14ac:dyDescent="0.3">
      <c r="A3620">
        <v>3618</v>
      </c>
      <c r="B3620" s="8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71"/>
        <v>101</v>
      </c>
      <c r="P3620">
        <f t="shared" si="272"/>
        <v>36.07</v>
      </c>
      <c r="Q3620" s="11" t="s">
        <v>8315</v>
      </c>
      <c r="R3620" t="s">
        <v>8316</v>
      </c>
      <c r="S3620" s="16">
        <f t="shared" si="273"/>
        <v>42128.627893518518</v>
      </c>
      <c r="T3620" s="16">
        <f t="shared" si="274"/>
        <v>42158.627893518518</v>
      </c>
    </row>
    <row r="3621" spans="1:21" ht="43.2" x14ac:dyDescent="0.3">
      <c r="A3621">
        <v>3619</v>
      </c>
      <c r="B3621" s="8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71"/>
        <v>113</v>
      </c>
      <c r="P3621">
        <f t="shared" si="272"/>
        <v>66.47</v>
      </c>
      <c r="Q3621" s="11" t="s">
        <v>8315</v>
      </c>
      <c r="R3621" t="s">
        <v>8316</v>
      </c>
      <c r="S3621" s="16">
        <f t="shared" si="273"/>
        <v>42661.132245370376</v>
      </c>
      <c r="T3621" s="16">
        <f t="shared" si="274"/>
        <v>42693.916666666672</v>
      </c>
    </row>
    <row r="3622" spans="1:21" ht="43.2" x14ac:dyDescent="0.3">
      <c r="A3622">
        <v>3620</v>
      </c>
      <c r="B3622" s="8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71"/>
        <v>105</v>
      </c>
      <c r="P3622">
        <f t="shared" si="272"/>
        <v>56.07</v>
      </c>
      <c r="Q3622" s="11" t="s">
        <v>8315</v>
      </c>
      <c r="R3622" t="s">
        <v>8316</v>
      </c>
      <c r="S3622" s="16">
        <f t="shared" si="273"/>
        <v>42037.938206018516</v>
      </c>
      <c r="T3622" s="16">
        <f t="shared" si="274"/>
        <v>42068.166666666672</v>
      </c>
    </row>
    <row r="3623" spans="1:21" ht="43.2" x14ac:dyDescent="0.3">
      <c r="A3623">
        <v>3621</v>
      </c>
      <c r="B3623" s="8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71"/>
        <v>110</v>
      </c>
      <c r="P3623">
        <f t="shared" si="272"/>
        <v>47.03</v>
      </c>
      <c r="Q3623" s="11" t="s">
        <v>8315</v>
      </c>
      <c r="R3623" t="s">
        <v>8316</v>
      </c>
      <c r="S3623" s="16">
        <f t="shared" si="273"/>
        <v>42619.935694444444</v>
      </c>
      <c r="T3623" s="16">
        <f t="shared" si="274"/>
        <v>42643.875</v>
      </c>
    </row>
    <row r="3624" spans="1:21" ht="28.8" x14ac:dyDescent="0.3">
      <c r="A3624">
        <v>3622</v>
      </c>
      <c r="B3624" s="8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71"/>
        <v>100</v>
      </c>
      <c r="P3624">
        <f t="shared" si="272"/>
        <v>47.67</v>
      </c>
      <c r="Q3624" s="11" t="s">
        <v>8315</v>
      </c>
      <c r="R3624" t="s">
        <v>8316</v>
      </c>
      <c r="S3624" s="16">
        <f t="shared" si="273"/>
        <v>41877.221886574072</v>
      </c>
      <c r="T3624" s="16">
        <f t="shared" si="274"/>
        <v>41910.140972222223</v>
      </c>
    </row>
    <row r="3625" spans="1:21" ht="28.8" x14ac:dyDescent="0.3">
      <c r="A3625">
        <v>3623</v>
      </c>
      <c r="B3625" s="8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71"/>
        <v>120</v>
      </c>
      <c r="P3625">
        <f t="shared" si="272"/>
        <v>88.24</v>
      </c>
      <c r="Q3625" s="11" t="s">
        <v>8315</v>
      </c>
      <c r="R3625" t="s">
        <v>8316</v>
      </c>
      <c r="S3625" s="16">
        <f t="shared" si="273"/>
        <v>41828.736921296295</v>
      </c>
      <c r="T3625" s="16">
        <f t="shared" si="274"/>
        <v>41846.291666666664</v>
      </c>
    </row>
    <row r="3626" spans="1:21" ht="72" x14ac:dyDescent="0.3">
      <c r="A3626">
        <v>3624</v>
      </c>
      <c r="B3626" s="8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71"/>
        <v>105</v>
      </c>
      <c r="P3626">
        <f t="shared" si="272"/>
        <v>80.72</v>
      </c>
      <c r="Q3626" s="11" t="s">
        <v>8315</v>
      </c>
      <c r="R3626" t="s">
        <v>8316</v>
      </c>
      <c r="S3626" s="16">
        <f t="shared" si="273"/>
        <v>42545.774189814809</v>
      </c>
      <c r="T3626" s="16">
        <f t="shared" si="274"/>
        <v>42605.774189814809</v>
      </c>
    </row>
    <row r="3627" spans="1:21" ht="57.6" x14ac:dyDescent="0.3">
      <c r="A3627">
        <v>3625</v>
      </c>
      <c r="B3627" s="8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71"/>
        <v>103</v>
      </c>
      <c r="P3627">
        <f t="shared" si="272"/>
        <v>39.49</v>
      </c>
      <c r="Q3627" s="11" t="s">
        <v>8315</v>
      </c>
      <c r="R3627" t="s">
        <v>8316</v>
      </c>
      <c r="S3627" s="16">
        <f t="shared" si="273"/>
        <v>42157.652511574073</v>
      </c>
      <c r="T3627" s="16">
        <f t="shared" si="274"/>
        <v>42187.652511574073</v>
      </c>
    </row>
    <row r="3628" spans="1:21" ht="43.2" x14ac:dyDescent="0.3">
      <c r="A3628">
        <v>3626</v>
      </c>
      <c r="B3628" s="8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ref="O3628:O3691" si="275">ROUND(E3628/D3628*100,0)</f>
        <v>102</v>
      </c>
      <c r="P3628">
        <f t="shared" ref="P3628:P3691" si="276">IFERROR(ROUND(E3628/L3628,2),0)</f>
        <v>84.85</v>
      </c>
      <c r="Q3628" s="11" t="s">
        <v>8315</v>
      </c>
      <c r="R3628" t="s">
        <v>8316</v>
      </c>
      <c r="S3628" s="16">
        <f t="shared" ref="S3628:S3691" si="277">(((J3628/60)/60)/24)+DATE(1970,1,1)</f>
        <v>41846.667326388888</v>
      </c>
      <c r="T3628" s="16">
        <f t="shared" ref="T3628:T3691" si="278">(((I3628/60)/60)/24)+DATE(1970,1,1)</f>
        <v>41867.667326388888</v>
      </c>
    </row>
    <row r="3629" spans="1:21" ht="43.2" x14ac:dyDescent="0.3">
      <c r="A3629">
        <v>3627</v>
      </c>
      <c r="B3629" s="8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75"/>
        <v>100</v>
      </c>
      <c r="P3629">
        <f t="shared" si="276"/>
        <v>68.97</v>
      </c>
      <c r="Q3629" s="11" t="s">
        <v>8315</v>
      </c>
      <c r="R3629" t="s">
        <v>8316</v>
      </c>
      <c r="S3629" s="16">
        <f t="shared" si="277"/>
        <v>42460.741747685184</v>
      </c>
      <c r="T3629" s="16">
        <f t="shared" si="278"/>
        <v>42511.165972222225</v>
      </c>
    </row>
    <row r="3630" spans="1:21" ht="43.2" x14ac:dyDescent="0.3">
      <c r="A3630">
        <v>3628</v>
      </c>
      <c r="B3630" s="8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75"/>
        <v>0</v>
      </c>
      <c r="P3630">
        <f t="shared" si="276"/>
        <v>0</v>
      </c>
      <c r="Q3630" s="11" t="s">
        <v>8315</v>
      </c>
      <c r="R3630" t="s">
        <v>8357</v>
      </c>
      <c r="S3630" s="16">
        <f t="shared" si="277"/>
        <v>42291.833287037036</v>
      </c>
      <c r="T3630" s="16">
        <f t="shared" si="278"/>
        <v>42351.874953703707</v>
      </c>
    </row>
    <row r="3631" spans="1:21" ht="57.6" x14ac:dyDescent="0.3">
      <c r="A3631">
        <v>3629</v>
      </c>
      <c r="B3631" s="8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75"/>
        <v>0</v>
      </c>
      <c r="P3631">
        <f t="shared" si="276"/>
        <v>1</v>
      </c>
      <c r="Q3631" s="11" t="s">
        <v>8315</v>
      </c>
      <c r="R3631" t="s">
        <v>8357</v>
      </c>
      <c r="S3631" s="16">
        <f t="shared" si="277"/>
        <v>42437.094490740739</v>
      </c>
      <c r="T3631" s="16">
        <f t="shared" si="278"/>
        <v>42495.708333333328</v>
      </c>
    </row>
    <row r="3632" spans="1:21" ht="43.2" x14ac:dyDescent="0.3">
      <c r="A3632">
        <v>3630</v>
      </c>
      <c r="B3632" s="8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75"/>
        <v>0</v>
      </c>
      <c r="P3632">
        <f t="shared" si="276"/>
        <v>1</v>
      </c>
      <c r="Q3632" s="11" t="s">
        <v>8315</v>
      </c>
      <c r="R3632" t="s">
        <v>8357</v>
      </c>
      <c r="S3632" s="16">
        <f t="shared" si="277"/>
        <v>41942.84710648148</v>
      </c>
      <c r="T3632" s="16">
        <f t="shared" si="278"/>
        <v>41972.888773148152</v>
      </c>
      <c r="U3632">
        <f>YEAR(S710)</f>
        <v>2014</v>
      </c>
    </row>
    <row r="3633" spans="1:21" ht="57.6" x14ac:dyDescent="0.3">
      <c r="A3633">
        <v>3631</v>
      </c>
      <c r="B3633" s="8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75"/>
        <v>51</v>
      </c>
      <c r="P3633">
        <f t="shared" si="276"/>
        <v>147.88</v>
      </c>
      <c r="Q3633" s="11" t="s">
        <v>8315</v>
      </c>
      <c r="R3633" t="s">
        <v>8357</v>
      </c>
      <c r="S3633" s="16">
        <f t="shared" si="277"/>
        <v>41880.753437499996</v>
      </c>
      <c r="T3633" s="16">
        <f t="shared" si="278"/>
        <v>41905.165972222225</v>
      </c>
    </row>
    <row r="3634" spans="1:21" ht="43.2" x14ac:dyDescent="0.3">
      <c r="A3634">
        <v>3632</v>
      </c>
      <c r="B3634" s="8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75"/>
        <v>20</v>
      </c>
      <c r="P3634">
        <f t="shared" si="276"/>
        <v>100</v>
      </c>
      <c r="Q3634" s="11" t="s">
        <v>8315</v>
      </c>
      <c r="R3634" t="s">
        <v>8357</v>
      </c>
      <c r="S3634" s="16">
        <f t="shared" si="277"/>
        <v>41946.936909722222</v>
      </c>
      <c r="T3634" s="16">
        <f t="shared" si="278"/>
        <v>41966.936909722222</v>
      </c>
      <c r="U3634">
        <f>YEAR(S712)</f>
        <v>2014</v>
      </c>
    </row>
    <row r="3635" spans="1:21" ht="43.2" x14ac:dyDescent="0.3">
      <c r="A3635">
        <v>3633</v>
      </c>
      <c r="B3635" s="8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75"/>
        <v>35</v>
      </c>
      <c r="P3635">
        <f t="shared" si="276"/>
        <v>56.84</v>
      </c>
      <c r="Q3635" s="11" t="s">
        <v>8315</v>
      </c>
      <c r="R3635" t="s">
        <v>8357</v>
      </c>
      <c r="S3635" s="16">
        <f t="shared" si="277"/>
        <v>42649.623460648145</v>
      </c>
      <c r="T3635" s="16">
        <f t="shared" si="278"/>
        <v>42693.041666666672</v>
      </c>
    </row>
    <row r="3636" spans="1:21" ht="43.2" x14ac:dyDescent="0.3">
      <c r="A3636">
        <v>3634</v>
      </c>
      <c r="B3636" s="8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75"/>
        <v>4</v>
      </c>
      <c r="P3636">
        <f t="shared" si="276"/>
        <v>176.94</v>
      </c>
      <c r="Q3636" s="11" t="s">
        <v>8315</v>
      </c>
      <c r="R3636" t="s">
        <v>8357</v>
      </c>
      <c r="S3636" s="16">
        <f t="shared" si="277"/>
        <v>42701.166365740741</v>
      </c>
      <c r="T3636" s="16">
        <f t="shared" si="278"/>
        <v>42749.165972222225</v>
      </c>
    </row>
    <row r="3637" spans="1:21" ht="28.8" x14ac:dyDescent="0.3">
      <c r="A3637">
        <v>3635</v>
      </c>
      <c r="B3637" s="8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75"/>
        <v>36</v>
      </c>
      <c r="P3637">
        <f t="shared" si="276"/>
        <v>127.6</v>
      </c>
      <c r="Q3637" s="11" t="s">
        <v>8315</v>
      </c>
      <c r="R3637" t="s">
        <v>8357</v>
      </c>
      <c r="S3637" s="16">
        <f t="shared" si="277"/>
        <v>42450.88282407407</v>
      </c>
      <c r="T3637" s="16">
        <f t="shared" si="278"/>
        <v>42480.88282407407</v>
      </c>
    </row>
    <row r="3638" spans="1:21" ht="43.2" x14ac:dyDescent="0.3">
      <c r="A3638">
        <v>3636</v>
      </c>
      <c r="B3638" s="8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75"/>
        <v>0</v>
      </c>
      <c r="P3638">
        <f t="shared" si="276"/>
        <v>0</v>
      </c>
      <c r="Q3638" s="11" t="s">
        <v>8315</v>
      </c>
      <c r="R3638" t="s">
        <v>8357</v>
      </c>
      <c r="S3638" s="16">
        <f t="shared" si="277"/>
        <v>42226.694780092599</v>
      </c>
      <c r="T3638" s="16">
        <f t="shared" si="278"/>
        <v>42261.694780092599</v>
      </c>
    </row>
    <row r="3639" spans="1:21" ht="57.6" x14ac:dyDescent="0.3">
      <c r="A3639">
        <v>3637</v>
      </c>
      <c r="B3639" s="8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75"/>
        <v>31</v>
      </c>
      <c r="P3639">
        <f t="shared" si="276"/>
        <v>66.14</v>
      </c>
      <c r="Q3639" s="11" t="s">
        <v>8315</v>
      </c>
      <c r="R3639" t="s">
        <v>8357</v>
      </c>
      <c r="S3639" s="16">
        <f t="shared" si="277"/>
        <v>41975.700636574074</v>
      </c>
      <c r="T3639" s="16">
        <f t="shared" si="278"/>
        <v>42005.700636574074</v>
      </c>
    </row>
    <row r="3640" spans="1:21" ht="28.8" x14ac:dyDescent="0.3">
      <c r="A3640">
        <v>3638</v>
      </c>
      <c r="B3640" s="8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75"/>
        <v>7</v>
      </c>
      <c r="P3640">
        <f t="shared" si="276"/>
        <v>108</v>
      </c>
      <c r="Q3640" s="11" t="s">
        <v>8315</v>
      </c>
      <c r="R3640" t="s">
        <v>8357</v>
      </c>
      <c r="S3640" s="16">
        <f t="shared" si="277"/>
        <v>42053.672824074078</v>
      </c>
      <c r="T3640" s="16">
        <f t="shared" si="278"/>
        <v>42113.631157407406</v>
      </c>
    </row>
    <row r="3641" spans="1:21" ht="43.2" x14ac:dyDescent="0.3">
      <c r="A3641">
        <v>3639</v>
      </c>
      <c r="B3641" s="8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75"/>
        <v>0</v>
      </c>
      <c r="P3641">
        <f t="shared" si="276"/>
        <v>1</v>
      </c>
      <c r="Q3641" s="11" t="s">
        <v>8315</v>
      </c>
      <c r="R3641" t="s">
        <v>8357</v>
      </c>
      <c r="S3641" s="16">
        <f t="shared" si="277"/>
        <v>42590.677152777775</v>
      </c>
      <c r="T3641" s="16">
        <f t="shared" si="278"/>
        <v>42650.632638888885</v>
      </c>
    </row>
    <row r="3642" spans="1:21" ht="72" x14ac:dyDescent="0.3">
      <c r="A3642">
        <v>3640</v>
      </c>
      <c r="B3642" s="8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75"/>
        <v>6</v>
      </c>
      <c r="P3642">
        <f t="shared" si="276"/>
        <v>18.329999999999998</v>
      </c>
      <c r="Q3642" s="11" t="s">
        <v>8315</v>
      </c>
      <c r="R3642" t="s">
        <v>8357</v>
      </c>
      <c r="S3642" s="16">
        <f t="shared" si="277"/>
        <v>42104.781597222223</v>
      </c>
      <c r="T3642" s="16">
        <f t="shared" si="278"/>
        <v>42134.781597222223</v>
      </c>
    </row>
    <row r="3643" spans="1:21" ht="43.2" x14ac:dyDescent="0.3">
      <c r="A3643">
        <v>3641</v>
      </c>
      <c r="B3643" s="8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75"/>
        <v>0</v>
      </c>
      <c r="P3643">
        <f t="shared" si="276"/>
        <v>0</v>
      </c>
      <c r="Q3643" s="11" t="s">
        <v>8315</v>
      </c>
      <c r="R3643" t="s">
        <v>8357</v>
      </c>
      <c r="S3643" s="16">
        <f t="shared" si="277"/>
        <v>41899.627071759263</v>
      </c>
      <c r="T3643" s="16">
        <f t="shared" si="278"/>
        <v>41917.208333333336</v>
      </c>
    </row>
    <row r="3644" spans="1:21" ht="57.6" x14ac:dyDescent="0.3">
      <c r="A3644">
        <v>3642</v>
      </c>
      <c r="B3644" s="8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75"/>
        <v>2</v>
      </c>
      <c r="P3644">
        <f t="shared" si="276"/>
        <v>7.5</v>
      </c>
      <c r="Q3644" s="11" t="s">
        <v>8315</v>
      </c>
      <c r="R3644" t="s">
        <v>8357</v>
      </c>
      <c r="S3644" s="16">
        <f t="shared" si="277"/>
        <v>42297.816284722227</v>
      </c>
      <c r="T3644" s="16">
        <f t="shared" si="278"/>
        <v>42338.708333333328</v>
      </c>
    </row>
    <row r="3645" spans="1:21" ht="43.2" x14ac:dyDescent="0.3">
      <c r="A3645">
        <v>3643</v>
      </c>
      <c r="B3645" s="8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75"/>
        <v>0</v>
      </c>
      <c r="P3645">
        <f t="shared" si="276"/>
        <v>0</v>
      </c>
      <c r="Q3645" s="11" t="s">
        <v>8315</v>
      </c>
      <c r="R3645" t="s">
        <v>8357</v>
      </c>
      <c r="S3645" s="16">
        <f t="shared" si="277"/>
        <v>42285.143969907411</v>
      </c>
      <c r="T3645" s="16">
        <f t="shared" si="278"/>
        <v>42325.185636574075</v>
      </c>
    </row>
    <row r="3646" spans="1:21" ht="43.2" x14ac:dyDescent="0.3">
      <c r="A3646">
        <v>3644</v>
      </c>
      <c r="B3646" s="8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75"/>
        <v>16</v>
      </c>
      <c r="P3646">
        <f t="shared" si="276"/>
        <v>68.42</v>
      </c>
      <c r="Q3646" s="11" t="s">
        <v>8315</v>
      </c>
      <c r="R3646" t="s">
        <v>8357</v>
      </c>
      <c r="S3646" s="16">
        <f t="shared" si="277"/>
        <v>42409.241747685184</v>
      </c>
      <c r="T3646" s="16">
        <f t="shared" si="278"/>
        <v>42437.207638888889</v>
      </c>
    </row>
    <row r="3647" spans="1:21" ht="43.2" x14ac:dyDescent="0.3">
      <c r="A3647">
        <v>3645</v>
      </c>
      <c r="B3647" s="8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75"/>
        <v>0</v>
      </c>
      <c r="P3647">
        <f t="shared" si="276"/>
        <v>1</v>
      </c>
      <c r="Q3647" s="11" t="s">
        <v>8315</v>
      </c>
      <c r="R3647" t="s">
        <v>8357</v>
      </c>
      <c r="S3647" s="16">
        <f t="shared" si="277"/>
        <v>42665.970347222217</v>
      </c>
      <c r="T3647" s="16">
        <f t="shared" si="278"/>
        <v>42696.012013888889</v>
      </c>
    </row>
    <row r="3648" spans="1:21" ht="43.2" x14ac:dyDescent="0.3">
      <c r="A3648">
        <v>3646</v>
      </c>
      <c r="B3648" s="8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75"/>
        <v>5</v>
      </c>
      <c r="P3648">
        <f t="shared" si="276"/>
        <v>60.13</v>
      </c>
      <c r="Q3648" s="11" t="s">
        <v>8315</v>
      </c>
      <c r="R3648" t="s">
        <v>8357</v>
      </c>
      <c r="S3648" s="16">
        <f t="shared" si="277"/>
        <v>42140.421319444446</v>
      </c>
      <c r="T3648" s="16">
        <f t="shared" si="278"/>
        <v>42171.979166666672</v>
      </c>
    </row>
    <row r="3649" spans="1:21" ht="43.2" x14ac:dyDescent="0.3">
      <c r="A3649">
        <v>3647</v>
      </c>
      <c r="B3649" s="8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75"/>
        <v>6</v>
      </c>
      <c r="P3649">
        <f t="shared" si="276"/>
        <v>15</v>
      </c>
      <c r="Q3649" s="11" t="s">
        <v>8315</v>
      </c>
      <c r="R3649" t="s">
        <v>8357</v>
      </c>
      <c r="S3649" s="16">
        <f t="shared" si="277"/>
        <v>42598.749155092592</v>
      </c>
      <c r="T3649" s="16">
        <f t="shared" si="278"/>
        <v>42643.749155092592</v>
      </c>
      <c r="U3649">
        <f>YEAR(S727)</f>
        <v>2015</v>
      </c>
    </row>
    <row r="3650" spans="1:21" ht="28.8" x14ac:dyDescent="0.3">
      <c r="A3650">
        <v>3648</v>
      </c>
      <c r="B3650" s="8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75"/>
        <v>100</v>
      </c>
      <c r="P3650">
        <f t="shared" si="276"/>
        <v>550.04</v>
      </c>
      <c r="Q3650" s="11" t="s">
        <v>8315</v>
      </c>
      <c r="R3650" t="s">
        <v>8316</v>
      </c>
      <c r="S3650" s="16">
        <f t="shared" si="277"/>
        <v>41887.292187500003</v>
      </c>
      <c r="T3650" s="16">
        <f t="shared" si="278"/>
        <v>41917.292187500003</v>
      </c>
    </row>
    <row r="3651" spans="1:21" ht="43.2" x14ac:dyDescent="0.3">
      <c r="A3651">
        <v>3649</v>
      </c>
      <c r="B3651" s="8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75"/>
        <v>104</v>
      </c>
      <c r="P3651">
        <f t="shared" si="276"/>
        <v>97.5</v>
      </c>
      <c r="Q3651" s="11" t="s">
        <v>8315</v>
      </c>
      <c r="R3651" t="s">
        <v>8316</v>
      </c>
      <c r="S3651" s="16">
        <f t="shared" si="277"/>
        <v>41780.712893518517</v>
      </c>
      <c r="T3651" s="16">
        <f t="shared" si="278"/>
        <v>41806.712893518517</v>
      </c>
    </row>
    <row r="3652" spans="1:21" ht="43.2" x14ac:dyDescent="0.3">
      <c r="A3652">
        <v>3650</v>
      </c>
      <c r="B3652" s="8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75"/>
        <v>100</v>
      </c>
      <c r="P3652">
        <f t="shared" si="276"/>
        <v>29.41</v>
      </c>
      <c r="Q3652" s="11" t="s">
        <v>8315</v>
      </c>
      <c r="R3652" t="s">
        <v>8316</v>
      </c>
      <c r="S3652" s="16">
        <f t="shared" si="277"/>
        <v>42381.478981481487</v>
      </c>
      <c r="T3652" s="16">
        <f t="shared" si="278"/>
        <v>42402.478981481487</v>
      </c>
    </row>
    <row r="3653" spans="1:21" ht="43.2" x14ac:dyDescent="0.3">
      <c r="A3653">
        <v>3651</v>
      </c>
      <c r="B3653" s="8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75"/>
        <v>104</v>
      </c>
      <c r="P3653">
        <f t="shared" si="276"/>
        <v>57.78</v>
      </c>
      <c r="Q3653" s="11" t="s">
        <v>8315</v>
      </c>
      <c r="R3653" t="s">
        <v>8316</v>
      </c>
      <c r="S3653" s="16">
        <f t="shared" si="277"/>
        <v>41828.646319444444</v>
      </c>
      <c r="T3653" s="16">
        <f t="shared" si="278"/>
        <v>41861.665972222225</v>
      </c>
    </row>
    <row r="3654" spans="1:21" ht="43.2" x14ac:dyDescent="0.3">
      <c r="A3654">
        <v>3652</v>
      </c>
      <c r="B3654" s="8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75"/>
        <v>251</v>
      </c>
      <c r="P3654">
        <f t="shared" si="276"/>
        <v>44.24</v>
      </c>
      <c r="Q3654" s="11" t="s">
        <v>8315</v>
      </c>
      <c r="R3654" t="s">
        <v>8316</v>
      </c>
      <c r="S3654" s="16">
        <f t="shared" si="277"/>
        <v>42596.644699074073</v>
      </c>
      <c r="T3654" s="16">
        <f t="shared" si="278"/>
        <v>42607.165972222225</v>
      </c>
    </row>
    <row r="3655" spans="1:21" ht="43.2" x14ac:dyDescent="0.3">
      <c r="A3655">
        <v>3653</v>
      </c>
      <c r="B3655" s="8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75"/>
        <v>101</v>
      </c>
      <c r="P3655">
        <f t="shared" si="276"/>
        <v>60.91</v>
      </c>
      <c r="Q3655" s="11" t="s">
        <v>8315</v>
      </c>
      <c r="R3655" t="s">
        <v>8316</v>
      </c>
      <c r="S3655" s="16">
        <f t="shared" si="277"/>
        <v>42191.363506944443</v>
      </c>
      <c r="T3655" s="16">
        <f t="shared" si="278"/>
        <v>42221.363506944443</v>
      </c>
    </row>
    <row r="3656" spans="1:21" ht="57.6" x14ac:dyDescent="0.3">
      <c r="A3656">
        <v>3654</v>
      </c>
      <c r="B3656" s="8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75"/>
        <v>174</v>
      </c>
      <c r="P3656">
        <f t="shared" si="276"/>
        <v>68.84</v>
      </c>
      <c r="Q3656" s="11" t="s">
        <v>8315</v>
      </c>
      <c r="R3656" t="s">
        <v>8316</v>
      </c>
      <c r="S3656" s="16">
        <f t="shared" si="277"/>
        <v>42440.416504629626</v>
      </c>
      <c r="T3656" s="16">
        <f t="shared" si="278"/>
        <v>42463.708333333328</v>
      </c>
    </row>
    <row r="3657" spans="1:21" ht="57.6" x14ac:dyDescent="0.3">
      <c r="A3657">
        <v>3655</v>
      </c>
      <c r="B3657" s="8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75"/>
        <v>116</v>
      </c>
      <c r="P3657">
        <f t="shared" si="276"/>
        <v>73.58</v>
      </c>
      <c r="Q3657" s="11" t="s">
        <v>8315</v>
      </c>
      <c r="R3657" t="s">
        <v>8316</v>
      </c>
      <c r="S3657" s="16">
        <f t="shared" si="277"/>
        <v>42173.803217592591</v>
      </c>
      <c r="T3657" s="16">
        <f t="shared" si="278"/>
        <v>42203.290972222225</v>
      </c>
    </row>
    <row r="3658" spans="1:21" ht="43.2" x14ac:dyDescent="0.3">
      <c r="A3658">
        <v>3656</v>
      </c>
      <c r="B3658" s="8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75"/>
        <v>106</v>
      </c>
      <c r="P3658">
        <f t="shared" si="276"/>
        <v>115.02</v>
      </c>
      <c r="Q3658" s="11" t="s">
        <v>8315</v>
      </c>
      <c r="R3658" t="s">
        <v>8316</v>
      </c>
      <c r="S3658" s="16">
        <f t="shared" si="277"/>
        <v>42737.910138888896</v>
      </c>
      <c r="T3658" s="16">
        <f t="shared" si="278"/>
        <v>42767.957638888889</v>
      </c>
    </row>
    <row r="3659" spans="1:21" ht="43.2" x14ac:dyDescent="0.3">
      <c r="A3659">
        <v>3657</v>
      </c>
      <c r="B3659" s="8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75"/>
        <v>111</v>
      </c>
      <c r="P3659">
        <f t="shared" si="276"/>
        <v>110.75</v>
      </c>
      <c r="Q3659" s="11" t="s">
        <v>8315</v>
      </c>
      <c r="R3659" t="s">
        <v>8316</v>
      </c>
      <c r="S3659" s="16">
        <f t="shared" si="277"/>
        <v>42499.629849537043</v>
      </c>
      <c r="T3659" s="16">
        <f t="shared" si="278"/>
        <v>42522.904166666667</v>
      </c>
    </row>
    <row r="3660" spans="1:21" ht="28.8" x14ac:dyDescent="0.3">
      <c r="A3660">
        <v>3658</v>
      </c>
      <c r="B3660" s="8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75"/>
        <v>101</v>
      </c>
      <c r="P3660">
        <f t="shared" si="276"/>
        <v>75.5</v>
      </c>
      <c r="Q3660" s="11" t="s">
        <v>8315</v>
      </c>
      <c r="R3660" t="s">
        <v>8316</v>
      </c>
      <c r="S3660" s="16">
        <f t="shared" si="277"/>
        <v>41775.858564814815</v>
      </c>
      <c r="T3660" s="16">
        <f t="shared" si="278"/>
        <v>41822.165972222225</v>
      </c>
    </row>
    <row r="3661" spans="1:21" ht="43.2" x14ac:dyDescent="0.3">
      <c r="A3661">
        <v>3659</v>
      </c>
      <c r="B3661" s="8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75"/>
        <v>102</v>
      </c>
      <c r="P3661">
        <f t="shared" si="276"/>
        <v>235.46</v>
      </c>
      <c r="Q3661" s="11" t="s">
        <v>8315</v>
      </c>
      <c r="R3661" t="s">
        <v>8316</v>
      </c>
      <c r="S3661" s="16">
        <f t="shared" si="277"/>
        <v>42055.277199074073</v>
      </c>
      <c r="T3661" s="16">
        <f t="shared" si="278"/>
        <v>42082.610416666663</v>
      </c>
    </row>
    <row r="3662" spans="1:21" ht="57.6" x14ac:dyDescent="0.3">
      <c r="A3662">
        <v>3660</v>
      </c>
      <c r="B3662" s="8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75"/>
        <v>100</v>
      </c>
      <c r="P3662">
        <f t="shared" si="276"/>
        <v>11.36</v>
      </c>
      <c r="Q3662" s="11" t="s">
        <v>8315</v>
      </c>
      <c r="R3662" t="s">
        <v>8316</v>
      </c>
      <c r="S3662" s="16">
        <f t="shared" si="277"/>
        <v>41971.881076388891</v>
      </c>
      <c r="T3662" s="16">
        <f t="shared" si="278"/>
        <v>41996.881076388891</v>
      </c>
    </row>
    <row r="3663" spans="1:21" ht="43.2" x14ac:dyDescent="0.3">
      <c r="A3663">
        <v>3661</v>
      </c>
      <c r="B3663" s="8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75"/>
        <v>111</v>
      </c>
      <c r="P3663">
        <f t="shared" si="276"/>
        <v>92.5</v>
      </c>
      <c r="Q3663" s="11" t="s">
        <v>8315</v>
      </c>
      <c r="R3663" t="s">
        <v>8316</v>
      </c>
      <c r="S3663" s="16">
        <f t="shared" si="277"/>
        <v>42447.896666666667</v>
      </c>
      <c r="T3663" s="16">
        <f t="shared" si="278"/>
        <v>42470.166666666672</v>
      </c>
    </row>
    <row r="3664" spans="1:21" ht="57.6" x14ac:dyDescent="0.3">
      <c r="A3664">
        <v>3662</v>
      </c>
      <c r="B3664" s="8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75"/>
        <v>101</v>
      </c>
      <c r="P3664">
        <f t="shared" si="276"/>
        <v>202.85</v>
      </c>
      <c r="Q3664" s="11" t="s">
        <v>8315</v>
      </c>
      <c r="R3664" t="s">
        <v>8316</v>
      </c>
      <c r="S3664" s="16">
        <f t="shared" si="277"/>
        <v>42064.220069444447</v>
      </c>
      <c r="T3664" s="16">
        <f t="shared" si="278"/>
        <v>42094.178402777776</v>
      </c>
    </row>
    <row r="3665" spans="1:20" ht="43.2" x14ac:dyDescent="0.3">
      <c r="A3665">
        <v>3663</v>
      </c>
      <c r="B3665" s="8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75"/>
        <v>104</v>
      </c>
      <c r="P3665">
        <f t="shared" si="276"/>
        <v>26</v>
      </c>
      <c r="Q3665" s="11" t="s">
        <v>8315</v>
      </c>
      <c r="R3665" t="s">
        <v>8316</v>
      </c>
      <c r="S3665" s="16">
        <f t="shared" si="277"/>
        <v>42665.451736111107</v>
      </c>
      <c r="T3665" s="16">
        <f t="shared" si="278"/>
        <v>42725.493402777778</v>
      </c>
    </row>
    <row r="3666" spans="1:20" ht="43.2" x14ac:dyDescent="0.3">
      <c r="A3666">
        <v>3664</v>
      </c>
      <c r="B3666" s="8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75"/>
        <v>109</v>
      </c>
      <c r="P3666">
        <f t="shared" si="276"/>
        <v>46.05</v>
      </c>
      <c r="Q3666" s="11" t="s">
        <v>8315</v>
      </c>
      <c r="R3666" t="s">
        <v>8316</v>
      </c>
      <c r="S3666" s="16">
        <f t="shared" si="277"/>
        <v>42523.248715277776</v>
      </c>
      <c r="T3666" s="16">
        <f t="shared" si="278"/>
        <v>42537.248715277776</v>
      </c>
    </row>
    <row r="3667" spans="1:20" ht="43.2" x14ac:dyDescent="0.3">
      <c r="A3667">
        <v>3665</v>
      </c>
      <c r="B3667" s="8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75"/>
        <v>115</v>
      </c>
      <c r="P3667">
        <f t="shared" si="276"/>
        <v>51</v>
      </c>
      <c r="Q3667" s="11" t="s">
        <v>8315</v>
      </c>
      <c r="R3667" t="s">
        <v>8316</v>
      </c>
      <c r="S3667" s="16">
        <f t="shared" si="277"/>
        <v>42294.808124999996</v>
      </c>
      <c r="T3667" s="16">
        <f t="shared" si="278"/>
        <v>42305.829166666663</v>
      </c>
    </row>
    <row r="3668" spans="1:20" ht="28.8" x14ac:dyDescent="0.3">
      <c r="A3668">
        <v>3666</v>
      </c>
      <c r="B3668" s="8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75"/>
        <v>100</v>
      </c>
      <c r="P3668">
        <f t="shared" si="276"/>
        <v>31.58</v>
      </c>
      <c r="Q3668" s="11" t="s">
        <v>8315</v>
      </c>
      <c r="R3668" t="s">
        <v>8316</v>
      </c>
      <c r="S3668" s="16">
        <f t="shared" si="277"/>
        <v>41822.90488425926</v>
      </c>
      <c r="T3668" s="16">
        <f t="shared" si="278"/>
        <v>41844.291666666664</v>
      </c>
    </row>
    <row r="3669" spans="1:20" ht="43.2" x14ac:dyDescent="0.3">
      <c r="A3669">
        <v>3667</v>
      </c>
      <c r="B3669" s="8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75"/>
        <v>103</v>
      </c>
      <c r="P3669">
        <f t="shared" si="276"/>
        <v>53.36</v>
      </c>
      <c r="Q3669" s="11" t="s">
        <v>8315</v>
      </c>
      <c r="R3669" t="s">
        <v>8316</v>
      </c>
      <c r="S3669" s="16">
        <f t="shared" si="277"/>
        <v>42173.970127314817</v>
      </c>
      <c r="T3669" s="16">
        <f t="shared" si="278"/>
        <v>42203.970127314817</v>
      </c>
    </row>
    <row r="3670" spans="1:20" ht="43.2" x14ac:dyDescent="0.3">
      <c r="A3670">
        <v>3668</v>
      </c>
      <c r="B3670" s="8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75"/>
        <v>104</v>
      </c>
      <c r="P3670">
        <f t="shared" si="276"/>
        <v>36.96</v>
      </c>
      <c r="Q3670" s="11" t="s">
        <v>8315</v>
      </c>
      <c r="R3670" t="s">
        <v>8316</v>
      </c>
      <c r="S3670" s="16">
        <f t="shared" si="277"/>
        <v>42185.556157407409</v>
      </c>
      <c r="T3670" s="16">
        <f t="shared" si="278"/>
        <v>42208.772916666669</v>
      </c>
    </row>
    <row r="3671" spans="1:20" ht="43.2" x14ac:dyDescent="0.3">
      <c r="A3671">
        <v>3669</v>
      </c>
      <c r="B3671" s="8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75"/>
        <v>138</v>
      </c>
      <c r="P3671">
        <f t="shared" si="276"/>
        <v>81.290000000000006</v>
      </c>
      <c r="Q3671" s="11" t="s">
        <v>8315</v>
      </c>
      <c r="R3671" t="s">
        <v>8316</v>
      </c>
      <c r="S3671" s="16">
        <f t="shared" si="277"/>
        <v>42136.675196759257</v>
      </c>
      <c r="T3671" s="16">
        <f t="shared" si="278"/>
        <v>42166.675196759257</v>
      </c>
    </row>
    <row r="3672" spans="1:20" ht="43.2" x14ac:dyDescent="0.3">
      <c r="A3672">
        <v>3670</v>
      </c>
      <c r="B3672" s="8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75"/>
        <v>110</v>
      </c>
      <c r="P3672">
        <f t="shared" si="276"/>
        <v>20.079999999999998</v>
      </c>
      <c r="Q3672" s="11" t="s">
        <v>8315</v>
      </c>
      <c r="R3672" t="s">
        <v>8316</v>
      </c>
      <c r="S3672" s="16">
        <f t="shared" si="277"/>
        <v>42142.514016203699</v>
      </c>
      <c r="T3672" s="16">
        <f t="shared" si="278"/>
        <v>42155.958333333328</v>
      </c>
    </row>
    <row r="3673" spans="1:20" ht="43.2" x14ac:dyDescent="0.3">
      <c r="A3673">
        <v>3671</v>
      </c>
      <c r="B3673" s="8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75"/>
        <v>101</v>
      </c>
      <c r="P3673">
        <f t="shared" si="276"/>
        <v>88.25</v>
      </c>
      <c r="Q3673" s="11" t="s">
        <v>8315</v>
      </c>
      <c r="R3673" t="s">
        <v>8316</v>
      </c>
      <c r="S3673" s="16">
        <f t="shared" si="277"/>
        <v>41820.62809027778</v>
      </c>
      <c r="T3673" s="16">
        <f t="shared" si="278"/>
        <v>41841.165972222225</v>
      </c>
    </row>
    <row r="3674" spans="1:20" ht="57.6" x14ac:dyDescent="0.3">
      <c r="A3674">
        <v>3672</v>
      </c>
      <c r="B3674" s="8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75"/>
        <v>102</v>
      </c>
      <c r="P3674">
        <f t="shared" si="276"/>
        <v>53.44</v>
      </c>
      <c r="Q3674" s="11" t="s">
        <v>8315</v>
      </c>
      <c r="R3674" t="s">
        <v>8316</v>
      </c>
      <c r="S3674" s="16">
        <f t="shared" si="277"/>
        <v>41878.946574074071</v>
      </c>
      <c r="T3674" s="16">
        <f t="shared" si="278"/>
        <v>41908.946574074071</v>
      </c>
    </row>
    <row r="3675" spans="1:20" ht="43.2" x14ac:dyDescent="0.3">
      <c r="A3675">
        <v>3673</v>
      </c>
      <c r="B3675" s="8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75"/>
        <v>114</v>
      </c>
      <c r="P3675">
        <f t="shared" si="276"/>
        <v>39.869999999999997</v>
      </c>
      <c r="Q3675" s="11" t="s">
        <v>8315</v>
      </c>
      <c r="R3675" t="s">
        <v>8316</v>
      </c>
      <c r="S3675" s="16">
        <f t="shared" si="277"/>
        <v>41914.295104166667</v>
      </c>
      <c r="T3675" s="16">
        <f t="shared" si="278"/>
        <v>41948.536111111112</v>
      </c>
    </row>
    <row r="3676" spans="1:20" ht="43.2" x14ac:dyDescent="0.3">
      <c r="A3676">
        <v>3674</v>
      </c>
      <c r="B3676" s="8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75"/>
        <v>100</v>
      </c>
      <c r="P3676">
        <f t="shared" si="276"/>
        <v>145.16</v>
      </c>
      <c r="Q3676" s="11" t="s">
        <v>8315</v>
      </c>
      <c r="R3676" t="s">
        <v>8316</v>
      </c>
      <c r="S3676" s="16">
        <f t="shared" si="277"/>
        <v>42556.873020833329</v>
      </c>
      <c r="T3676" s="16">
        <f t="shared" si="278"/>
        <v>42616.873020833329</v>
      </c>
    </row>
    <row r="3677" spans="1:20" ht="43.2" x14ac:dyDescent="0.3">
      <c r="A3677">
        <v>3675</v>
      </c>
      <c r="B3677" s="8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75"/>
        <v>140</v>
      </c>
      <c r="P3677">
        <f t="shared" si="276"/>
        <v>23.33</v>
      </c>
      <c r="Q3677" s="11" t="s">
        <v>8315</v>
      </c>
      <c r="R3677" t="s">
        <v>8316</v>
      </c>
      <c r="S3677" s="16">
        <f t="shared" si="277"/>
        <v>42493.597013888888</v>
      </c>
      <c r="T3677" s="16">
        <f t="shared" si="278"/>
        <v>42505.958333333328</v>
      </c>
    </row>
    <row r="3678" spans="1:20" ht="43.2" x14ac:dyDescent="0.3">
      <c r="A3678">
        <v>3676</v>
      </c>
      <c r="B3678" s="8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75"/>
        <v>129</v>
      </c>
      <c r="P3678">
        <f t="shared" si="276"/>
        <v>64.38</v>
      </c>
      <c r="Q3678" s="11" t="s">
        <v>8315</v>
      </c>
      <c r="R3678" t="s">
        <v>8316</v>
      </c>
      <c r="S3678" s="16">
        <f t="shared" si="277"/>
        <v>41876.815787037034</v>
      </c>
      <c r="T3678" s="16">
        <f t="shared" si="278"/>
        <v>41894.815787037034</v>
      </c>
    </row>
    <row r="3679" spans="1:20" ht="43.2" x14ac:dyDescent="0.3">
      <c r="A3679">
        <v>3677</v>
      </c>
      <c r="B3679" s="8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75"/>
        <v>103</v>
      </c>
      <c r="P3679">
        <f t="shared" si="276"/>
        <v>62.05</v>
      </c>
      <c r="Q3679" s="11" t="s">
        <v>8315</v>
      </c>
      <c r="R3679" t="s">
        <v>8316</v>
      </c>
      <c r="S3679" s="16">
        <f t="shared" si="277"/>
        <v>41802.574282407404</v>
      </c>
      <c r="T3679" s="16">
        <f t="shared" si="278"/>
        <v>41823.165972222225</v>
      </c>
    </row>
    <row r="3680" spans="1:20" ht="43.2" x14ac:dyDescent="0.3">
      <c r="A3680">
        <v>3678</v>
      </c>
      <c r="B3680" s="8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75"/>
        <v>103</v>
      </c>
      <c r="P3680">
        <f t="shared" si="276"/>
        <v>66.13</v>
      </c>
      <c r="Q3680" s="11" t="s">
        <v>8315</v>
      </c>
      <c r="R3680" t="s">
        <v>8316</v>
      </c>
      <c r="S3680" s="16">
        <f t="shared" si="277"/>
        <v>42120.531226851846</v>
      </c>
      <c r="T3680" s="16">
        <f t="shared" si="278"/>
        <v>42155.531226851846</v>
      </c>
    </row>
    <row r="3681" spans="1:20" ht="43.2" x14ac:dyDescent="0.3">
      <c r="A3681">
        <v>3679</v>
      </c>
      <c r="B3681" s="8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75"/>
        <v>110</v>
      </c>
      <c r="P3681">
        <f t="shared" si="276"/>
        <v>73.400000000000006</v>
      </c>
      <c r="Q3681" s="11" t="s">
        <v>8315</v>
      </c>
      <c r="R3681" t="s">
        <v>8316</v>
      </c>
      <c r="S3681" s="16">
        <f t="shared" si="277"/>
        <v>41786.761354166665</v>
      </c>
      <c r="T3681" s="16">
        <f t="shared" si="278"/>
        <v>41821.207638888889</v>
      </c>
    </row>
    <row r="3682" spans="1:20" ht="43.2" x14ac:dyDescent="0.3">
      <c r="A3682">
        <v>3680</v>
      </c>
      <c r="B3682" s="8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75"/>
        <v>113</v>
      </c>
      <c r="P3682">
        <f t="shared" si="276"/>
        <v>99.5</v>
      </c>
      <c r="Q3682" s="11" t="s">
        <v>8315</v>
      </c>
      <c r="R3682" t="s">
        <v>8316</v>
      </c>
      <c r="S3682" s="16">
        <f t="shared" si="277"/>
        <v>42627.454097222217</v>
      </c>
      <c r="T3682" s="16">
        <f t="shared" si="278"/>
        <v>42648.454097222217</v>
      </c>
    </row>
    <row r="3683" spans="1:20" ht="57.6" x14ac:dyDescent="0.3">
      <c r="A3683">
        <v>3681</v>
      </c>
      <c r="B3683" s="8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75"/>
        <v>112</v>
      </c>
      <c r="P3683">
        <f t="shared" si="276"/>
        <v>62.17</v>
      </c>
      <c r="Q3683" s="11" t="s">
        <v>8315</v>
      </c>
      <c r="R3683" t="s">
        <v>8316</v>
      </c>
      <c r="S3683" s="16">
        <f t="shared" si="277"/>
        <v>42374.651504629626</v>
      </c>
      <c r="T3683" s="16">
        <f t="shared" si="278"/>
        <v>42384.651504629626</v>
      </c>
    </row>
    <row r="3684" spans="1:20" ht="43.2" x14ac:dyDescent="0.3">
      <c r="A3684">
        <v>3682</v>
      </c>
      <c r="B3684" s="8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75"/>
        <v>139</v>
      </c>
      <c r="P3684">
        <f t="shared" si="276"/>
        <v>62.33</v>
      </c>
      <c r="Q3684" s="11" t="s">
        <v>8315</v>
      </c>
      <c r="R3684" t="s">
        <v>8316</v>
      </c>
      <c r="S3684" s="16">
        <f t="shared" si="277"/>
        <v>41772.685393518521</v>
      </c>
      <c r="T3684" s="16">
        <f t="shared" si="278"/>
        <v>41806.290972222225</v>
      </c>
    </row>
    <row r="3685" spans="1:20" ht="43.2" x14ac:dyDescent="0.3">
      <c r="A3685">
        <v>3683</v>
      </c>
      <c r="B3685" s="8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75"/>
        <v>111</v>
      </c>
      <c r="P3685">
        <f t="shared" si="276"/>
        <v>58.79</v>
      </c>
      <c r="Q3685" s="11" t="s">
        <v>8315</v>
      </c>
      <c r="R3685" t="s">
        <v>8316</v>
      </c>
      <c r="S3685" s="16">
        <f t="shared" si="277"/>
        <v>42633.116851851853</v>
      </c>
      <c r="T3685" s="16">
        <f t="shared" si="278"/>
        <v>42663.116851851853</v>
      </c>
    </row>
    <row r="3686" spans="1:20" ht="43.2" x14ac:dyDescent="0.3">
      <c r="A3686">
        <v>3684</v>
      </c>
      <c r="B3686" s="8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75"/>
        <v>139</v>
      </c>
      <c r="P3686">
        <f t="shared" si="276"/>
        <v>45.35</v>
      </c>
      <c r="Q3686" s="11" t="s">
        <v>8315</v>
      </c>
      <c r="R3686" t="s">
        <v>8316</v>
      </c>
      <c r="S3686" s="16">
        <f t="shared" si="277"/>
        <v>42219.180393518516</v>
      </c>
      <c r="T3686" s="16">
        <f t="shared" si="278"/>
        <v>42249.180393518516</v>
      </c>
    </row>
    <row r="3687" spans="1:20" ht="43.2" x14ac:dyDescent="0.3">
      <c r="A3687">
        <v>3685</v>
      </c>
      <c r="B3687" s="8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75"/>
        <v>106</v>
      </c>
      <c r="P3687">
        <f t="shared" si="276"/>
        <v>41.94</v>
      </c>
      <c r="Q3687" s="11" t="s">
        <v>8315</v>
      </c>
      <c r="R3687" t="s">
        <v>8316</v>
      </c>
      <c r="S3687" s="16">
        <f t="shared" si="277"/>
        <v>41753.593275462961</v>
      </c>
      <c r="T3687" s="16">
        <f t="shared" si="278"/>
        <v>41778.875</v>
      </c>
    </row>
    <row r="3688" spans="1:20" ht="43.2" x14ac:dyDescent="0.3">
      <c r="A3688">
        <v>3686</v>
      </c>
      <c r="B3688" s="8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75"/>
        <v>101</v>
      </c>
      <c r="P3688">
        <f t="shared" si="276"/>
        <v>59.17</v>
      </c>
      <c r="Q3688" s="11" t="s">
        <v>8315</v>
      </c>
      <c r="R3688" t="s">
        <v>8316</v>
      </c>
      <c r="S3688" s="16">
        <f t="shared" si="277"/>
        <v>42230.662731481483</v>
      </c>
      <c r="T3688" s="16">
        <f t="shared" si="278"/>
        <v>42245.165972222225</v>
      </c>
    </row>
    <row r="3689" spans="1:20" ht="43.2" x14ac:dyDescent="0.3">
      <c r="A3689">
        <v>3687</v>
      </c>
      <c r="B3689" s="8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75"/>
        <v>100</v>
      </c>
      <c r="P3689">
        <f t="shared" si="276"/>
        <v>200.49</v>
      </c>
      <c r="Q3689" s="11" t="s">
        <v>8315</v>
      </c>
      <c r="R3689" t="s">
        <v>8316</v>
      </c>
      <c r="S3689" s="16">
        <f t="shared" si="277"/>
        <v>41787.218229166669</v>
      </c>
      <c r="T3689" s="16">
        <f t="shared" si="278"/>
        <v>41817.218229166669</v>
      </c>
    </row>
    <row r="3690" spans="1:20" ht="43.2" x14ac:dyDescent="0.3">
      <c r="A3690">
        <v>3688</v>
      </c>
      <c r="B3690" s="8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75"/>
        <v>109</v>
      </c>
      <c r="P3690">
        <f t="shared" si="276"/>
        <v>83.97</v>
      </c>
      <c r="Q3690" s="11" t="s">
        <v>8315</v>
      </c>
      <c r="R3690" t="s">
        <v>8316</v>
      </c>
      <c r="S3690" s="16">
        <f t="shared" si="277"/>
        <v>41829.787083333329</v>
      </c>
      <c r="T3690" s="16">
        <f t="shared" si="278"/>
        <v>41859.787083333329</v>
      </c>
    </row>
    <row r="3691" spans="1:20" ht="43.2" x14ac:dyDescent="0.3">
      <c r="A3691">
        <v>3689</v>
      </c>
      <c r="B3691" s="8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75"/>
        <v>118</v>
      </c>
      <c r="P3691">
        <f t="shared" si="276"/>
        <v>57.26</v>
      </c>
      <c r="Q3691" s="11" t="s">
        <v>8315</v>
      </c>
      <c r="R3691" t="s">
        <v>8316</v>
      </c>
      <c r="S3691" s="16">
        <f t="shared" si="277"/>
        <v>42147.826840277776</v>
      </c>
      <c r="T3691" s="16">
        <f t="shared" si="278"/>
        <v>42176.934027777781</v>
      </c>
    </row>
    <row r="3692" spans="1:20" ht="43.2" x14ac:dyDescent="0.3">
      <c r="A3692">
        <v>3690</v>
      </c>
      <c r="B3692" s="8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ref="O3692:O3755" si="279">ROUND(E3692/D3692*100,0)</f>
        <v>120</v>
      </c>
      <c r="P3692">
        <f t="shared" ref="P3692:P3755" si="280">IFERROR(ROUND(E3692/L3692,2),0)</f>
        <v>58.06</v>
      </c>
      <c r="Q3692" s="11" t="s">
        <v>8315</v>
      </c>
      <c r="R3692" t="s">
        <v>8316</v>
      </c>
      <c r="S3692" s="16">
        <f t="shared" ref="S3692:S3755" si="281">(((J3692/60)/60)/24)+DATE(1970,1,1)</f>
        <v>41940.598182870373</v>
      </c>
      <c r="T3692" s="16">
        <f t="shared" ref="T3692:T3755" si="282">(((I3692/60)/60)/24)+DATE(1970,1,1)</f>
        <v>41970.639849537038</v>
      </c>
    </row>
    <row r="3693" spans="1:20" ht="28.8" x14ac:dyDescent="0.3">
      <c r="A3693">
        <v>3691</v>
      </c>
      <c r="B3693" s="8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79"/>
        <v>128</v>
      </c>
      <c r="P3693">
        <f t="shared" si="280"/>
        <v>186.8</v>
      </c>
      <c r="Q3693" s="11" t="s">
        <v>8315</v>
      </c>
      <c r="R3693" t="s">
        <v>8316</v>
      </c>
      <c r="S3693" s="16">
        <f t="shared" si="281"/>
        <v>42020.700567129628</v>
      </c>
      <c r="T3693" s="16">
        <f t="shared" si="282"/>
        <v>42065.207638888889</v>
      </c>
    </row>
    <row r="3694" spans="1:20" ht="28.8" x14ac:dyDescent="0.3">
      <c r="A3694">
        <v>3692</v>
      </c>
      <c r="B3694" s="8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79"/>
        <v>126</v>
      </c>
      <c r="P3694">
        <f t="shared" si="280"/>
        <v>74.12</v>
      </c>
      <c r="Q3694" s="11" t="s">
        <v>8315</v>
      </c>
      <c r="R3694" t="s">
        <v>8316</v>
      </c>
      <c r="S3694" s="16">
        <f t="shared" si="281"/>
        <v>41891.96503472222</v>
      </c>
      <c r="T3694" s="16">
        <f t="shared" si="282"/>
        <v>41901</v>
      </c>
    </row>
    <row r="3695" spans="1:20" ht="43.2" x14ac:dyDescent="0.3">
      <c r="A3695">
        <v>3693</v>
      </c>
      <c r="B3695" s="8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79"/>
        <v>129</v>
      </c>
      <c r="P3695">
        <f t="shared" si="280"/>
        <v>30.71</v>
      </c>
      <c r="Q3695" s="11" t="s">
        <v>8315</v>
      </c>
      <c r="R3695" t="s">
        <v>8316</v>
      </c>
      <c r="S3695" s="16">
        <f t="shared" si="281"/>
        <v>42309.191307870366</v>
      </c>
      <c r="T3695" s="16">
        <f t="shared" si="282"/>
        <v>42338.9375</v>
      </c>
    </row>
    <row r="3696" spans="1:20" ht="57.6" x14ac:dyDescent="0.3">
      <c r="A3696">
        <v>3694</v>
      </c>
      <c r="B3696" s="8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79"/>
        <v>107</v>
      </c>
      <c r="P3696">
        <f t="shared" si="280"/>
        <v>62.67</v>
      </c>
      <c r="Q3696" s="11" t="s">
        <v>8315</v>
      </c>
      <c r="R3696" t="s">
        <v>8316</v>
      </c>
      <c r="S3696" s="16">
        <f t="shared" si="281"/>
        <v>42490.133877314816</v>
      </c>
      <c r="T3696" s="16">
        <f t="shared" si="282"/>
        <v>42527.083333333328</v>
      </c>
    </row>
    <row r="3697" spans="1:20" ht="57.6" x14ac:dyDescent="0.3">
      <c r="A3697">
        <v>3695</v>
      </c>
      <c r="B3697" s="8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79"/>
        <v>100</v>
      </c>
      <c r="P3697">
        <f t="shared" si="280"/>
        <v>121.36</v>
      </c>
      <c r="Q3697" s="11" t="s">
        <v>8315</v>
      </c>
      <c r="R3697" t="s">
        <v>8316</v>
      </c>
      <c r="S3697" s="16">
        <f t="shared" si="281"/>
        <v>41995.870486111111</v>
      </c>
      <c r="T3697" s="16">
        <f t="shared" si="282"/>
        <v>42015.870486111111</v>
      </c>
    </row>
    <row r="3698" spans="1:20" ht="43.2" x14ac:dyDescent="0.3">
      <c r="A3698">
        <v>3696</v>
      </c>
      <c r="B3698" s="8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79"/>
        <v>155</v>
      </c>
      <c r="P3698">
        <f t="shared" si="280"/>
        <v>39.74</v>
      </c>
      <c r="Q3698" s="11" t="s">
        <v>8315</v>
      </c>
      <c r="R3698" t="s">
        <v>8316</v>
      </c>
      <c r="S3698" s="16">
        <f t="shared" si="281"/>
        <v>41988.617083333331</v>
      </c>
      <c r="T3698" s="16">
        <f t="shared" si="282"/>
        <v>42048.617083333331</v>
      </c>
    </row>
    <row r="3699" spans="1:20" ht="43.2" x14ac:dyDescent="0.3">
      <c r="A3699">
        <v>3697</v>
      </c>
      <c r="B3699" s="8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79"/>
        <v>108</v>
      </c>
      <c r="P3699">
        <f t="shared" si="280"/>
        <v>72</v>
      </c>
      <c r="Q3699" s="11" t="s">
        <v>8315</v>
      </c>
      <c r="R3699" t="s">
        <v>8316</v>
      </c>
      <c r="S3699" s="16">
        <f t="shared" si="281"/>
        <v>42479.465833333335</v>
      </c>
      <c r="T3699" s="16">
        <f t="shared" si="282"/>
        <v>42500.465833333335</v>
      </c>
    </row>
    <row r="3700" spans="1:20" ht="43.2" x14ac:dyDescent="0.3">
      <c r="A3700">
        <v>3698</v>
      </c>
      <c r="B3700" s="8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79"/>
        <v>111</v>
      </c>
      <c r="P3700">
        <f t="shared" si="280"/>
        <v>40.630000000000003</v>
      </c>
      <c r="Q3700" s="11" t="s">
        <v>8315</v>
      </c>
      <c r="R3700" t="s">
        <v>8316</v>
      </c>
      <c r="S3700" s="16">
        <f t="shared" si="281"/>
        <v>42401.806562500002</v>
      </c>
      <c r="T3700" s="16">
        <f t="shared" si="282"/>
        <v>42431.806562500002</v>
      </c>
    </row>
    <row r="3701" spans="1:20" ht="43.2" x14ac:dyDescent="0.3">
      <c r="A3701">
        <v>3699</v>
      </c>
      <c r="B3701" s="8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79"/>
        <v>101</v>
      </c>
      <c r="P3701">
        <f t="shared" si="280"/>
        <v>63</v>
      </c>
      <c r="Q3701" s="11" t="s">
        <v>8315</v>
      </c>
      <c r="R3701" t="s">
        <v>8316</v>
      </c>
      <c r="S3701" s="16">
        <f t="shared" si="281"/>
        <v>41897.602037037039</v>
      </c>
      <c r="T3701" s="16">
        <f t="shared" si="282"/>
        <v>41927.602037037039</v>
      </c>
    </row>
    <row r="3702" spans="1:20" ht="28.8" x14ac:dyDescent="0.3">
      <c r="A3702">
        <v>3700</v>
      </c>
      <c r="B3702" s="8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79"/>
        <v>121</v>
      </c>
      <c r="P3702">
        <f t="shared" si="280"/>
        <v>33.67</v>
      </c>
      <c r="Q3702" s="11" t="s">
        <v>8315</v>
      </c>
      <c r="R3702" t="s">
        <v>8316</v>
      </c>
      <c r="S3702" s="16">
        <f t="shared" si="281"/>
        <v>41882.585648148146</v>
      </c>
      <c r="T3702" s="16">
        <f t="shared" si="282"/>
        <v>41912.666666666664</v>
      </c>
    </row>
    <row r="3703" spans="1:20" ht="43.2" x14ac:dyDescent="0.3">
      <c r="A3703">
        <v>3701</v>
      </c>
      <c r="B3703" s="8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79"/>
        <v>100</v>
      </c>
      <c r="P3703">
        <f t="shared" si="280"/>
        <v>38.590000000000003</v>
      </c>
      <c r="Q3703" s="11" t="s">
        <v>8315</v>
      </c>
      <c r="R3703" t="s">
        <v>8316</v>
      </c>
      <c r="S3703" s="16">
        <f t="shared" si="281"/>
        <v>42129.541585648149</v>
      </c>
      <c r="T3703" s="16">
        <f t="shared" si="282"/>
        <v>42159.541585648149</v>
      </c>
    </row>
    <row r="3704" spans="1:20" ht="57.6" x14ac:dyDescent="0.3">
      <c r="A3704">
        <v>3702</v>
      </c>
      <c r="B3704" s="8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79"/>
        <v>109</v>
      </c>
      <c r="P3704">
        <f t="shared" si="280"/>
        <v>155.94999999999999</v>
      </c>
      <c r="Q3704" s="11" t="s">
        <v>8315</v>
      </c>
      <c r="R3704" t="s">
        <v>8316</v>
      </c>
      <c r="S3704" s="16">
        <f t="shared" si="281"/>
        <v>42524.53800925926</v>
      </c>
      <c r="T3704" s="16">
        <f t="shared" si="282"/>
        <v>42561.957638888889</v>
      </c>
    </row>
    <row r="3705" spans="1:20" ht="43.2" x14ac:dyDescent="0.3">
      <c r="A3705">
        <v>3703</v>
      </c>
      <c r="B3705" s="8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79"/>
        <v>123</v>
      </c>
      <c r="P3705">
        <f t="shared" si="280"/>
        <v>43.2</v>
      </c>
      <c r="Q3705" s="11" t="s">
        <v>8315</v>
      </c>
      <c r="R3705" t="s">
        <v>8316</v>
      </c>
      <c r="S3705" s="16">
        <f t="shared" si="281"/>
        <v>42556.504490740743</v>
      </c>
      <c r="T3705" s="16">
        <f t="shared" si="282"/>
        <v>42595.290972222225</v>
      </c>
    </row>
    <row r="3706" spans="1:20" ht="43.2" x14ac:dyDescent="0.3">
      <c r="A3706">
        <v>3704</v>
      </c>
      <c r="B3706" s="8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79"/>
        <v>136</v>
      </c>
      <c r="P3706">
        <f t="shared" si="280"/>
        <v>15.15</v>
      </c>
      <c r="Q3706" s="11" t="s">
        <v>8315</v>
      </c>
      <c r="R3706" t="s">
        <v>8316</v>
      </c>
      <c r="S3706" s="16">
        <f t="shared" si="281"/>
        <v>42461.689745370371</v>
      </c>
      <c r="T3706" s="16">
        <f t="shared" si="282"/>
        <v>42521.689745370371</v>
      </c>
    </row>
    <row r="3707" spans="1:20" ht="43.2" x14ac:dyDescent="0.3">
      <c r="A3707">
        <v>3705</v>
      </c>
      <c r="B3707" s="8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79"/>
        <v>103</v>
      </c>
      <c r="P3707">
        <f t="shared" si="280"/>
        <v>83.57</v>
      </c>
      <c r="Q3707" s="11" t="s">
        <v>8315</v>
      </c>
      <c r="R3707" t="s">
        <v>8316</v>
      </c>
      <c r="S3707" s="16">
        <f t="shared" si="281"/>
        <v>41792.542986111112</v>
      </c>
      <c r="T3707" s="16">
        <f t="shared" si="282"/>
        <v>41813.75</v>
      </c>
    </row>
    <row r="3708" spans="1:20" ht="43.2" x14ac:dyDescent="0.3">
      <c r="A3708">
        <v>3706</v>
      </c>
      <c r="B3708" s="8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79"/>
        <v>121</v>
      </c>
      <c r="P3708">
        <f t="shared" si="280"/>
        <v>140</v>
      </c>
      <c r="Q3708" s="11" t="s">
        <v>8315</v>
      </c>
      <c r="R3708" t="s">
        <v>8316</v>
      </c>
      <c r="S3708" s="16">
        <f t="shared" si="281"/>
        <v>41879.913761574076</v>
      </c>
      <c r="T3708" s="16">
        <f t="shared" si="282"/>
        <v>41894.913761574076</v>
      </c>
    </row>
    <row r="3709" spans="1:20" ht="43.2" x14ac:dyDescent="0.3">
      <c r="A3709">
        <v>3707</v>
      </c>
      <c r="B3709" s="8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79"/>
        <v>186</v>
      </c>
      <c r="P3709">
        <f t="shared" si="280"/>
        <v>80.87</v>
      </c>
      <c r="Q3709" s="11" t="s">
        <v>8315</v>
      </c>
      <c r="R3709" t="s">
        <v>8316</v>
      </c>
      <c r="S3709" s="16">
        <f t="shared" si="281"/>
        <v>42552.048356481479</v>
      </c>
      <c r="T3709" s="16">
        <f t="shared" si="282"/>
        <v>42573.226388888885</v>
      </c>
    </row>
    <row r="3710" spans="1:20" ht="57.6" x14ac:dyDescent="0.3">
      <c r="A3710">
        <v>3708</v>
      </c>
      <c r="B3710" s="8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79"/>
        <v>300</v>
      </c>
      <c r="P3710">
        <f t="shared" si="280"/>
        <v>53.85</v>
      </c>
      <c r="Q3710" s="11" t="s">
        <v>8315</v>
      </c>
      <c r="R3710" t="s">
        <v>8316</v>
      </c>
      <c r="S3710" s="16">
        <f t="shared" si="281"/>
        <v>41810.142199074071</v>
      </c>
      <c r="T3710" s="16">
        <f t="shared" si="282"/>
        <v>41824.142199074071</v>
      </c>
    </row>
    <row r="3711" spans="1:20" ht="43.2" x14ac:dyDescent="0.3">
      <c r="A3711">
        <v>3709</v>
      </c>
      <c r="B3711" s="8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79"/>
        <v>108</v>
      </c>
      <c r="P3711">
        <f t="shared" si="280"/>
        <v>30.93</v>
      </c>
      <c r="Q3711" s="11" t="s">
        <v>8315</v>
      </c>
      <c r="R3711" t="s">
        <v>8316</v>
      </c>
      <c r="S3711" s="16">
        <f t="shared" si="281"/>
        <v>41785.707708333335</v>
      </c>
      <c r="T3711" s="16">
        <f t="shared" si="282"/>
        <v>41815.707708333335</v>
      </c>
    </row>
    <row r="3712" spans="1:20" ht="28.8" x14ac:dyDescent="0.3">
      <c r="A3712">
        <v>3710</v>
      </c>
      <c r="B3712" s="8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79"/>
        <v>141</v>
      </c>
      <c r="P3712">
        <f t="shared" si="280"/>
        <v>67.959999999999994</v>
      </c>
      <c r="Q3712" s="11" t="s">
        <v>8315</v>
      </c>
      <c r="R3712" t="s">
        <v>8316</v>
      </c>
      <c r="S3712" s="16">
        <f t="shared" si="281"/>
        <v>42072.576249999998</v>
      </c>
      <c r="T3712" s="16">
        <f t="shared" si="282"/>
        <v>42097.576249999998</v>
      </c>
    </row>
    <row r="3713" spans="1:20" ht="28.8" x14ac:dyDescent="0.3">
      <c r="A3713">
        <v>3711</v>
      </c>
      <c r="B3713" s="8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79"/>
        <v>114</v>
      </c>
      <c r="P3713">
        <f t="shared" si="280"/>
        <v>27.14</v>
      </c>
      <c r="Q3713" s="11" t="s">
        <v>8315</v>
      </c>
      <c r="R3713" t="s">
        <v>8316</v>
      </c>
      <c r="S3713" s="16">
        <f t="shared" si="281"/>
        <v>41779.724224537036</v>
      </c>
      <c r="T3713" s="16">
        <f t="shared" si="282"/>
        <v>41805.666666666664</v>
      </c>
    </row>
    <row r="3714" spans="1:20" ht="57.6" x14ac:dyDescent="0.3">
      <c r="A3714">
        <v>3712</v>
      </c>
      <c r="B3714" s="8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79"/>
        <v>154</v>
      </c>
      <c r="P3714">
        <f t="shared" si="280"/>
        <v>110.87</v>
      </c>
      <c r="Q3714" s="11" t="s">
        <v>8315</v>
      </c>
      <c r="R3714" t="s">
        <v>8316</v>
      </c>
      <c r="S3714" s="16">
        <f t="shared" si="281"/>
        <v>42134.172071759262</v>
      </c>
      <c r="T3714" s="16">
        <f t="shared" si="282"/>
        <v>42155.290972222225</v>
      </c>
    </row>
    <row r="3715" spans="1:20" ht="43.2" x14ac:dyDescent="0.3">
      <c r="A3715">
        <v>3713</v>
      </c>
      <c r="B3715" s="8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79"/>
        <v>102</v>
      </c>
      <c r="P3715">
        <f t="shared" si="280"/>
        <v>106.84</v>
      </c>
      <c r="Q3715" s="11" t="s">
        <v>8315</v>
      </c>
      <c r="R3715" t="s">
        <v>8316</v>
      </c>
      <c r="S3715" s="16">
        <f t="shared" si="281"/>
        <v>42505.738032407404</v>
      </c>
      <c r="T3715" s="16">
        <f t="shared" si="282"/>
        <v>42525.738032407404</v>
      </c>
    </row>
    <row r="3716" spans="1:20" ht="43.2" x14ac:dyDescent="0.3">
      <c r="A3716">
        <v>3714</v>
      </c>
      <c r="B3716" s="8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79"/>
        <v>102</v>
      </c>
      <c r="P3716">
        <f t="shared" si="280"/>
        <v>105.52</v>
      </c>
      <c r="Q3716" s="11" t="s">
        <v>8315</v>
      </c>
      <c r="R3716" t="s">
        <v>8316</v>
      </c>
      <c r="S3716" s="16">
        <f t="shared" si="281"/>
        <v>42118.556331018524</v>
      </c>
      <c r="T3716" s="16">
        <f t="shared" si="282"/>
        <v>42150.165972222225</v>
      </c>
    </row>
    <row r="3717" spans="1:20" ht="43.2" x14ac:dyDescent="0.3">
      <c r="A3717">
        <v>3715</v>
      </c>
      <c r="B3717" s="8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79"/>
        <v>103</v>
      </c>
      <c r="P3717">
        <f t="shared" si="280"/>
        <v>132.96</v>
      </c>
      <c r="Q3717" s="11" t="s">
        <v>8315</v>
      </c>
      <c r="R3717" t="s">
        <v>8316</v>
      </c>
      <c r="S3717" s="16">
        <f t="shared" si="281"/>
        <v>42036.995590277773</v>
      </c>
      <c r="T3717" s="16">
        <f t="shared" si="282"/>
        <v>42094.536111111112</v>
      </c>
    </row>
    <row r="3718" spans="1:20" ht="43.2" x14ac:dyDescent="0.3">
      <c r="A3718">
        <v>3716</v>
      </c>
      <c r="B3718" s="8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79"/>
        <v>156</v>
      </c>
      <c r="P3718">
        <f t="shared" si="280"/>
        <v>51.92</v>
      </c>
      <c r="Q3718" s="11" t="s">
        <v>8315</v>
      </c>
      <c r="R3718" t="s">
        <v>8316</v>
      </c>
      <c r="S3718" s="16">
        <f t="shared" si="281"/>
        <v>42360.887835648144</v>
      </c>
      <c r="T3718" s="16">
        <f t="shared" si="282"/>
        <v>42390.887835648144</v>
      </c>
    </row>
    <row r="3719" spans="1:20" ht="43.2" x14ac:dyDescent="0.3">
      <c r="A3719">
        <v>3717</v>
      </c>
      <c r="B3719" s="8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79"/>
        <v>101</v>
      </c>
      <c r="P3719">
        <f t="shared" si="280"/>
        <v>310</v>
      </c>
      <c r="Q3719" s="11" t="s">
        <v>8315</v>
      </c>
      <c r="R3719" t="s">
        <v>8316</v>
      </c>
      <c r="S3719" s="16">
        <f t="shared" si="281"/>
        <v>42102.866307870368</v>
      </c>
      <c r="T3719" s="16">
        <f t="shared" si="282"/>
        <v>42133.866307870368</v>
      </c>
    </row>
    <row r="3720" spans="1:20" ht="43.2" x14ac:dyDescent="0.3">
      <c r="A3720">
        <v>3718</v>
      </c>
      <c r="B3720" s="8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79"/>
        <v>239</v>
      </c>
      <c r="P3720">
        <f t="shared" si="280"/>
        <v>26.02</v>
      </c>
      <c r="Q3720" s="11" t="s">
        <v>8315</v>
      </c>
      <c r="R3720" t="s">
        <v>8316</v>
      </c>
      <c r="S3720" s="16">
        <f t="shared" si="281"/>
        <v>42032.716145833328</v>
      </c>
      <c r="T3720" s="16">
        <f t="shared" si="282"/>
        <v>42062.716145833328</v>
      </c>
    </row>
    <row r="3721" spans="1:20" ht="28.8" x14ac:dyDescent="0.3">
      <c r="A3721">
        <v>3719</v>
      </c>
      <c r="B3721" s="8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79"/>
        <v>210</v>
      </c>
      <c r="P3721">
        <f t="shared" si="280"/>
        <v>105</v>
      </c>
      <c r="Q3721" s="11" t="s">
        <v>8315</v>
      </c>
      <c r="R3721" t="s">
        <v>8316</v>
      </c>
      <c r="S3721" s="16">
        <f t="shared" si="281"/>
        <v>42147.729930555557</v>
      </c>
      <c r="T3721" s="16">
        <f t="shared" si="282"/>
        <v>42177.729930555557</v>
      </c>
    </row>
    <row r="3722" spans="1:20" ht="28.8" x14ac:dyDescent="0.3">
      <c r="A3722">
        <v>3720</v>
      </c>
      <c r="B3722" s="8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79"/>
        <v>105</v>
      </c>
      <c r="P3722">
        <f t="shared" si="280"/>
        <v>86.23</v>
      </c>
      <c r="Q3722" s="11" t="s">
        <v>8315</v>
      </c>
      <c r="R3722" t="s">
        <v>8316</v>
      </c>
      <c r="S3722" s="16">
        <f t="shared" si="281"/>
        <v>42165.993125000001</v>
      </c>
      <c r="T3722" s="16">
        <f t="shared" si="282"/>
        <v>42187.993125000001</v>
      </c>
    </row>
    <row r="3723" spans="1:20" ht="57.6" x14ac:dyDescent="0.3">
      <c r="A3723">
        <v>3721</v>
      </c>
      <c r="B3723" s="8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79"/>
        <v>101</v>
      </c>
      <c r="P3723">
        <f t="shared" si="280"/>
        <v>114.55</v>
      </c>
      <c r="Q3723" s="11" t="s">
        <v>8315</v>
      </c>
      <c r="R3723" t="s">
        <v>8316</v>
      </c>
      <c r="S3723" s="16">
        <f t="shared" si="281"/>
        <v>41927.936157407406</v>
      </c>
      <c r="T3723" s="16">
        <f t="shared" si="282"/>
        <v>41948.977824074071</v>
      </c>
    </row>
    <row r="3724" spans="1:20" ht="57.6" x14ac:dyDescent="0.3">
      <c r="A3724">
        <v>3722</v>
      </c>
      <c r="B3724" s="8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79"/>
        <v>111</v>
      </c>
      <c r="P3724">
        <f t="shared" si="280"/>
        <v>47.66</v>
      </c>
      <c r="Q3724" s="11" t="s">
        <v>8315</v>
      </c>
      <c r="R3724" t="s">
        <v>8316</v>
      </c>
      <c r="S3724" s="16">
        <f t="shared" si="281"/>
        <v>42381.671840277777</v>
      </c>
      <c r="T3724" s="16">
        <f t="shared" si="282"/>
        <v>42411.957638888889</v>
      </c>
    </row>
    <row r="3725" spans="1:20" ht="28.8" x14ac:dyDescent="0.3">
      <c r="A3725">
        <v>3723</v>
      </c>
      <c r="B3725" s="8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79"/>
        <v>102</v>
      </c>
      <c r="P3725">
        <f t="shared" si="280"/>
        <v>72.89</v>
      </c>
      <c r="Q3725" s="11" t="s">
        <v>8315</v>
      </c>
      <c r="R3725" t="s">
        <v>8316</v>
      </c>
      <c r="S3725" s="16">
        <f t="shared" si="281"/>
        <v>41943.753032407411</v>
      </c>
      <c r="T3725" s="16">
        <f t="shared" si="282"/>
        <v>41973.794699074075</v>
      </c>
    </row>
    <row r="3726" spans="1:20" ht="43.2" x14ac:dyDescent="0.3">
      <c r="A3726">
        <v>3724</v>
      </c>
      <c r="B3726" s="8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79"/>
        <v>103</v>
      </c>
      <c r="P3726">
        <f t="shared" si="280"/>
        <v>49.55</v>
      </c>
      <c r="Q3726" s="11" t="s">
        <v>8315</v>
      </c>
      <c r="R3726" t="s">
        <v>8316</v>
      </c>
      <c r="S3726" s="16">
        <f t="shared" si="281"/>
        <v>42465.491435185191</v>
      </c>
      <c r="T3726" s="16">
        <f t="shared" si="282"/>
        <v>42494.958333333328</v>
      </c>
    </row>
    <row r="3727" spans="1:20" ht="43.2" x14ac:dyDescent="0.3">
      <c r="A3727">
        <v>3725</v>
      </c>
      <c r="B3727" s="8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79"/>
        <v>127</v>
      </c>
      <c r="P3727">
        <f t="shared" si="280"/>
        <v>25.4</v>
      </c>
      <c r="Q3727" s="11" t="s">
        <v>8315</v>
      </c>
      <c r="R3727" t="s">
        <v>8316</v>
      </c>
      <c r="S3727" s="16">
        <f t="shared" si="281"/>
        <v>42401.945219907408</v>
      </c>
      <c r="T3727" s="16">
        <f t="shared" si="282"/>
        <v>42418.895833333328</v>
      </c>
    </row>
    <row r="3728" spans="1:20" ht="43.2" x14ac:dyDescent="0.3">
      <c r="A3728">
        <v>3726</v>
      </c>
      <c r="B3728" s="8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79"/>
        <v>339</v>
      </c>
      <c r="P3728">
        <f t="shared" si="280"/>
        <v>62.59</v>
      </c>
      <c r="Q3728" s="11" t="s">
        <v>8315</v>
      </c>
      <c r="R3728" t="s">
        <v>8316</v>
      </c>
      <c r="S3728" s="16">
        <f t="shared" si="281"/>
        <v>42462.140868055561</v>
      </c>
      <c r="T3728" s="16">
        <f t="shared" si="282"/>
        <v>42489.875</v>
      </c>
    </row>
    <row r="3729" spans="1:20" ht="43.2" x14ac:dyDescent="0.3">
      <c r="A3729">
        <v>3727</v>
      </c>
      <c r="B3729" s="8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79"/>
        <v>101</v>
      </c>
      <c r="P3729">
        <f t="shared" si="280"/>
        <v>61.06</v>
      </c>
      <c r="Q3729" s="11" t="s">
        <v>8315</v>
      </c>
      <c r="R3729" t="s">
        <v>8316</v>
      </c>
      <c r="S3729" s="16">
        <f t="shared" si="281"/>
        <v>42632.348310185189</v>
      </c>
      <c r="T3729" s="16">
        <f t="shared" si="282"/>
        <v>42663.204861111109</v>
      </c>
    </row>
    <row r="3730" spans="1:20" ht="43.2" x14ac:dyDescent="0.3">
      <c r="A3730">
        <v>3728</v>
      </c>
      <c r="B3730" s="8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79"/>
        <v>9</v>
      </c>
      <c r="P3730">
        <f t="shared" si="280"/>
        <v>60.06</v>
      </c>
      <c r="Q3730" s="11" t="s">
        <v>8315</v>
      </c>
      <c r="R3730" t="s">
        <v>8316</v>
      </c>
      <c r="S3730" s="16">
        <f t="shared" si="281"/>
        <v>42205.171018518522</v>
      </c>
      <c r="T3730" s="16">
        <f t="shared" si="282"/>
        <v>42235.171018518522</v>
      </c>
    </row>
    <row r="3731" spans="1:20" ht="43.2" x14ac:dyDescent="0.3">
      <c r="A3731">
        <v>3729</v>
      </c>
      <c r="B3731" s="8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79"/>
        <v>7</v>
      </c>
      <c r="P3731">
        <f t="shared" si="280"/>
        <v>72.400000000000006</v>
      </c>
      <c r="Q3731" s="11" t="s">
        <v>8315</v>
      </c>
      <c r="R3731" t="s">
        <v>8316</v>
      </c>
      <c r="S3731" s="16">
        <f t="shared" si="281"/>
        <v>42041.205000000002</v>
      </c>
      <c r="T3731" s="16">
        <f t="shared" si="282"/>
        <v>42086.16333333333</v>
      </c>
    </row>
    <row r="3732" spans="1:20" ht="43.2" x14ac:dyDescent="0.3">
      <c r="A3732">
        <v>3730</v>
      </c>
      <c r="B3732" s="8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79"/>
        <v>10</v>
      </c>
      <c r="P3732">
        <f t="shared" si="280"/>
        <v>100</v>
      </c>
      <c r="Q3732" s="11" t="s">
        <v>8315</v>
      </c>
      <c r="R3732" t="s">
        <v>8316</v>
      </c>
      <c r="S3732" s="16">
        <f t="shared" si="281"/>
        <v>42203.677766203706</v>
      </c>
      <c r="T3732" s="16">
        <f t="shared" si="282"/>
        <v>42233.677766203706</v>
      </c>
    </row>
    <row r="3733" spans="1:20" ht="43.2" x14ac:dyDescent="0.3">
      <c r="A3733">
        <v>3731</v>
      </c>
      <c r="B3733" s="8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79"/>
        <v>11</v>
      </c>
      <c r="P3733">
        <f t="shared" si="280"/>
        <v>51.67</v>
      </c>
      <c r="Q3733" s="11" t="s">
        <v>8315</v>
      </c>
      <c r="R3733" t="s">
        <v>8316</v>
      </c>
      <c r="S3733" s="16">
        <f t="shared" si="281"/>
        <v>41983.752847222218</v>
      </c>
      <c r="T3733" s="16">
        <f t="shared" si="282"/>
        <v>42014.140972222223</v>
      </c>
    </row>
    <row r="3734" spans="1:20" ht="43.2" x14ac:dyDescent="0.3">
      <c r="A3734">
        <v>3732</v>
      </c>
      <c r="B3734" s="8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79"/>
        <v>15</v>
      </c>
      <c r="P3734">
        <f t="shared" si="280"/>
        <v>32.75</v>
      </c>
      <c r="Q3734" s="11" t="s">
        <v>8315</v>
      </c>
      <c r="R3734" t="s">
        <v>8316</v>
      </c>
      <c r="S3734" s="16">
        <f t="shared" si="281"/>
        <v>41968.677465277782</v>
      </c>
      <c r="T3734" s="16">
        <f t="shared" si="282"/>
        <v>42028.5</v>
      </c>
    </row>
    <row r="3735" spans="1:20" ht="43.2" x14ac:dyDescent="0.3">
      <c r="A3735">
        <v>3733</v>
      </c>
      <c r="B3735" s="8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79"/>
        <v>0</v>
      </c>
      <c r="P3735">
        <f t="shared" si="280"/>
        <v>0</v>
      </c>
      <c r="Q3735" s="11" t="s">
        <v>8315</v>
      </c>
      <c r="R3735" t="s">
        <v>8316</v>
      </c>
      <c r="S3735" s="16">
        <f t="shared" si="281"/>
        <v>42103.024398148147</v>
      </c>
      <c r="T3735" s="16">
        <f t="shared" si="282"/>
        <v>42112.9375</v>
      </c>
    </row>
    <row r="3736" spans="1:20" ht="57.6" x14ac:dyDescent="0.3">
      <c r="A3736">
        <v>3734</v>
      </c>
      <c r="B3736" s="8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79"/>
        <v>28</v>
      </c>
      <c r="P3736">
        <f t="shared" si="280"/>
        <v>61</v>
      </c>
      <c r="Q3736" s="11" t="s">
        <v>8315</v>
      </c>
      <c r="R3736" t="s">
        <v>8316</v>
      </c>
      <c r="S3736" s="16">
        <f t="shared" si="281"/>
        <v>42089.901574074072</v>
      </c>
      <c r="T3736" s="16">
        <f t="shared" si="282"/>
        <v>42149.901574074072</v>
      </c>
    </row>
    <row r="3737" spans="1:20" ht="28.8" x14ac:dyDescent="0.3">
      <c r="A3737">
        <v>3735</v>
      </c>
      <c r="B3737" s="8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79"/>
        <v>13</v>
      </c>
      <c r="P3737">
        <f t="shared" si="280"/>
        <v>10</v>
      </c>
      <c r="Q3737" s="11" t="s">
        <v>8315</v>
      </c>
      <c r="R3737" t="s">
        <v>8316</v>
      </c>
      <c r="S3737" s="16">
        <f t="shared" si="281"/>
        <v>42122.693159722221</v>
      </c>
      <c r="T3737" s="16">
        <f t="shared" si="282"/>
        <v>42152.693159722221</v>
      </c>
    </row>
    <row r="3738" spans="1:20" ht="43.2" x14ac:dyDescent="0.3">
      <c r="A3738">
        <v>3736</v>
      </c>
      <c r="B3738" s="8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79"/>
        <v>1</v>
      </c>
      <c r="P3738">
        <f t="shared" si="280"/>
        <v>10</v>
      </c>
      <c r="Q3738" s="11" t="s">
        <v>8315</v>
      </c>
      <c r="R3738" t="s">
        <v>8316</v>
      </c>
      <c r="S3738" s="16">
        <f t="shared" si="281"/>
        <v>42048.711724537032</v>
      </c>
      <c r="T3738" s="16">
        <f t="shared" si="282"/>
        <v>42086.75</v>
      </c>
    </row>
    <row r="3739" spans="1:20" ht="43.2" x14ac:dyDescent="0.3">
      <c r="A3739">
        <v>3737</v>
      </c>
      <c r="B3739" s="8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79"/>
        <v>21</v>
      </c>
      <c r="P3739">
        <f t="shared" si="280"/>
        <v>37.5</v>
      </c>
      <c r="Q3739" s="11" t="s">
        <v>8315</v>
      </c>
      <c r="R3739" t="s">
        <v>8316</v>
      </c>
      <c r="S3739" s="16">
        <f t="shared" si="281"/>
        <v>42297.691006944442</v>
      </c>
      <c r="T3739" s="16">
        <f t="shared" si="282"/>
        <v>42320.290972222225</v>
      </c>
    </row>
    <row r="3740" spans="1:20" ht="28.8" x14ac:dyDescent="0.3">
      <c r="A3740">
        <v>3738</v>
      </c>
      <c r="B3740" s="8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79"/>
        <v>18</v>
      </c>
      <c r="P3740">
        <f t="shared" si="280"/>
        <v>45</v>
      </c>
      <c r="Q3740" s="11" t="s">
        <v>8315</v>
      </c>
      <c r="R3740" t="s">
        <v>8316</v>
      </c>
      <c r="S3740" s="16">
        <f t="shared" si="281"/>
        <v>41813.938715277778</v>
      </c>
      <c r="T3740" s="16">
        <f t="shared" si="282"/>
        <v>41835.916666666664</v>
      </c>
    </row>
    <row r="3741" spans="1:20" ht="43.2" x14ac:dyDescent="0.3">
      <c r="A3741">
        <v>3739</v>
      </c>
      <c r="B3741" s="8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79"/>
        <v>20</v>
      </c>
      <c r="P3741">
        <f t="shared" si="280"/>
        <v>100.63</v>
      </c>
      <c r="Q3741" s="11" t="s">
        <v>8315</v>
      </c>
      <c r="R3741" t="s">
        <v>8316</v>
      </c>
      <c r="S3741" s="16">
        <f t="shared" si="281"/>
        <v>42548.449861111112</v>
      </c>
      <c r="T3741" s="16">
        <f t="shared" si="282"/>
        <v>42568.449861111112</v>
      </c>
    </row>
    <row r="3742" spans="1:20" ht="43.2" x14ac:dyDescent="0.3">
      <c r="A3742">
        <v>3740</v>
      </c>
      <c r="B3742" s="8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79"/>
        <v>18</v>
      </c>
      <c r="P3742">
        <f t="shared" si="280"/>
        <v>25.57</v>
      </c>
      <c r="Q3742" s="11" t="s">
        <v>8315</v>
      </c>
      <c r="R3742" t="s">
        <v>8316</v>
      </c>
      <c r="S3742" s="16">
        <f t="shared" si="281"/>
        <v>41833.089756944442</v>
      </c>
      <c r="T3742" s="16">
        <f t="shared" si="282"/>
        <v>41863.079143518517</v>
      </c>
    </row>
    <row r="3743" spans="1:20" ht="43.2" x14ac:dyDescent="0.3">
      <c r="A3743">
        <v>3741</v>
      </c>
      <c r="B3743" s="8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79"/>
        <v>0</v>
      </c>
      <c r="P3743">
        <f t="shared" si="280"/>
        <v>0</v>
      </c>
      <c r="Q3743" s="11" t="s">
        <v>8315</v>
      </c>
      <c r="R3743" t="s">
        <v>8316</v>
      </c>
      <c r="S3743" s="16">
        <f t="shared" si="281"/>
        <v>42325.920717592591</v>
      </c>
      <c r="T3743" s="16">
        <f t="shared" si="282"/>
        <v>42355.920717592591</v>
      </c>
    </row>
    <row r="3744" spans="1:20" ht="43.2" x14ac:dyDescent="0.3">
      <c r="A3744">
        <v>3742</v>
      </c>
      <c r="B3744" s="8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79"/>
        <v>2</v>
      </c>
      <c r="P3744">
        <f t="shared" si="280"/>
        <v>25</v>
      </c>
      <c r="Q3744" s="11" t="s">
        <v>8315</v>
      </c>
      <c r="R3744" t="s">
        <v>8316</v>
      </c>
      <c r="S3744" s="16">
        <f t="shared" si="281"/>
        <v>41858.214629629627</v>
      </c>
      <c r="T3744" s="16">
        <f t="shared" si="282"/>
        <v>41888.214629629627</v>
      </c>
    </row>
    <row r="3745" spans="1:21" ht="28.8" x14ac:dyDescent="0.3">
      <c r="A3745">
        <v>3743</v>
      </c>
      <c r="B3745" s="8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79"/>
        <v>0</v>
      </c>
      <c r="P3745">
        <f t="shared" si="280"/>
        <v>0</v>
      </c>
      <c r="Q3745" s="11" t="s">
        <v>8315</v>
      </c>
      <c r="R3745" t="s">
        <v>8316</v>
      </c>
      <c r="S3745" s="16">
        <f t="shared" si="281"/>
        <v>41793.710231481484</v>
      </c>
      <c r="T3745" s="16">
        <f t="shared" si="282"/>
        <v>41823.710231481484</v>
      </c>
    </row>
    <row r="3746" spans="1:21" ht="57.6" x14ac:dyDescent="0.3">
      <c r="A3746">
        <v>3744</v>
      </c>
      <c r="B3746" s="8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79"/>
        <v>0</v>
      </c>
      <c r="P3746">
        <f t="shared" si="280"/>
        <v>0</v>
      </c>
      <c r="Q3746" s="11" t="s">
        <v>8315</v>
      </c>
      <c r="R3746" t="s">
        <v>8316</v>
      </c>
      <c r="S3746" s="16">
        <f t="shared" si="281"/>
        <v>41793.814259259263</v>
      </c>
      <c r="T3746" s="16">
        <f t="shared" si="282"/>
        <v>41825.165972222225</v>
      </c>
    </row>
    <row r="3747" spans="1:21" ht="43.2" x14ac:dyDescent="0.3">
      <c r="A3747">
        <v>3745</v>
      </c>
      <c r="B3747" s="8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79"/>
        <v>10</v>
      </c>
      <c r="P3747">
        <f t="shared" si="280"/>
        <v>10</v>
      </c>
      <c r="Q3747" s="11" t="s">
        <v>8315</v>
      </c>
      <c r="R3747" t="s">
        <v>8316</v>
      </c>
      <c r="S3747" s="16">
        <f t="shared" si="281"/>
        <v>41831.697939814818</v>
      </c>
      <c r="T3747" s="16">
        <f t="shared" si="282"/>
        <v>41861.697939814818</v>
      </c>
    </row>
    <row r="3748" spans="1:21" x14ac:dyDescent="0.3">
      <c r="A3748">
        <v>3746</v>
      </c>
      <c r="B3748" s="8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79"/>
        <v>2</v>
      </c>
      <c r="P3748">
        <f t="shared" si="280"/>
        <v>202</v>
      </c>
      <c r="Q3748" s="11" t="s">
        <v>8315</v>
      </c>
      <c r="R3748" t="s">
        <v>8316</v>
      </c>
      <c r="S3748" s="16">
        <f t="shared" si="281"/>
        <v>42621.389340277776</v>
      </c>
      <c r="T3748" s="16">
        <f t="shared" si="282"/>
        <v>42651.389340277776</v>
      </c>
    </row>
    <row r="3749" spans="1:21" ht="28.8" x14ac:dyDescent="0.3">
      <c r="A3749">
        <v>3747</v>
      </c>
      <c r="B3749" s="8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79"/>
        <v>1</v>
      </c>
      <c r="P3749">
        <f t="shared" si="280"/>
        <v>25</v>
      </c>
      <c r="Q3749" s="11" t="s">
        <v>8315</v>
      </c>
      <c r="R3749" t="s">
        <v>8316</v>
      </c>
      <c r="S3749" s="16">
        <f t="shared" si="281"/>
        <v>42164.299722222218</v>
      </c>
      <c r="T3749" s="16">
        <f t="shared" si="282"/>
        <v>42190.957638888889</v>
      </c>
    </row>
    <row r="3750" spans="1:21" ht="43.2" x14ac:dyDescent="0.3">
      <c r="A3750">
        <v>3748</v>
      </c>
      <c r="B3750" s="8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79"/>
        <v>104</v>
      </c>
      <c r="P3750">
        <f t="shared" si="280"/>
        <v>99.54</v>
      </c>
      <c r="Q3750" s="11" t="s">
        <v>8315</v>
      </c>
      <c r="R3750" t="s">
        <v>8357</v>
      </c>
      <c r="S3750" s="16">
        <f t="shared" si="281"/>
        <v>42395.706435185188</v>
      </c>
      <c r="T3750" s="16">
        <f t="shared" si="282"/>
        <v>42416.249305555553</v>
      </c>
    </row>
    <row r="3751" spans="1:21" ht="43.2" x14ac:dyDescent="0.3">
      <c r="A3751">
        <v>3749</v>
      </c>
      <c r="B3751" s="8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79"/>
        <v>105</v>
      </c>
      <c r="P3751">
        <f t="shared" si="280"/>
        <v>75</v>
      </c>
      <c r="Q3751" s="11" t="s">
        <v>8315</v>
      </c>
      <c r="R3751" t="s">
        <v>8357</v>
      </c>
      <c r="S3751" s="16">
        <f t="shared" si="281"/>
        <v>42458.127175925925</v>
      </c>
      <c r="T3751" s="16">
        <f t="shared" si="282"/>
        <v>42489.165972222225</v>
      </c>
    </row>
    <row r="3752" spans="1:21" ht="86.4" x14ac:dyDescent="0.3">
      <c r="A3752">
        <v>3750</v>
      </c>
      <c r="B3752" s="8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79"/>
        <v>100</v>
      </c>
      <c r="P3752">
        <f t="shared" si="280"/>
        <v>215.25</v>
      </c>
      <c r="Q3752" s="11" t="s">
        <v>8315</v>
      </c>
      <c r="R3752" t="s">
        <v>8357</v>
      </c>
      <c r="S3752" s="16">
        <f t="shared" si="281"/>
        <v>42016.981574074074</v>
      </c>
      <c r="T3752" s="16">
        <f t="shared" si="282"/>
        <v>42045.332638888889</v>
      </c>
    </row>
    <row r="3753" spans="1:21" ht="43.2" x14ac:dyDescent="0.3">
      <c r="A3753">
        <v>3751</v>
      </c>
      <c r="B3753" s="8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79"/>
        <v>133</v>
      </c>
      <c r="P3753">
        <f t="shared" si="280"/>
        <v>120.55</v>
      </c>
      <c r="Q3753" s="11" t="s">
        <v>8315</v>
      </c>
      <c r="R3753" t="s">
        <v>8357</v>
      </c>
      <c r="S3753" s="16">
        <f t="shared" si="281"/>
        <v>42403.035567129627</v>
      </c>
      <c r="T3753" s="16">
        <f t="shared" si="282"/>
        <v>42462.993900462956</v>
      </c>
    </row>
    <row r="3754" spans="1:21" ht="57.6" x14ac:dyDescent="0.3">
      <c r="A3754">
        <v>3752</v>
      </c>
      <c r="B3754" s="8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79"/>
        <v>113</v>
      </c>
      <c r="P3754">
        <f t="shared" si="280"/>
        <v>37.67</v>
      </c>
      <c r="Q3754" s="11" t="s">
        <v>8315</v>
      </c>
      <c r="R3754" t="s">
        <v>8357</v>
      </c>
      <c r="S3754" s="16">
        <f t="shared" si="281"/>
        <v>42619.802488425921</v>
      </c>
      <c r="T3754" s="16">
        <f t="shared" si="282"/>
        <v>42659.875</v>
      </c>
      <c r="U3754">
        <f>YEAR(S832)</f>
        <v>2013</v>
      </c>
    </row>
    <row r="3755" spans="1:21" ht="43.2" x14ac:dyDescent="0.3">
      <c r="A3755">
        <v>3753</v>
      </c>
      <c r="B3755" s="8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79"/>
        <v>103</v>
      </c>
      <c r="P3755">
        <f t="shared" si="280"/>
        <v>172.23</v>
      </c>
      <c r="Q3755" s="11" t="s">
        <v>8315</v>
      </c>
      <c r="R3755" t="s">
        <v>8357</v>
      </c>
      <c r="S3755" s="16">
        <f t="shared" si="281"/>
        <v>42128.824074074073</v>
      </c>
      <c r="T3755" s="16">
        <f t="shared" si="282"/>
        <v>42158</v>
      </c>
    </row>
    <row r="3756" spans="1:21" ht="43.2" x14ac:dyDescent="0.3">
      <c r="A3756">
        <v>3754</v>
      </c>
      <c r="B3756" s="8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ref="O3756:O3819" si="283">ROUND(E3756/D3756*100,0)</f>
        <v>120</v>
      </c>
      <c r="P3756">
        <f t="shared" ref="P3756:P3819" si="284">IFERROR(ROUND(E3756/L3756,2),0)</f>
        <v>111.11</v>
      </c>
      <c r="Q3756" s="11" t="s">
        <v>8315</v>
      </c>
      <c r="R3756" t="s">
        <v>8357</v>
      </c>
      <c r="S3756" s="16">
        <f t="shared" ref="S3756:S3819" si="285">(((J3756/60)/60)/24)+DATE(1970,1,1)</f>
        <v>41808.881215277775</v>
      </c>
      <c r="T3756" s="16">
        <f t="shared" ref="T3756:T3819" si="286">(((I3756/60)/60)/24)+DATE(1970,1,1)</f>
        <v>41846.207638888889</v>
      </c>
    </row>
    <row r="3757" spans="1:21" ht="43.2" x14ac:dyDescent="0.3">
      <c r="A3757">
        <v>3755</v>
      </c>
      <c r="B3757" s="8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83"/>
        <v>130</v>
      </c>
      <c r="P3757">
        <f t="shared" si="284"/>
        <v>25.46</v>
      </c>
      <c r="Q3757" s="11" t="s">
        <v>8315</v>
      </c>
      <c r="R3757" t="s">
        <v>8357</v>
      </c>
      <c r="S3757" s="16">
        <f t="shared" si="285"/>
        <v>42445.866979166662</v>
      </c>
      <c r="T3757" s="16">
        <f t="shared" si="286"/>
        <v>42475.866979166662</v>
      </c>
      <c r="U3757">
        <f>YEAR(S835)</f>
        <v>2014</v>
      </c>
    </row>
    <row r="3758" spans="1:21" ht="43.2" x14ac:dyDescent="0.3">
      <c r="A3758">
        <v>3756</v>
      </c>
      <c r="B3758" s="8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83"/>
        <v>101</v>
      </c>
      <c r="P3758">
        <f t="shared" si="284"/>
        <v>267.64999999999998</v>
      </c>
      <c r="Q3758" s="11" t="s">
        <v>8315</v>
      </c>
      <c r="R3758" t="s">
        <v>8357</v>
      </c>
      <c r="S3758" s="16">
        <f t="shared" si="285"/>
        <v>41771.814791666664</v>
      </c>
      <c r="T3758" s="16">
        <f t="shared" si="286"/>
        <v>41801.814791666664</v>
      </c>
    </row>
    <row r="3759" spans="1:21" ht="43.2" x14ac:dyDescent="0.3">
      <c r="A3759">
        <v>3757</v>
      </c>
      <c r="B3759" s="8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83"/>
        <v>109</v>
      </c>
      <c r="P3759">
        <f t="shared" si="284"/>
        <v>75.959999999999994</v>
      </c>
      <c r="Q3759" s="11" t="s">
        <v>8315</v>
      </c>
      <c r="R3759" t="s">
        <v>8357</v>
      </c>
      <c r="S3759" s="16">
        <f t="shared" si="285"/>
        <v>41954.850868055553</v>
      </c>
      <c r="T3759" s="16">
        <f t="shared" si="286"/>
        <v>41974.850868055553</v>
      </c>
    </row>
    <row r="3760" spans="1:21" ht="28.8" x14ac:dyDescent="0.3">
      <c r="A3760">
        <v>3758</v>
      </c>
      <c r="B3760" s="8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83"/>
        <v>102</v>
      </c>
      <c r="P3760">
        <f t="shared" si="284"/>
        <v>59.04</v>
      </c>
      <c r="Q3760" s="11" t="s">
        <v>8315</v>
      </c>
      <c r="R3760" t="s">
        <v>8357</v>
      </c>
      <c r="S3760" s="16">
        <f t="shared" si="285"/>
        <v>41747.471504629626</v>
      </c>
      <c r="T3760" s="16">
        <f t="shared" si="286"/>
        <v>41778.208333333336</v>
      </c>
    </row>
    <row r="3761" spans="1:21" ht="28.8" x14ac:dyDescent="0.3">
      <c r="A3761">
        <v>3759</v>
      </c>
      <c r="B3761" s="8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83"/>
        <v>110</v>
      </c>
      <c r="P3761">
        <f t="shared" si="284"/>
        <v>50.11</v>
      </c>
      <c r="Q3761" s="11" t="s">
        <v>8315</v>
      </c>
      <c r="R3761" t="s">
        <v>8357</v>
      </c>
      <c r="S3761" s="16">
        <f t="shared" si="285"/>
        <v>42182.108252314814</v>
      </c>
      <c r="T3761" s="16">
        <f t="shared" si="286"/>
        <v>42242.108252314814</v>
      </c>
    </row>
    <row r="3762" spans="1:21" ht="43.2" x14ac:dyDescent="0.3">
      <c r="A3762">
        <v>3760</v>
      </c>
      <c r="B3762" s="8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83"/>
        <v>101</v>
      </c>
      <c r="P3762">
        <f t="shared" si="284"/>
        <v>55.5</v>
      </c>
      <c r="Q3762" s="11" t="s">
        <v>8315</v>
      </c>
      <c r="R3762" t="s">
        <v>8357</v>
      </c>
      <c r="S3762" s="16">
        <f t="shared" si="285"/>
        <v>41739.525300925925</v>
      </c>
      <c r="T3762" s="16">
        <f t="shared" si="286"/>
        <v>41764.525300925925</v>
      </c>
    </row>
    <row r="3763" spans="1:21" ht="57.6" x14ac:dyDescent="0.3">
      <c r="A3763">
        <v>3761</v>
      </c>
      <c r="B3763" s="8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83"/>
        <v>100</v>
      </c>
      <c r="P3763">
        <f t="shared" si="284"/>
        <v>166.67</v>
      </c>
      <c r="Q3763" s="11" t="s">
        <v>8315</v>
      </c>
      <c r="R3763" t="s">
        <v>8357</v>
      </c>
      <c r="S3763" s="16">
        <f t="shared" si="285"/>
        <v>42173.466863425929</v>
      </c>
      <c r="T3763" s="16">
        <f t="shared" si="286"/>
        <v>42226.958333333328</v>
      </c>
      <c r="U3763">
        <f t="shared" ref="U3763:U3764" si="287">YEAR(S841)</f>
        <v>2012</v>
      </c>
    </row>
    <row r="3764" spans="1:21" ht="43.2" x14ac:dyDescent="0.3">
      <c r="A3764">
        <v>3762</v>
      </c>
      <c r="B3764" s="8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83"/>
        <v>106</v>
      </c>
      <c r="P3764">
        <f t="shared" si="284"/>
        <v>47.43</v>
      </c>
      <c r="Q3764" s="11" t="s">
        <v>8315</v>
      </c>
      <c r="R3764" t="s">
        <v>8357</v>
      </c>
      <c r="S3764" s="16">
        <f t="shared" si="285"/>
        <v>42193.813530092593</v>
      </c>
      <c r="T3764" s="16">
        <f t="shared" si="286"/>
        <v>42218.813530092593</v>
      </c>
      <c r="U3764">
        <f t="shared" si="287"/>
        <v>2016</v>
      </c>
    </row>
    <row r="3765" spans="1:21" ht="28.8" x14ac:dyDescent="0.3">
      <c r="A3765">
        <v>3763</v>
      </c>
      <c r="B3765" s="8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83"/>
        <v>100</v>
      </c>
      <c r="P3765">
        <f t="shared" si="284"/>
        <v>64.94</v>
      </c>
      <c r="Q3765" s="11" t="s">
        <v>8315</v>
      </c>
      <c r="R3765" t="s">
        <v>8357</v>
      </c>
      <c r="S3765" s="16">
        <f t="shared" si="285"/>
        <v>42065.750300925924</v>
      </c>
      <c r="T3765" s="16">
        <f t="shared" si="286"/>
        <v>42095.708634259259</v>
      </c>
    </row>
    <row r="3766" spans="1:21" ht="43.2" x14ac:dyDescent="0.3">
      <c r="A3766">
        <v>3764</v>
      </c>
      <c r="B3766" s="8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83"/>
        <v>100</v>
      </c>
      <c r="P3766">
        <f t="shared" si="284"/>
        <v>55.56</v>
      </c>
      <c r="Q3766" s="11" t="s">
        <v>8315</v>
      </c>
      <c r="R3766" t="s">
        <v>8357</v>
      </c>
      <c r="S3766" s="16">
        <f t="shared" si="285"/>
        <v>42499.842962962968</v>
      </c>
      <c r="T3766" s="16">
        <f t="shared" si="286"/>
        <v>42519.024999999994</v>
      </c>
    </row>
    <row r="3767" spans="1:21" ht="43.2" x14ac:dyDescent="0.3">
      <c r="A3767">
        <v>3765</v>
      </c>
      <c r="B3767" s="8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83"/>
        <v>113</v>
      </c>
      <c r="P3767">
        <f t="shared" si="284"/>
        <v>74.22</v>
      </c>
      <c r="Q3767" s="11" t="s">
        <v>8315</v>
      </c>
      <c r="R3767" t="s">
        <v>8357</v>
      </c>
      <c r="S3767" s="16">
        <f t="shared" si="285"/>
        <v>41820.776412037041</v>
      </c>
      <c r="T3767" s="16">
        <f t="shared" si="286"/>
        <v>41850.776412037041</v>
      </c>
    </row>
    <row r="3768" spans="1:21" ht="43.2" x14ac:dyDescent="0.3">
      <c r="A3768">
        <v>3766</v>
      </c>
      <c r="B3768" s="8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83"/>
        <v>103</v>
      </c>
      <c r="P3768">
        <f t="shared" si="284"/>
        <v>106.93</v>
      </c>
      <c r="Q3768" s="11" t="s">
        <v>8315</v>
      </c>
      <c r="R3768" t="s">
        <v>8357</v>
      </c>
      <c r="S3768" s="16">
        <f t="shared" si="285"/>
        <v>41788.167187500003</v>
      </c>
      <c r="T3768" s="16">
        <f t="shared" si="286"/>
        <v>41823.167187500003</v>
      </c>
    </row>
    <row r="3769" spans="1:21" ht="43.2" x14ac:dyDescent="0.3">
      <c r="A3769">
        <v>3767</v>
      </c>
      <c r="B3769" s="8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83"/>
        <v>117</v>
      </c>
      <c r="P3769">
        <f t="shared" si="284"/>
        <v>41.7</v>
      </c>
      <c r="Q3769" s="11" t="s">
        <v>8315</v>
      </c>
      <c r="R3769" t="s">
        <v>8357</v>
      </c>
      <c r="S3769" s="16">
        <f t="shared" si="285"/>
        <v>42050.019641203704</v>
      </c>
      <c r="T3769" s="16">
        <f t="shared" si="286"/>
        <v>42064.207638888889</v>
      </c>
    </row>
    <row r="3770" spans="1:21" ht="43.2" x14ac:dyDescent="0.3">
      <c r="A3770">
        <v>3768</v>
      </c>
      <c r="B3770" s="8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83"/>
        <v>108</v>
      </c>
      <c r="P3770">
        <f t="shared" si="284"/>
        <v>74.239999999999995</v>
      </c>
      <c r="Q3770" s="11" t="s">
        <v>8315</v>
      </c>
      <c r="R3770" t="s">
        <v>8357</v>
      </c>
      <c r="S3770" s="16">
        <f t="shared" si="285"/>
        <v>41772.727893518517</v>
      </c>
      <c r="T3770" s="16">
        <f t="shared" si="286"/>
        <v>41802.727893518517</v>
      </c>
    </row>
    <row r="3771" spans="1:21" ht="43.2" x14ac:dyDescent="0.3">
      <c r="A3771">
        <v>3769</v>
      </c>
      <c r="B3771" s="8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83"/>
        <v>100</v>
      </c>
      <c r="P3771">
        <f t="shared" si="284"/>
        <v>73.33</v>
      </c>
      <c r="Q3771" s="11" t="s">
        <v>8315</v>
      </c>
      <c r="R3771" t="s">
        <v>8357</v>
      </c>
      <c r="S3771" s="16">
        <f t="shared" si="285"/>
        <v>42445.598136574074</v>
      </c>
      <c r="T3771" s="16">
        <f t="shared" si="286"/>
        <v>42475.598136574074</v>
      </c>
    </row>
    <row r="3772" spans="1:21" ht="43.2" x14ac:dyDescent="0.3">
      <c r="A3772">
        <v>3770</v>
      </c>
      <c r="B3772" s="8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83"/>
        <v>100</v>
      </c>
      <c r="P3772">
        <f t="shared" si="284"/>
        <v>100</v>
      </c>
      <c r="Q3772" s="11" t="s">
        <v>8315</v>
      </c>
      <c r="R3772" t="s">
        <v>8357</v>
      </c>
      <c r="S3772" s="16">
        <f t="shared" si="285"/>
        <v>42138.930671296301</v>
      </c>
      <c r="T3772" s="16">
        <f t="shared" si="286"/>
        <v>42168.930671296301</v>
      </c>
      <c r="U3772">
        <f>YEAR(S850)</f>
        <v>2015</v>
      </c>
    </row>
    <row r="3773" spans="1:21" ht="28.8" x14ac:dyDescent="0.3">
      <c r="A3773">
        <v>3771</v>
      </c>
      <c r="B3773" s="8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83"/>
        <v>146</v>
      </c>
      <c r="P3773">
        <f t="shared" si="284"/>
        <v>38.42</v>
      </c>
      <c r="Q3773" s="11" t="s">
        <v>8315</v>
      </c>
      <c r="R3773" t="s">
        <v>8357</v>
      </c>
      <c r="S3773" s="16">
        <f t="shared" si="285"/>
        <v>42493.857083333336</v>
      </c>
      <c r="T3773" s="16">
        <f t="shared" si="286"/>
        <v>42508</v>
      </c>
    </row>
    <row r="3774" spans="1:21" ht="43.2" x14ac:dyDescent="0.3">
      <c r="A3774">
        <v>3772</v>
      </c>
      <c r="B3774" s="8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83"/>
        <v>110</v>
      </c>
      <c r="P3774">
        <f t="shared" si="284"/>
        <v>166.97</v>
      </c>
      <c r="Q3774" s="11" t="s">
        <v>8315</v>
      </c>
      <c r="R3774" t="s">
        <v>8357</v>
      </c>
      <c r="S3774" s="16">
        <f t="shared" si="285"/>
        <v>42682.616967592592</v>
      </c>
      <c r="T3774" s="16">
        <f t="shared" si="286"/>
        <v>42703.25</v>
      </c>
    </row>
    <row r="3775" spans="1:21" ht="28.8" x14ac:dyDescent="0.3">
      <c r="A3775">
        <v>3773</v>
      </c>
      <c r="B3775" s="8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83"/>
        <v>108</v>
      </c>
      <c r="P3775">
        <f t="shared" si="284"/>
        <v>94.91</v>
      </c>
      <c r="Q3775" s="11" t="s">
        <v>8315</v>
      </c>
      <c r="R3775" t="s">
        <v>8357</v>
      </c>
      <c r="S3775" s="16">
        <f t="shared" si="285"/>
        <v>42656.005173611105</v>
      </c>
      <c r="T3775" s="16">
        <f t="shared" si="286"/>
        <v>42689.088888888888</v>
      </c>
    </row>
    <row r="3776" spans="1:21" ht="57.6" x14ac:dyDescent="0.3">
      <c r="A3776">
        <v>3774</v>
      </c>
      <c r="B3776" s="8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83"/>
        <v>100</v>
      </c>
      <c r="P3776">
        <f t="shared" si="284"/>
        <v>100</v>
      </c>
      <c r="Q3776" s="11" t="s">
        <v>8315</v>
      </c>
      <c r="R3776" t="s">
        <v>8357</v>
      </c>
      <c r="S3776" s="16">
        <f t="shared" si="285"/>
        <v>42087.792303240742</v>
      </c>
      <c r="T3776" s="16">
        <f t="shared" si="286"/>
        <v>42103.792303240742</v>
      </c>
    </row>
    <row r="3777" spans="1:21" ht="43.2" x14ac:dyDescent="0.3">
      <c r="A3777">
        <v>3775</v>
      </c>
      <c r="B3777" s="8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83"/>
        <v>100</v>
      </c>
      <c r="P3777">
        <f t="shared" si="284"/>
        <v>143.21</v>
      </c>
      <c r="Q3777" s="11" t="s">
        <v>8315</v>
      </c>
      <c r="R3777" t="s">
        <v>8357</v>
      </c>
      <c r="S3777" s="16">
        <f t="shared" si="285"/>
        <v>42075.942627314813</v>
      </c>
      <c r="T3777" s="16">
        <f t="shared" si="286"/>
        <v>42103.166666666672</v>
      </c>
    </row>
    <row r="3778" spans="1:21" ht="57.6" x14ac:dyDescent="0.3">
      <c r="A3778">
        <v>3776</v>
      </c>
      <c r="B3778" s="8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83"/>
        <v>107</v>
      </c>
      <c r="P3778">
        <f t="shared" si="284"/>
        <v>90.82</v>
      </c>
      <c r="Q3778" s="11" t="s">
        <v>8315</v>
      </c>
      <c r="R3778" t="s">
        <v>8357</v>
      </c>
      <c r="S3778" s="16">
        <f t="shared" si="285"/>
        <v>41814.367800925924</v>
      </c>
      <c r="T3778" s="16">
        <f t="shared" si="286"/>
        <v>41852.041666666664</v>
      </c>
    </row>
    <row r="3779" spans="1:21" ht="43.2" x14ac:dyDescent="0.3">
      <c r="A3779">
        <v>3777</v>
      </c>
      <c r="B3779" s="8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83"/>
        <v>143</v>
      </c>
      <c r="P3779">
        <f t="shared" si="284"/>
        <v>48.54</v>
      </c>
      <c r="Q3779" s="11" t="s">
        <v>8315</v>
      </c>
      <c r="R3779" t="s">
        <v>8357</v>
      </c>
      <c r="S3779" s="16">
        <f t="shared" si="285"/>
        <v>41887.111354166671</v>
      </c>
      <c r="T3779" s="16">
        <f t="shared" si="286"/>
        <v>41909.166666666664</v>
      </c>
    </row>
    <row r="3780" spans="1:21" ht="28.8" x14ac:dyDescent="0.3">
      <c r="A3780">
        <v>3778</v>
      </c>
      <c r="B3780" s="8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83"/>
        <v>105</v>
      </c>
      <c r="P3780">
        <f t="shared" si="284"/>
        <v>70.03</v>
      </c>
      <c r="Q3780" s="11" t="s">
        <v>8315</v>
      </c>
      <c r="R3780" t="s">
        <v>8357</v>
      </c>
      <c r="S3780" s="16">
        <f t="shared" si="285"/>
        <v>41989.819212962961</v>
      </c>
      <c r="T3780" s="16">
        <f t="shared" si="286"/>
        <v>42049.819212962961</v>
      </c>
    </row>
    <row r="3781" spans="1:21" ht="28.8" x14ac:dyDescent="0.3">
      <c r="A3781">
        <v>3779</v>
      </c>
      <c r="B3781" s="8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83"/>
        <v>104</v>
      </c>
      <c r="P3781">
        <f t="shared" si="284"/>
        <v>135.63</v>
      </c>
      <c r="Q3781" s="11" t="s">
        <v>8315</v>
      </c>
      <c r="R3781" t="s">
        <v>8357</v>
      </c>
      <c r="S3781" s="16">
        <f t="shared" si="285"/>
        <v>42425.735416666663</v>
      </c>
      <c r="T3781" s="16">
        <f t="shared" si="286"/>
        <v>42455.693750000006</v>
      </c>
    </row>
    <row r="3782" spans="1:21" ht="43.2" x14ac:dyDescent="0.3">
      <c r="A3782">
        <v>3780</v>
      </c>
      <c r="B3782" s="8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83"/>
        <v>120</v>
      </c>
      <c r="P3782">
        <f t="shared" si="284"/>
        <v>100</v>
      </c>
      <c r="Q3782" s="11" t="s">
        <v>8315</v>
      </c>
      <c r="R3782" t="s">
        <v>8357</v>
      </c>
      <c r="S3782" s="16">
        <f t="shared" si="285"/>
        <v>42166.219733796301</v>
      </c>
      <c r="T3782" s="16">
        <f t="shared" si="286"/>
        <v>42198.837499999994</v>
      </c>
    </row>
    <row r="3783" spans="1:21" ht="57.6" x14ac:dyDescent="0.3">
      <c r="A3783">
        <v>3781</v>
      </c>
      <c r="B3783" s="8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83"/>
        <v>110</v>
      </c>
      <c r="P3783">
        <f t="shared" si="284"/>
        <v>94.9</v>
      </c>
      <c r="Q3783" s="11" t="s">
        <v>8315</v>
      </c>
      <c r="R3783" t="s">
        <v>8357</v>
      </c>
      <c r="S3783" s="16">
        <f t="shared" si="285"/>
        <v>41865.882928240739</v>
      </c>
      <c r="T3783" s="16">
        <f t="shared" si="286"/>
        <v>41890.882928240739</v>
      </c>
    </row>
    <row r="3784" spans="1:21" ht="43.2" x14ac:dyDescent="0.3">
      <c r="A3784">
        <v>3782</v>
      </c>
      <c r="B3784" s="8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83"/>
        <v>102</v>
      </c>
      <c r="P3784">
        <f t="shared" si="284"/>
        <v>75.37</v>
      </c>
      <c r="Q3784" s="11" t="s">
        <v>8315</v>
      </c>
      <c r="R3784" t="s">
        <v>8357</v>
      </c>
      <c r="S3784" s="16">
        <f t="shared" si="285"/>
        <v>42546.862233796302</v>
      </c>
      <c r="T3784" s="16">
        <f t="shared" si="286"/>
        <v>42575.958333333328</v>
      </c>
      <c r="U3784">
        <f>YEAR(S862)</f>
        <v>2013</v>
      </c>
    </row>
    <row r="3785" spans="1:21" ht="43.2" x14ac:dyDescent="0.3">
      <c r="A3785">
        <v>3783</v>
      </c>
      <c r="B3785" s="8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83"/>
        <v>129</v>
      </c>
      <c r="P3785">
        <f t="shared" si="284"/>
        <v>64.459999999999994</v>
      </c>
      <c r="Q3785" s="11" t="s">
        <v>8315</v>
      </c>
      <c r="R3785" t="s">
        <v>8357</v>
      </c>
      <c r="S3785" s="16">
        <f t="shared" si="285"/>
        <v>42420.140277777777</v>
      </c>
      <c r="T3785" s="16">
        <f t="shared" si="286"/>
        <v>42444.666666666672</v>
      </c>
    </row>
    <row r="3786" spans="1:21" ht="43.2" x14ac:dyDescent="0.3">
      <c r="A3786">
        <v>3784</v>
      </c>
      <c r="B3786" s="8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83"/>
        <v>115</v>
      </c>
      <c r="P3786">
        <f t="shared" si="284"/>
        <v>115</v>
      </c>
      <c r="Q3786" s="11" t="s">
        <v>8315</v>
      </c>
      <c r="R3786" t="s">
        <v>8357</v>
      </c>
      <c r="S3786" s="16">
        <f t="shared" si="285"/>
        <v>42531.980694444443</v>
      </c>
      <c r="T3786" s="16">
        <f t="shared" si="286"/>
        <v>42561.980694444443</v>
      </c>
    </row>
    <row r="3787" spans="1:21" ht="43.2" x14ac:dyDescent="0.3">
      <c r="A3787">
        <v>3785</v>
      </c>
      <c r="B3787" s="8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83"/>
        <v>151</v>
      </c>
      <c r="P3787">
        <f t="shared" si="284"/>
        <v>100.5</v>
      </c>
      <c r="Q3787" s="11" t="s">
        <v>8315</v>
      </c>
      <c r="R3787" t="s">
        <v>8357</v>
      </c>
      <c r="S3787" s="16">
        <f t="shared" si="285"/>
        <v>42548.63853009259</v>
      </c>
      <c r="T3787" s="16">
        <f t="shared" si="286"/>
        <v>42584.418749999997</v>
      </c>
      <c r="U3787">
        <f>YEAR(S865)</f>
        <v>2012</v>
      </c>
    </row>
    <row r="3788" spans="1:21" ht="43.2" x14ac:dyDescent="0.3">
      <c r="A3788">
        <v>3786</v>
      </c>
      <c r="B3788" s="8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83"/>
        <v>111</v>
      </c>
      <c r="P3788">
        <f t="shared" si="284"/>
        <v>93.77</v>
      </c>
      <c r="Q3788" s="11" t="s">
        <v>8315</v>
      </c>
      <c r="R3788" t="s">
        <v>8357</v>
      </c>
      <c r="S3788" s="16">
        <f t="shared" si="285"/>
        <v>42487.037905092591</v>
      </c>
      <c r="T3788" s="16">
        <f t="shared" si="286"/>
        <v>42517.037905092591</v>
      </c>
    </row>
    <row r="3789" spans="1:21" ht="43.2" x14ac:dyDescent="0.3">
      <c r="A3789">
        <v>3787</v>
      </c>
      <c r="B3789" s="8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83"/>
        <v>100</v>
      </c>
      <c r="P3789">
        <f t="shared" si="284"/>
        <v>35.1</v>
      </c>
      <c r="Q3789" s="11" t="s">
        <v>8315</v>
      </c>
      <c r="R3789" t="s">
        <v>8357</v>
      </c>
      <c r="S3789" s="16">
        <f t="shared" si="285"/>
        <v>42167.534791666665</v>
      </c>
      <c r="T3789" s="16">
        <f t="shared" si="286"/>
        <v>42196.165972222225</v>
      </c>
    </row>
    <row r="3790" spans="1:21" ht="72" x14ac:dyDescent="0.3">
      <c r="A3790">
        <v>3788</v>
      </c>
      <c r="B3790" s="8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83"/>
        <v>1</v>
      </c>
      <c r="P3790">
        <f t="shared" si="284"/>
        <v>500</v>
      </c>
      <c r="Q3790" s="11" t="s">
        <v>8315</v>
      </c>
      <c r="R3790" t="s">
        <v>8357</v>
      </c>
      <c r="S3790" s="16">
        <f t="shared" si="285"/>
        <v>42333.695821759262</v>
      </c>
      <c r="T3790" s="16">
        <f t="shared" si="286"/>
        <v>42361.679166666669</v>
      </c>
    </row>
    <row r="3791" spans="1:21" ht="43.2" x14ac:dyDescent="0.3">
      <c r="A3791">
        <v>3789</v>
      </c>
      <c r="B3791" s="8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83"/>
        <v>3</v>
      </c>
      <c r="P3791">
        <f t="shared" si="284"/>
        <v>29</v>
      </c>
      <c r="Q3791" s="11" t="s">
        <v>8315</v>
      </c>
      <c r="R3791" t="s">
        <v>8357</v>
      </c>
      <c r="S3791" s="16">
        <f t="shared" si="285"/>
        <v>42138.798819444448</v>
      </c>
      <c r="T3791" s="16">
        <f t="shared" si="286"/>
        <v>42170.798819444448</v>
      </c>
      <c r="U3791">
        <f>YEAR(S869)</f>
        <v>2009</v>
      </c>
    </row>
    <row r="3792" spans="1:21" ht="43.2" x14ac:dyDescent="0.3">
      <c r="A3792">
        <v>3790</v>
      </c>
      <c r="B3792" s="8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83"/>
        <v>0</v>
      </c>
      <c r="P3792">
        <f t="shared" si="284"/>
        <v>0</v>
      </c>
      <c r="Q3792" s="11" t="s">
        <v>8315</v>
      </c>
      <c r="R3792" t="s">
        <v>8357</v>
      </c>
      <c r="S3792" s="16">
        <f t="shared" si="285"/>
        <v>42666.666932870372</v>
      </c>
      <c r="T3792" s="16">
        <f t="shared" si="286"/>
        <v>42696.708599537036</v>
      </c>
    </row>
    <row r="3793" spans="1:21" ht="28.8" x14ac:dyDescent="0.3">
      <c r="A3793">
        <v>3791</v>
      </c>
      <c r="B3793" s="8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83"/>
        <v>0</v>
      </c>
      <c r="P3793">
        <f t="shared" si="284"/>
        <v>0</v>
      </c>
      <c r="Q3793" s="11" t="s">
        <v>8315</v>
      </c>
      <c r="R3793" t="s">
        <v>8357</v>
      </c>
      <c r="S3793" s="16">
        <f t="shared" si="285"/>
        <v>41766.692037037035</v>
      </c>
      <c r="T3793" s="16">
        <f t="shared" si="286"/>
        <v>41826.692037037035</v>
      </c>
    </row>
    <row r="3794" spans="1:21" ht="28.8" x14ac:dyDescent="0.3">
      <c r="A3794">
        <v>3792</v>
      </c>
      <c r="B3794" s="8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83"/>
        <v>0</v>
      </c>
      <c r="P3794">
        <f t="shared" si="284"/>
        <v>17.5</v>
      </c>
      <c r="Q3794" s="11" t="s">
        <v>8315</v>
      </c>
      <c r="R3794" t="s">
        <v>8357</v>
      </c>
      <c r="S3794" s="16">
        <f t="shared" si="285"/>
        <v>42170.447013888886</v>
      </c>
      <c r="T3794" s="16">
        <f t="shared" si="286"/>
        <v>42200.447013888886</v>
      </c>
    </row>
    <row r="3795" spans="1:21" ht="43.2" x14ac:dyDescent="0.3">
      <c r="A3795">
        <v>3793</v>
      </c>
      <c r="B3795" s="8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83"/>
        <v>60</v>
      </c>
      <c r="P3795">
        <f t="shared" si="284"/>
        <v>174</v>
      </c>
      <c r="Q3795" s="11" t="s">
        <v>8315</v>
      </c>
      <c r="R3795" t="s">
        <v>8357</v>
      </c>
      <c r="S3795" s="16">
        <f t="shared" si="285"/>
        <v>41968.938993055555</v>
      </c>
      <c r="T3795" s="16">
        <f t="shared" si="286"/>
        <v>41989.938993055555</v>
      </c>
    </row>
    <row r="3796" spans="1:21" ht="43.2" x14ac:dyDescent="0.3">
      <c r="A3796">
        <v>3794</v>
      </c>
      <c r="B3796" s="8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83"/>
        <v>1</v>
      </c>
      <c r="P3796">
        <f t="shared" si="284"/>
        <v>50</v>
      </c>
      <c r="Q3796" s="11" t="s">
        <v>8315</v>
      </c>
      <c r="R3796" t="s">
        <v>8357</v>
      </c>
      <c r="S3796" s="16">
        <f t="shared" si="285"/>
        <v>42132.58048611111</v>
      </c>
      <c r="T3796" s="16">
        <f t="shared" si="286"/>
        <v>42162.58048611111</v>
      </c>
      <c r="U3796">
        <f t="shared" ref="U3796:U3797" si="288">YEAR(S874)</f>
        <v>2011</v>
      </c>
    </row>
    <row r="3797" spans="1:21" ht="43.2" x14ac:dyDescent="0.3">
      <c r="A3797">
        <v>3795</v>
      </c>
      <c r="B3797" s="8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83"/>
        <v>2</v>
      </c>
      <c r="P3797">
        <f t="shared" si="284"/>
        <v>5</v>
      </c>
      <c r="Q3797" s="11" t="s">
        <v>8315</v>
      </c>
      <c r="R3797" t="s">
        <v>8357</v>
      </c>
      <c r="S3797" s="16">
        <f t="shared" si="285"/>
        <v>42201.436226851853</v>
      </c>
      <c r="T3797" s="16">
        <f t="shared" si="286"/>
        <v>42244.9375</v>
      </c>
      <c r="U3797">
        <f t="shared" si="288"/>
        <v>2012</v>
      </c>
    </row>
    <row r="3798" spans="1:21" ht="43.2" x14ac:dyDescent="0.3">
      <c r="A3798">
        <v>3796</v>
      </c>
      <c r="B3798" s="8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83"/>
        <v>0</v>
      </c>
      <c r="P3798">
        <f t="shared" si="284"/>
        <v>1</v>
      </c>
      <c r="Q3798" s="11" t="s">
        <v>8315</v>
      </c>
      <c r="R3798" t="s">
        <v>8357</v>
      </c>
      <c r="S3798" s="16">
        <f t="shared" si="285"/>
        <v>42689.029583333337</v>
      </c>
      <c r="T3798" s="16">
        <f t="shared" si="286"/>
        <v>42749.029583333337</v>
      </c>
    </row>
    <row r="3799" spans="1:21" ht="57.6" x14ac:dyDescent="0.3">
      <c r="A3799">
        <v>3797</v>
      </c>
      <c r="B3799" s="8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83"/>
        <v>90</v>
      </c>
      <c r="P3799">
        <f t="shared" si="284"/>
        <v>145.41</v>
      </c>
      <c r="Q3799" s="11" t="s">
        <v>8315</v>
      </c>
      <c r="R3799" t="s">
        <v>8357</v>
      </c>
      <c r="S3799" s="16">
        <f t="shared" si="285"/>
        <v>42084.881539351853</v>
      </c>
      <c r="T3799" s="16">
        <f t="shared" si="286"/>
        <v>42114.881539351853</v>
      </c>
    </row>
    <row r="3800" spans="1:21" ht="43.2" x14ac:dyDescent="0.3">
      <c r="A3800">
        <v>3798</v>
      </c>
      <c r="B3800" s="8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83"/>
        <v>1</v>
      </c>
      <c r="P3800">
        <f t="shared" si="284"/>
        <v>205</v>
      </c>
      <c r="Q3800" s="11" t="s">
        <v>8315</v>
      </c>
      <c r="R3800" t="s">
        <v>8357</v>
      </c>
      <c r="S3800" s="16">
        <f t="shared" si="285"/>
        <v>41831.722777777781</v>
      </c>
      <c r="T3800" s="16">
        <f t="shared" si="286"/>
        <v>41861.722777777781</v>
      </c>
    </row>
    <row r="3801" spans="1:21" ht="43.2" x14ac:dyDescent="0.3">
      <c r="A3801">
        <v>3799</v>
      </c>
      <c r="B3801" s="8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83"/>
        <v>4</v>
      </c>
      <c r="P3801">
        <f t="shared" si="284"/>
        <v>100.5</v>
      </c>
      <c r="Q3801" s="11" t="s">
        <v>8315</v>
      </c>
      <c r="R3801" t="s">
        <v>8357</v>
      </c>
      <c r="S3801" s="16">
        <f t="shared" si="285"/>
        <v>42410.93105324074</v>
      </c>
      <c r="T3801" s="16">
        <f t="shared" si="286"/>
        <v>42440.93105324074</v>
      </c>
    </row>
    <row r="3802" spans="1:21" ht="43.2" x14ac:dyDescent="0.3">
      <c r="A3802">
        <v>3800</v>
      </c>
      <c r="B3802" s="8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83"/>
        <v>4</v>
      </c>
      <c r="P3802">
        <f t="shared" si="284"/>
        <v>55.06</v>
      </c>
      <c r="Q3802" s="11" t="s">
        <v>8315</v>
      </c>
      <c r="R3802" t="s">
        <v>8357</v>
      </c>
      <c r="S3802" s="16">
        <f t="shared" si="285"/>
        <v>41982.737071759257</v>
      </c>
      <c r="T3802" s="16">
        <f t="shared" si="286"/>
        <v>42015.207638888889</v>
      </c>
    </row>
    <row r="3803" spans="1:21" ht="43.2" x14ac:dyDescent="0.3">
      <c r="A3803">
        <v>3801</v>
      </c>
      <c r="B3803" s="8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83"/>
        <v>9</v>
      </c>
      <c r="P3803">
        <f t="shared" si="284"/>
        <v>47.33</v>
      </c>
      <c r="Q3803" s="11" t="s">
        <v>8315</v>
      </c>
      <c r="R3803" t="s">
        <v>8357</v>
      </c>
      <c r="S3803" s="16">
        <f t="shared" si="285"/>
        <v>41975.676111111112</v>
      </c>
      <c r="T3803" s="16">
        <f t="shared" si="286"/>
        <v>42006.676111111112</v>
      </c>
    </row>
    <row r="3804" spans="1:21" ht="43.2" x14ac:dyDescent="0.3">
      <c r="A3804">
        <v>3802</v>
      </c>
      <c r="B3804" s="8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83"/>
        <v>0</v>
      </c>
      <c r="P3804">
        <f t="shared" si="284"/>
        <v>0</v>
      </c>
      <c r="Q3804" s="11" t="s">
        <v>8315</v>
      </c>
      <c r="R3804" t="s">
        <v>8357</v>
      </c>
      <c r="S3804" s="16">
        <f t="shared" si="285"/>
        <v>42269.126226851848</v>
      </c>
      <c r="T3804" s="16">
        <f t="shared" si="286"/>
        <v>42299.126226851848</v>
      </c>
    </row>
    <row r="3805" spans="1:21" ht="28.8" x14ac:dyDescent="0.3">
      <c r="A3805">
        <v>3803</v>
      </c>
      <c r="B3805" s="8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83"/>
        <v>20</v>
      </c>
      <c r="P3805">
        <f t="shared" si="284"/>
        <v>58.95</v>
      </c>
      <c r="Q3805" s="11" t="s">
        <v>8315</v>
      </c>
      <c r="R3805" t="s">
        <v>8357</v>
      </c>
      <c r="S3805" s="16">
        <f t="shared" si="285"/>
        <v>42403.971851851849</v>
      </c>
      <c r="T3805" s="16">
        <f t="shared" si="286"/>
        <v>42433.971851851849</v>
      </c>
    </row>
    <row r="3806" spans="1:21" ht="43.2" x14ac:dyDescent="0.3">
      <c r="A3806">
        <v>3804</v>
      </c>
      <c r="B3806" s="8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83"/>
        <v>0</v>
      </c>
      <c r="P3806">
        <f t="shared" si="284"/>
        <v>0</v>
      </c>
      <c r="Q3806" s="11" t="s">
        <v>8315</v>
      </c>
      <c r="R3806" t="s">
        <v>8357</v>
      </c>
      <c r="S3806" s="16">
        <f t="shared" si="285"/>
        <v>42527.00953703704</v>
      </c>
      <c r="T3806" s="16">
        <f t="shared" si="286"/>
        <v>42582.291666666672</v>
      </c>
    </row>
    <row r="3807" spans="1:21" ht="43.2" x14ac:dyDescent="0.3">
      <c r="A3807">
        <v>3805</v>
      </c>
      <c r="B3807" s="8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83"/>
        <v>0</v>
      </c>
      <c r="P3807">
        <f t="shared" si="284"/>
        <v>1.5</v>
      </c>
      <c r="Q3807" s="11" t="s">
        <v>8315</v>
      </c>
      <c r="R3807" t="s">
        <v>8357</v>
      </c>
      <c r="S3807" s="16">
        <f t="shared" si="285"/>
        <v>41849.887037037035</v>
      </c>
      <c r="T3807" s="16">
        <f t="shared" si="286"/>
        <v>41909.887037037035</v>
      </c>
    </row>
    <row r="3808" spans="1:21" ht="57.6" x14ac:dyDescent="0.3">
      <c r="A3808">
        <v>3806</v>
      </c>
      <c r="B3808" s="8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83"/>
        <v>0</v>
      </c>
      <c r="P3808">
        <f t="shared" si="284"/>
        <v>5</v>
      </c>
      <c r="Q3808" s="11" t="s">
        <v>8315</v>
      </c>
      <c r="R3808" t="s">
        <v>8357</v>
      </c>
      <c r="S3808" s="16">
        <f t="shared" si="285"/>
        <v>41799.259039351848</v>
      </c>
      <c r="T3808" s="16">
        <f t="shared" si="286"/>
        <v>41819.259039351848</v>
      </c>
    </row>
    <row r="3809" spans="1:20" ht="43.2" x14ac:dyDescent="0.3">
      <c r="A3809">
        <v>3807</v>
      </c>
      <c r="B3809" s="8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83"/>
        <v>30</v>
      </c>
      <c r="P3809">
        <f t="shared" si="284"/>
        <v>50.56</v>
      </c>
      <c r="Q3809" s="11" t="s">
        <v>8315</v>
      </c>
      <c r="R3809" t="s">
        <v>8357</v>
      </c>
      <c r="S3809" s="16">
        <f t="shared" si="285"/>
        <v>42090.909016203703</v>
      </c>
      <c r="T3809" s="16">
        <f t="shared" si="286"/>
        <v>42097.909016203703</v>
      </c>
    </row>
    <row r="3810" spans="1:20" ht="43.2" x14ac:dyDescent="0.3">
      <c r="A3810">
        <v>3808</v>
      </c>
      <c r="B3810" s="8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83"/>
        <v>100</v>
      </c>
      <c r="P3810">
        <f t="shared" si="284"/>
        <v>41.67</v>
      </c>
      <c r="Q3810" s="11" t="s">
        <v>8315</v>
      </c>
      <c r="R3810" t="s">
        <v>8316</v>
      </c>
      <c r="S3810" s="16">
        <f t="shared" si="285"/>
        <v>42059.453923611116</v>
      </c>
      <c r="T3810" s="16">
        <f t="shared" si="286"/>
        <v>42119.412256944444</v>
      </c>
    </row>
    <row r="3811" spans="1:20" ht="43.2" x14ac:dyDescent="0.3">
      <c r="A3811">
        <v>3809</v>
      </c>
      <c r="B3811" s="8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83"/>
        <v>101</v>
      </c>
      <c r="P3811">
        <f t="shared" si="284"/>
        <v>53.29</v>
      </c>
      <c r="Q3811" s="11" t="s">
        <v>8315</v>
      </c>
      <c r="R3811" t="s">
        <v>8316</v>
      </c>
      <c r="S3811" s="16">
        <f t="shared" si="285"/>
        <v>41800.526701388888</v>
      </c>
      <c r="T3811" s="16">
        <f t="shared" si="286"/>
        <v>41850.958333333336</v>
      </c>
    </row>
    <row r="3812" spans="1:20" ht="43.2" x14ac:dyDescent="0.3">
      <c r="A3812">
        <v>3810</v>
      </c>
      <c r="B3812" s="8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83"/>
        <v>122</v>
      </c>
      <c r="P3812">
        <f t="shared" si="284"/>
        <v>70.23</v>
      </c>
      <c r="Q3812" s="11" t="s">
        <v>8315</v>
      </c>
      <c r="R3812" t="s">
        <v>8316</v>
      </c>
      <c r="S3812" s="16">
        <f t="shared" si="285"/>
        <v>42054.849050925928</v>
      </c>
      <c r="T3812" s="16">
        <f t="shared" si="286"/>
        <v>42084.807384259257</v>
      </c>
    </row>
    <row r="3813" spans="1:20" ht="43.2" x14ac:dyDescent="0.3">
      <c r="A3813">
        <v>3811</v>
      </c>
      <c r="B3813" s="8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83"/>
        <v>330</v>
      </c>
      <c r="P3813">
        <f t="shared" si="284"/>
        <v>43.42</v>
      </c>
      <c r="Q3813" s="11" t="s">
        <v>8315</v>
      </c>
      <c r="R3813" t="s">
        <v>8316</v>
      </c>
      <c r="S3813" s="16">
        <f t="shared" si="285"/>
        <v>42487.62700231481</v>
      </c>
      <c r="T3813" s="16">
        <f t="shared" si="286"/>
        <v>42521.458333333328</v>
      </c>
    </row>
    <row r="3814" spans="1:20" ht="43.2" x14ac:dyDescent="0.3">
      <c r="A3814">
        <v>3812</v>
      </c>
      <c r="B3814" s="8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83"/>
        <v>110</v>
      </c>
      <c r="P3814">
        <f t="shared" si="284"/>
        <v>199.18</v>
      </c>
      <c r="Q3814" s="11" t="s">
        <v>8315</v>
      </c>
      <c r="R3814" t="s">
        <v>8316</v>
      </c>
      <c r="S3814" s="16">
        <f t="shared" si="285"/>
        <v>42109.751250000001</v>
      </c>
      <c r="T3814" s="16">
        <f t="shared" si="286"/>
        <v>42156.165972222225</v>
      </c>
    </row>
    <row r="3815" spans="1:20" ht="43.2" x14ac:dyDescent="0.3">
      <c r="A3815">
        <v>3813</v>
      </c>
      <c r="B3815" s="8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83"/>
        <v>101</v>
      </c>
      <c r="P3815">
        <f t="shared" si="284"/>
        <v>78.52</v>
      </c>
      <c r="Q3815" s="11" t="s">
        <v>8315</v>
      </c>
      <c r="R3815" t="s">
        <v>8316</v>
      </c>
      <c r="S3815" s="16">
        <f t="shared" si="285"/>
        <v>42497.275706018518</v>
      </c>
      <c r="T3815" s="16">
        <f t="shared" si="286"/>
        <v>42535.904861111107</v>
      </c>
    </row>
    <row r="3816" spans="1:20" ht="43.2" x14ac:dyDescent="0.3">
      <c r="A3816">
        <v>3814</v>
      </c>
      <c r="B3816" s="8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83"/>
        <v>140</v>
      </c>
      <c r="P3816">
        <f t="shared" si="284"/>
        <v>61.82</v>
      </c>
      <c r="Q3816" s="11" t="s">
        <v>8315</v>
      </c>
      <c r="R3816" t="s">
        <v>8316</v>
      </c>
      <c r="S3816" s="16">
        <f t="shared" si="285"/>
        <v>42058.904074074075</v>
      </c>
      <c r="T3816" s="16">
        <f t="shared" si="286"/>
        <v>42095.165972222225</v>
      </c>
    </row>
    <row r="3817" spans="1:20" ht="28.8" x14ac:dyDescent="0.3">
      <c r="A3817">
        <v>3815</v>
      </c>
      <c r="B3817" s="8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83"/>
        <v>100</v>
      </c>
      <c r="P3817">
        <f t="shared" si="284"/>
        <v>50</v>
      </c>
      <c r="Q3817" s="11" t="s">
        <v>8315</v>
      </c>
      <c r="R3817" t="s">
        <v>8316</v>
      </c>
      <c r="S3817" s="16">
        <f t="shared" si="285"/>
        <v>42207.259918981479</v>
      </c>
      <c r="T3817" s="16">
        <f t="shared" si="286"/>
        <v>42236.958333333328</v>
      </c>
    </row>
    <row r="3818" spans="1:20" ht="57.6" x14ac:dyDescent="0.3">
      <c r="A3818">
        <v>3816</v>
      </c>
      <c r="B3818" s="8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83"/>
        <v>119</v>
      </c>
      <c r="P3818">
        <f t="shared" si="284"/>
        <v>48.34</v>
      </c>
      <c r="Q3818" s="11" t="s">
        <v>8315</v>
      </c>
      <c r="R3818" t="s">
        <v>8316</v>
      </c>
      <c r="S3818" s="16">
        <f t="shared" si="285"/>
        <v>41807.690081018518</v>
      </c>
      <c r="T3818" s="16">
        <f t="shared" si="286"/>
        <v>41837.690081018518</v>
      </c>
    </row>
    <row r="3819" spans="1:20" ht="43.2" x14ac:dyDescent="0.3">
      <c r="A3819">
        <v>3817</v>
      </c>
      <c r="B3819" s="8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83"/>
        <v>107</v>
      </c>
      <c r="P3819">
        <f t="shared" si="284"/>
        <v>107.25</v>
      </c>
      <c r="Q3819" s="11" t="s">
        <v>8315</v>
      </c>
      <c r="R3819" t="s">
        <v>8316</v>
      </c>
      <c r="S3819" s="16">
        <f t="shared" si="285"/>
        <v>42284.69694444444</v>
      </c>
      <c r="T3819" s="16">
        <f t="shared" si="286"/>
        <v>42301.165972222225</v>
      </c>
    </row>
    <row r="3820" spans="1:20" ht="43.2" x14ac:dyDescent="0.3">
      <c r="A3820">
        <v>3818</v>
      </c>
      <c r="B3820" s="8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ref="O3820:O3885" si="289">ROUND(E3820/D3820*100,0)</f>
        <v>228</v>
      </c>
      <c r="P3820">
        <f t="shared" ref="P3820:P3885" si="290">IFERROR(ROUND(E3820/L3820,2),0)</f>
        <v>57</v>
      </c>
      <c r="Q3820" s="11" t="s">
        <v>8315</v>
      </c>
      <c r="R3820" t="s">
        <v>8316</v>
      </c>
      <c r="S3820" s="16">
        <f t="shared" ref="S3820:S3885" si="291">(((J3820/60)/60)/24)+DATE(1970,1,1)</f>
        <v>42045.84238425926</v>
      </c>
      <c r="T3820" s="16">
        <f t="shared" ref="T3820:T3885" si="292">(((I3820/60)/60)/24)+DATE(1970,1,1)</f>
        <v>42075.800717592589</v>
      </c>
    </row>
    <row r="3821" spans="1:20" ht="43.2" x14ac:dyDescent="0.3">
      <c r="A3821">
        <v>3819</v>
      </c>
      <c r="B3821" s="8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89"/>
        <v>106</v>
      </c>
      <c r="P3821">
        <f t="shared" si="290"/>
        <v>40.92</v>
      </c>
      <c r="Q3821" s="11" t="s">
        <v>8315</v>
      </c>
      <c r="R3821" t="s">
        <v>8316</v>
      </c>
      <c r="S3821" s="16">
        <f t="shared" si="291"/>
        <v>42184.209537037037</v>
      </c>
      <c r="T3821" s="16">
        <f t="shared" si="292"/>
        <v>42202.876388888893</v>
      </c>
    </row>
    <row r="3822" spans="1:20" ht="43.2" x14ac:dyDescent="0.3">
      <c r="A3822">
        <v>3820</v>
      </c>
      <c r="B3822" s="8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89"/>
        <v>143</v>
      </c>
      <c r="P3822">
        <f t="shared" si="290"/>
        <v>21.5</v>
      </c>
      <c r="Q3822" s="11" t="s">
        <v>8315</v>
      </c>
      <c r="R3822" t="s">
        <v>8316</v>
      </c>
      <c r="S3822" s="16">
        <f t="shared" si="291"/>
        <v>42160.651817129634</v>
      </c>
      <c r="T3822" s="16">
        <f t="shared" si="292"/>
        <v>42190.651817129634</v>
      </c>
    </row>
    <row r="3823" spans="1:20" ht="43.2" x14ac:dyDescent="0.3">
      <c r="A3823">
        <v>3821</v>
      </c>
      <c r="B3823" s="8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89"/>
        <v>105</v>
      </c>
      <c r="P3823">
        <f t="shared" si="290"/>
        <v>79.540000000000006</v>
      </c>
      <c r="Q3823" s="11" t="s">
        <v>8315</v>
      </c>
      <c r="R3823" t="s">
        <v>8316</v>
      </c>
      <c r="S3823" s="16">
        <f t="shared" si="291"/>
        <v>42341.180636574078</v>
      </c>
      <c r="T3823" s="16">
        <f t="shared" si="292"/>
        <v>42373.180636574078</v>
      </c>
    </row>
    <row r="3824" spans="1:20" ht="57.6" x14ac:dyDescent="0.3">
      <c r="A3824">
        <v>3822</v>
      </c>
      <c r="B3824" s="8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89"/>
        <v>110</v>
      </c>
      <c r="P3824">
        <f t="shared" si="290"/>
        <v>72.38</v>
      </c>
      <c r="Q3824" s="11" t="s">
        <v>8315</v>
      </c>
      <c r="R3824" t="s">
        <v>8316</v>
      </c>
      <c r="S3824" s="16">
        <f t="shared" si="291"/>
        <v>42329.838159722218</v>
      </c>
      <c r="T3824" s="16">
        <f t="shared" si="292"/>
        <v>42388.957638888889</v>
      </c>
    </row>
    <row r="3825" spans="1:20" ht="43.2" x14ac:dyDescent="0.3">
      <c r="A3825">
        <v>3823</v>
      </c>
      <c r="B3825" s="8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89"/>
        <v>106</v>
      </c>
      <c r="P3825">
        <f t="shared" si="290"/>
        <v>64.63</v>
      </c>
      <c r="Q3825" s="11" t="s">
        <v>8315</v>
      </c>
      <c r="R3825" t="s">
        <v>8316</v>
      </c>
      <c r="S3825" s="16">
        <f t="shared" si="291"/>
        <v>42170.910231481481</v>
      </c>
      <c r="T3825" s="16">
        <f t="shared" si="292"/>
        <v>42205.165972222225</v>
      </c>
    </row>
    <row r="3826" spans="1:20" ht="43.2" x14ac:dyDescent="0.3">
      <c r="A3826">
        <v>3824</v>
      </c>
      <c r="B3826" s="8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89"/>
        <v>108</v>
      </c>
      <c r="P3826">
        <f t="shared" si="290"/>
        <v>38.57</v>
      </c>
      <c r="Q3826" s="11" t="s">
        <v>8315</v>
      </c>
      <c r="R3826" t="s">
        <v>8316</v>
      </c>
      <c r="S3826" s="16">
        <f t="shared" si="291"/>
        <v>42571.626192129625</v>
      </c>
      <c r="T3826" s="16">
        <f t="shared" si="292"/>
        <v>42583.570138888885</v>
      </c>
    </row>
    <row r="3827" spans="1:20" ht="43.2" x14ac:dyDescent="0.3">
      <c r="A3827">
        <v>3825</v>
      </c>
      <c r="B3827" s="8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89"/>
        <v>105</v>
      </c>
      <c r="P3827">
        <f t="shared" si="290"/>
        <v>107.57</v>
      </c>
      <c r="Q3827" s="11" t="s">
        <v>8315</v>
      </c>
      <c r="R3827" t="s">
        <v>8316</v>
      </c>
      <c r="S3827" s="16">
        <f t="shared" si="291"/>
        <v>42151.069606481484</v>
      </c>
      <c r="T3827" s="16">
        <f t="shared" si="292"/>
        <v>42172.069606481484</v>
      </c>
    </row>
    <row r="3828" spans="1:20" ht="28.8" x14ac:dyDescent="0.3">
      <c r="A3828">
        <v>3826</v>
      </c>
      <c r="B3828" s="8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89"/>
        <v>119</v>
      </c>
      <c r="P3828">
        <f t="shared" si="290"/>
        <v>27.5</v>
      </c>
      <c r="Q3828" s="11" t="s">
        <v>8315</v>
      </c>
      <c r="R3828" t="s">
        <v>8316</v>
      </c>
      <c r="S3828" s="16">
        <f t="shared" si="291"/>
        <v>42101.423541666663</v>
      </c>
      <c r="T3828" s="16">
        <f t="shared" si="292"/>
        <v>42131.423541666663</v>
      </c>
    </row>
    <row r="3829" spans="1:20" ht="57.6" x14ac:dyDescent="0.3">
      <c r="A3829">
        <v>3827</v>
      </c>
      <c r="B3829" s="8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89"/>
        <v>153</v>
      </c>
      <c r="P3829">
        <f t="shared" si="290"/>
        <v>70.459999999999994</v>
      </c>
      <c r="Q3829" s="11" t="s">
        <v>8315</v>
      </c>
      <c r="R3829" t="s">
        <v>8316</v>
      </c>
      <c r="S3829" s="16">
        <f t="shared" si="291"/>
        <v>42034.928252314814</v>
      </c>
      <c r="T3829" s="16">
        <f t="shared" si="292"/>
        <v>42090</v>
      </c>
    </row>
    <row r="3830" spans="1:20" ht="43.2" x14ac:dyDescent="0.3">
      <c r="A3830">
        <v>3828</v>
      </c>
      <c r="B3830" s="8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89"/>
        <v>100</v>
      </c>
      <c r="P3830">
        <f t="shared" si="290"/>
        <v>178.57</v>
      </c>
      <c r="Q3830" s="11" t="s">
        <v>8315</v>
      </c>
      <c r="R3830" t="s">
        <v>8316</v>
      </c>
      <c r="S3830" s="16">
        <f t="shared" si="291"/>
        <v>41944.527627314819</v>
      </c>
      <c r="T3830" s="16">
        <f t="shared" si="292"/>
        <v>42004.569293981483</v>
      </c>
    </row>
    <row r="3831" spans="1:20" ht="43.2" x14ac:dyDescent="0.3">
      <c r="A3831">
        <v>3829</v>
      </c>
      <c r="B3831" s="8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89"/>
        <v>100</v>
      </c>
      <c r="P3831">
        <f t="shared" si="290"/>
        <v>62.63</v>
      </c>
      <c r="Q3831" s="11" t="s">
        <v>8315</v>
      </c>
      <c r="R3831" t="s">
        <v>8316</v>
      </c>
      <c r="S3831" s="16">
        <f t="shared" si="291"/>
        <v>42593.865405092598</v>
      </c>
      <c r="T3831" s="16">
        <f t="shared" si="292"/>
        <v>42613.865405092598</v>
      </c>
    </row>
    <row r="3832" spans="1:20" ht="43.2" x14ac:dyDescent="0.3">
      <c r="A3832">
        <v>3830</v>
      </c>
      <c r="B3832" s="8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89"/>
        <v>225</v>
      </c>
      <c r="P3832">
        <f t="shared" si="290"/>
        <v>75</v>
      </c>
      <c r="Q3832" s="11" t="s">
        <v>8315</v>
      </c>
      <c r="R3832" t="s">
        <v>8316</v>
      </c>
      <c r="S3832" s="16">
        <f t="shared" si="291"/>
        <v>42503.740868055553</v>
      </c>
      <c r="T3832" s="16">
        <f t="shared" si="292"/>
        <v>42517.740868055553</v>
      </c>
    </row>
    <row r="3833" spans="1:20" ht="57.6" x14ac:dyDescent="0.3">
      <c r="A3833">
        <v>3831</v>
      </c>
      <c r="B3833" s="8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89"/>
        <v>106</v>
      </c>
      <c r="P3833">
        <f t="shared" si="290"/>
        <v>58.9</v>
      </c>
      <c r="Q3833" s="11" t="s">
        <v>8315</v>
      </c>
      <c r="R3833" t="s">
        <v>8316</v>
      </c>
      <c r="S3833" s="16">
        <f t="shared" si="291"/>
        <v>41927.848900462966</v>
      </c>
      <c r="T3833" s="16">
        <f t="shared" si="292"/>
        <v>41948.890567129631</v>
      </c>
    </row>
    <row r="3834" spans="1:20" ht="43.2" x14ac:dyDescent="0.3">
      <c r="A3834">
        <v>3832</v>
      </c>
      <c r="B3834" s="8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89"/>
        <v>105</v>
      </c>
      <c r="P3834">
        <f t="shared" si="290"/>
        <v>139.56</v>
      </c>
      <c r="Q3834" s="11" t="s">
        <v>8315</v>
      </c>
      <c r="R3834" t="s">
        <v>8316</v>
      </c>
      <c r="S3834" s="16">
        <f t="shared" si="291"/>
        <v>42375.114988425921</v>
      </c>
      <c r="T3834" s="16">
        <f t="shared" si="292"/>
        <v>42420.114988425921</v>
      </c>
    </row>
    <row r="3835" spans="1:20" ht="57.6" x14ac:dyDescent="0.3">
      <c r="A3835">
        <v>3833</v>
      </c>
      <c r="B3835" s="8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89"/>
        <v>117</v>
      </c>
      <c r="P3835">
        <f t="shared" si="290"/>
        <v>70</v>
      </c>
      <c r="Q3835" s="11" t="s">
        <v>8315</v>
      </c>
      <c r="R3835" t="s">
        <v>8316</v>
      </c>
      <c r="S3835" s="16">
        <f t="shared" si="291"/>
        <v>41963.872361111105</v>
      </c>
      <c r="T3835" s="16">
        <f t="shared" si="292"/>
        <v>41974.797916666663</v>
      </c>
    </row>
    <row r="3836" spans="1:20" ht="43.2" x14ac:dyDescent="0.3">
      <c r="A3836">
        <v>3834</v>
      </c>
      <c r="B3836" s="8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89"/>
        <v>109</v>
      </c>
      <c r="P3836">
        <f t="shared" si="290"/>
        <v>57.39</v>
      </c>
      <c r="Q3836" s="11" t="s">
        <v>8315</v>
      </c>
      <c r="R3836" t="s">
        <v>8316</v>
      </c>
      <c r="S3836" s="16">
        <f t="shared" si="291"/>
        <v>42143.445219907408</v>
      </c>
      <c r="T3836" s="16">
        <f t="shared" si="292"/>
        <v>42173.445219907408</v>
      </c>
    </row>
    <row r="3837" spans="1:20" ht="43.2" x14ac:dyDescent="0.3">
      <c r="A3837">
        <v>3835</v>
      </c>
      <c r="B3837" s="8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89"/>
        <v>160</v>
      </c>
      <c r="P3837">
        <f t="shared" si="290"/>
        <v>40</v>
      </c>
      <c r="Q3837" s="11" t="s">
        <v>8315</v>
      </c>
      <c r="R3837" t="s">
        <v>8316</v>
      </c>
      <c r="S3837" s="16">
        <f t="shared" si="291"/>
        <v>42460.94222222222</v>
      </c>
      <c r="T3837" s="16">
        <f t="shared" si="292"/>
        <v>42481.94222222222</v>
      </c>
    </row>
    <row r="3838" spans="1:20" ht="43.2" x14ac:dyDescent="0.3">
      <c r="A3838">
        <v>3836</v>
      </c>
      <c r="B3838" s="8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89"/>
        <v>113</v>
      </c>
      <c r="P3838">
        <f t="shared" si="290"/>
        <v>64.290000000000006</v>
      </c>
      <c r="Q3838" s="11" t="s">
        <v>8315</v>
      </c>
      <c r="R3838" t="s">
        <v>8316</v>
      </c>
      <c r="S3838" s="16">
        <f t="shared" si="291"/>
        <v>42553.926527777774</v>
      </c>
      <c r="T3838" s="16">
        <f t="shared" si="292"/>
        <v>42585.172916666663</v>
      </c>
    </row>
    <row r="3839" spans="1:20" ht="28.8" x14ac:dyDescent="0.3">
      <c r="A3839">
        <v>3837</v>
      </c>
      <c r="B3839" s="8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89"/>
        <v>102</v>
      </c>
      <c r="P3839">
        <f t="shared" si="290"/>
        <v>120.12</v>
      </c>
      <c r="Q3839" s="11" t="s">
        <v>8315</v>
      </c>
      <c r="R3839" t="s">
        <v>8316</v>
      </c>
      <c r="S3839" s="16">
        <f t="shared" si="291"/>
        <v>42152.765717592592</v>
      </c>
      <c r="T3839" s="16">
        <f t="shared" si="292"/>
        <v>42188.765717592592</v>
      </c>
    </row>
    <row r="3840" spans="1:20" ht="57.6" x14ac:dyDescent="0.3">
      <c r="A3840">
        <v>3838</v>
      </c>
      <c r="B3840" s="8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89"/>
        <v>101</v>
      </c>
      <c r="P3840">
        <f t="shared" si="290"/>
        <v>1008.24</v>
      </c>
      <c r="Q3840" s="11" t="s">
        <v>8315</v>
      </c>
      <c r="R3840" t="s">
        <v>8316</v>
      </c>
      <c r="S3840" s="16">
        <f t="shared" si="291"/>
        <v>42116.710752314815</v>
      </c>
      <c r="T3840" s="16">
        <f t="shared" si="292"/>
        <v>42146.710752314815</v>
      </c>
    </row>
    <row r="3841" spans="1:20" ht="43.2" x14ac:dyDescent="0.3">
      <c r="A3841">
        <v>3839</v>
      </c>
      <c r="B3841" s="8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89"/>
        <v>101</v>
      </c>
      <c r="P3841">
        <f t="shared" si="290"/>
        <v>63.28</v>
      </c>
      <c r="Q3841" s="11" t="s">
        <v>8315</v>
      </c>
      <c r="R3841" t="s">
        <v>8316</v>
      </c>
      <c r="S3841" s="16">
        <f t="shared" si="291"/>
        <v>42155.142638888887</v>
      </c>
      <c r="T3841" s="16">
        <f t="shared" si="292"/>
        <v>42215.142638888887</v>
      </c>
    </row>
    <row r="3842" spans="1:20" ht="43.2" x14ac:dyDescent="0.3">
      <c r="A3842">
        <v>3840</v>
      </c>
      <c r="B3842" s="8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89"/>
        <v>6500</v>
      </c>
      <c r="P3842">
        <f t="shared" si="290"/>
        <v>21.67</v>
      </c>
      <c r="Q3842" s="11" t="s">
        <v>8315</v>
      </c>
      <c r="R3842" t="s">
        <v>8316</v>
      </c>
      <c r="S3842" s="16">
        <f t="shared" si="291"/>
        <v>42432.701724537037</v>
      </c>
      <c r="T3842" s="16">
        <f t="shared" si="292"/>
        <v>42457.660057870366</v>
      </c>
    </row>
    <row r="3843" spans="1:20" ht="43.2" x14ac:dyDescent="0.3">
      <c r="A3843">
        <v>3841</v>
      </c>
      <c r="B3843" s="8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89"/>
        <v>9</v>
      </c>
      <c r="P3843">
        <f t="shared" si="290"/>
        <v>25.65</v>
      </c>
      <c r="Q3843" s="11" t="s">
        <v>8315</v>
      </c>
      <c r="R3843" t="s">
        <v>8316</v>
      </c>
      <c r="S3843" s="16">
        <f t="shared" si="291"/>
        <v>41780.785729166666</v>
      </c>
      <c r="T3843" s="16">
        <f t="shared" si="292"/>
        <v>41840.785729166666</v>
      </c>
    </row>
    <row r="3844" spans="1:20" ht="43.2" x14ac:dyDescent="0.3">
      <c r="A3844">
        <v>3842</v>
      </c>
      <c r="B3844" s="8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89"/>
        <v>22</v>
      </c>
      <c r="P3844">
        <f t="shared" si="290"/>
        <v>47.7</v>
      </c>
      <c r="Q3844" s="11" t="s">
        <v>8315</v>
      </c>
      <c r="R3844" t="s">
        <v>8316</v>
      </c>
      <c r="S3844" s="16">
        <f t="shared" si="291"/>
        <v>41740.493657407409</v>
      </c>
      <c r="T3844" s="16">
        <f t="shared" si="292"/>
        <v>41770.493657407409</v>
      </c>
    </row>
    <row r="3845" spans="1:20" ht="43.2" x14ac:dyDescent="0.3">
      <c r="A3845">
        <v>3843</v>
      </c>
      <c r="B3845" s="8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89"/>
        <v>21</v>
      </c>
      <c r="P3845">
        <f t="shared" si="290"/>
        <v>56.05</v>
      </c>
      <c r="Q3845" s="11" t="s">
        <v>8315</v>
      </c>
      <c r="R3845" t="s">
        <v>8316</v>
      </c>
      <c r="S3845" s="16">
        <f t="shared" si="291"/>
        <v>41766.072500000002</v>
      </c>
      <c r="T3845" s="16">
        <f t="shared" si="292"/>
        <v>41791.072500000002</v>
      </c>
    </row>
    <row r="3846" spans="1:20" ht="43.2" x14ac:dyDescent="0.3">
      <c r="A3846">
        <v>3844</v>
      </c>
      <c r="B3846" s="8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89"/>
        <v>41</v>
      </c>
      <c r="P3846">
        <f t="shared" si="290"/>
        <v>81.319999999999993</v>
      </c>
      <c r="Q3846" s="11" t="s">
        <v>8315</v>
      </c>
      <c r="R3846" t="s">
        <v>8316</v>
      </c>
      <c r="S3846" s="16">
        <f t="shared" si="291"/>
        <v>41766.617291666669</v>
      </c>
      <c r="T3846" s="16">
        <f t="shared" si="292"/>
        <v>41793.290972222225</v>
      </c>
    </row>
    <row r="3847" spans="1:20" ht="57.6" x14ac:dyDescent="0.3">
      <c r="A3847">
        <v>3845</v>
      </c>
      <c r="B3847" s="8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89"/>
        <v>2</v>
      </c>
      <c r="P3847">
        <f t="shared" si="290"/>
        <v>70.17</v>
      </c>
      <c r="Q3847" s="11" t="s">
        <v>8315</v>
      </c>
      <c r="R3847" t="s">
        <v>8316</v>
      </c>
      <c r="S3847" s="16">
        <f t="shared" si="291"/>
        <v>42248.627013888887</v>
      </c>
      <c r="T3847" s="16">
        <f t="shared" si="292"/>
        <v>42278.627013888887</v>
      </c>
    </row>
    <row r="3848" spans="1:20" ht="43.2" x14ac:dyDescent="0.3">
      <c r="A3848">
        <v>3846</v>
      </c>
      <c r="B3848" s="8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89"/>
        <v>3</v>
      </c>
      <c r="P3848">
        <f t="shared" si="290"/>
        <v>23.63</v>
      </c>
      <c r="Q3848" s="11" t="s">
        <v>8315</v>
      </c>
      <c r="R3848" t="s">
        <v>8316</v>
      </c>
      <c r="S3848" s="16">
        <f t="shared" si="291"/>
        <v>41885.221550925926</v>
      </c>
      <c r="T3848" s="16">
        <f t="shared" si="292"/>
        <v>41916.290972222225</v>
      </c>
    </row>
    <row r="3849" spans="1:20" ht="43.2" x14ac:dyDescent="0.3">
      <c r="A3849">
        <v>3847</v>
      </c>
      <c r="B3849" s="8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89"/>
        <v>16</v>
      </c>
      <c r="P3849">
        <f t="shared" si="290"/>
        <v>188.56</v>
      </c>
      <c r="Q3849" s="11" t="s">
        <v>8315</v>
      </c>
      <c r="R3849" t="s">
        <v>8316</v>
      </c>
      <c r="S3849" s="16">
        <f t="shared" si="291"/>
        <v>42159.224432870367</v>
      </c>
      <c r="T3849" s="16">
        <f t="shared" si="292"/>
        <v>42204.224432870367</v>
      </c>
    </row>
    <row r="3850" spans="1:20" ht="43.2" x14ac:dyDescent="0.3">
      <c r="A3850">
        <v>3848</v>
      </c>
      <c r="B3850" s="8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89"/>
        <v>16</v>
      </c>
      <c r="P3850">
        <f t="shared" si="290"/>
        <v>49.51</v>
      </c>
      <c r="Q3850" s="11" t="s">
        <v>8315</v>
      </c>
      <c r="R3850" t="s">
        <v>8316</v>
      </c>
      <c r="S3850" s="16">
        <f t="shared" si="291"/>
        <v>42265.817002314812</v>
      </c>
      <c r="T3850" s="16">
        <f t="shared" si="292"/>
        <v>42295.817002314812</v>
      </c>
    </row>
    <row r="3851" spans="1:20" ht="57.6" x14ac:dyDescent="0.3">
      <c r="A3851">
        <v>3849</v>
      </c>
      <c r="B3851" s="8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89"/>
        <v>7</v>
      </c>
      <c r="P3851">
        <f t="shared" si="290"/>
        <v>75.459999999999994</v>
      </c>
      <c r="Q3851" s="11" t="s">
        <v>8315</v>
      </c>
      <c r="R3851" t="s">
        <v>8316</v>
      </c>
      <c r="S3851" s="16">
        <f t="shared" si="291"/>
        <v>42136.767175925925</v>
      </c>
      <c r="T3851" s="16">
        <f t="shared" si="292"/>
        <v>42166.767175925925</v>
      </c>
    </row>
    <row r="3852" spans="1:20" ht="28.8" x14ac:dyDescent="0.3">
      <c r="A3852">
        <v>3850</v>
      </c>
      <c r="B3852" s="8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89"/>
        <v>4</v>
      </c>
      <c r="P3852">
        <f t="shared" si="290"/>
        <v>9.5</v>
      </c>
      <c r="Q3852" s="11" t="s">
        <v>8315</v>
      </c>
      <c r="R3852" t="s">
        <v>8316</v>
      </c>
      <c r="S3852" s="16">
        <f t="shared" si="291"/>
        <v>41975.124340277776</v>
      </c>
      <c r="T3852" s="16">
        <f t="shared" si="292"/>
        <v>42005.124340277776</v>
      </c>
    </row>
    <row r="3853" spans="1:20" ht="43.2" x14ac:dyDescent="0.3">
      <c r="A3853">
        <v>3851</v>
      </c>
      <c r="B3853" s="8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89"/>
        <v>34</v>
      </c>
      <c r="P3853">
        <f t="shared" si="290"/>
        <v>35.5</v>
      </c>
      <c r="Q3853" s="11" t="s">
        <v>8315</v>
      </c>
      <c r="R3853" t="s">
        <v>8316</v>
      </c>
      <c r="S3853" s="16">
        <f t="shared" si="291"/>
        <v>42172.439571759256</v>
      </c>
      <c r="T3853" s="16">
        <f t="shared" si="292"/>
        <v>42202.439571759256</v>
      </c>
    </row>
    <row r="3854" spans="1:20" ht="43.2" x14ac:dyDescent="0.3">
      <c r="A3854">
        <v>3852</v>
      </c>
      <c r="B3854" s="8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89"/>
        <v>0</v>
      </c>
      <c r="P3854">
        <f t="shared" si="290"/>
        <v>10</v>
      </c>
      <c r="Q3854" s="11" t="s">
        <v>8315</v>
      </c>
      <c r="R3854" t="s">
        <v>8316</v>
      </c>
      <c r="S3854" s="16">
        <f t="shared" si="291"/>
        <v>42065.190694444449</v>
      </c>
      <c r="T3854" s="16">
        <f t="shared" si="292"/>
        <v>42090.149027777778</v>
      </c>
    </row>
    <row r="3855" spans="1:20" ht="43.2" x14ac:dyDescent="0.3">
      <c r="A3855">
        <v>3853</v>
      </c>
      <c r="B3855" s="8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89"/>
        <v>0</v>
      </c>
      <c r="P3855">
        <f t="shared" si="290"/>
        <v>13</v>
      </c>
      <c r="Q3855" s="11" t="s">
        <v>8315</v>
      </c>
      <c r="R3855" t="s">
        <v>8316</v>
      </c>
      <c r="S3855" s="16">
        <f t="shared" si="291"/>
        <v>41848.84002314815</v>
      </c>
      <c r="T3855" s="16">
        <f t="shared" si="292"/>
        <v>41883.84002314815</v>
      </c>
    </row>
    <row r="3856" spans="1:20" ht="28.8" x14ac:dyDescent="0.3">
      <c r="A3856">
        <v>3854</v>
      </c>
      <c r="B3856" s="8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89"/>
        <v>16</v>
      </c>
      <c r="P3856">
        <f t="shared" si="290"/>
        <v>89.4</v>
      </c>
      <c r="Q3856" s="11" t="s">
        <v>8315</v>
      </c>
      <c r="R3856" t="s">
        <v>8316</v>
      </c>
      <c r="S3856" s="16">
        <f t="shared" si="291"/>
        <v>42103.884930555556</v>
      </c>
      <c r="T3856" s="16">
        <f t="shared" si="292"/>
        <v>42133.884930555556</v>
      </c>
    </row>
    <row r="3857" spans="1:21" ht="57.6" x14ac:dyDescent="0.3">
      <c r="A3857">
        <v>3855</v>
      </c>
      <c r="B3857" s="8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89"/>
        <v>3</v>
      </c>
      <c r="P3857">
        <f t="shared" si="290"/>
        <v>25</v>
      </c>
      <c r="Q3857" s="11" t="s">
        <v>8315</v>
      </c>
      <c r="R3857" t="s">
        <v>8316</v>
      </c>
      <c r="S3857" s="16">
        <f t="shared" si="291"/>
        <v>42059.970729166671</v>
      </c>
      <c r="T3857" s="16">
        <f t="shared" si="292"/>
        <v>42089.929062499999</v>
      </c>
    </row>
    <row r="3858" spans="1:21" ht="57.6" x14ac:dyDescent="0.3">
      <c r="A3858">
        <v>3856</v>
      </c>
      <c r="B3858" s="8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89"/>
        <v>0</v>
      </c>
      <c r="P3858">
        <f t="shared" si="290"/>
        <v>1</v>
      </c>
      <c r="Q3858" s="11" t="s">
        <v>8315</v>
      </c>
      <c r="R3858" t="s">
        <v>8316</v>
      </c>
      <c r="S3858" s="16">
        <f t="shared" si="291"/>
        <v>42041.743090277778</v>
      </c>
      <c r="T3858" s="16">
        <f t="shared" si="292"/>
        <v>42071.701423611114</v>
      </c>
    </row>
    <row r="3859" spans="1:21" ht="43.2" x14ac:dyDescent="0.3">
      <c r="A3859">
        <v>3857</v>
      </c>
      <c r="B3859" s="8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89"/>
        <v>5</v>
      </c>
      <c r="P3859">
        <f t="shared" si="290"/>
        <v>65</v>
      </c>
      <c r="Q3859" s="11" t="s">
        <v>8315</v>
      </c>
      <c r="R3859" t="s">
        <v>8316</v>
      </c>
      <c r="S3859" s="16">
        <f t="shared" si="291"/>
        <v>41829.73715277778</v>
      </c>
      <c r="T3859" s="16">
        <f t="shared" si="292"/>
        <v>41852.716666666667</v>
      </c>
    </row>
    <row r="3860" spans="1:21" ht="57.6" x14ac:dyDescent="0.3">
      <c r="A3860">
        <v>3858</v>
      </c>
      <c r="B3860" s="8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89"/>
        <v>2</v>
      </c>
      <c r="P3860">
        <f t="shared" si="290"/>
        <v>10</v>
      </c>
      <c r="Q3860" s="11" t="s">
        <v>8315</v>
      </c>
      <c r="R3860" t="s">
        <v>8316</v>
      </c>
      <c r="S3860" s="16">
        <f t="shared" si="291"/>
        <v>42128.431064814817</v>
      </c>
      <c r="T3860" s="16">
        <f t="shared" si="292"/>
        <v>42146.875</v>
      </c>
    </row>
    <row r="3861" spans="1:21" ht="43.2" x14ac:dyDescent="0.3">
      <c r="A3861">
        <v>3859</v>
      </c>
      <c r="B3861" s="8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89"/>
        <v>0</v>
      </c>
      <c r="P3861">
        <f t="shared" si="290"/>
        <v>1</v>
      </c>
      <c r="Q3861" s="11" t="s">
        <v>8315</v>
      </c>
      <c r="R3861" t="s">
        <v>8316</v>
      </c>
      <c r="S3861" s="16">
        <f t="shared" si="291"/>
        <v>41789.893599537041</v>
      </c>
      <c r="T3861" s="16">
        <f t="shared" si="292"/>
        <v>41815.875</v>
      </c>
    </row>
    <row r="3862" spans="1:21" ht="43.2" x14ac:dyDescent="0.3">
      <c r="A3862">
        <v>3860</v>
      </c>
      <c r="B3862" s="8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89"/>
        <v>18</v>
      </c>
      <c r="P3862">
        <f t="shared" si="290"/>
        <v>81.540000000000006</v>
      </c>
      <c r="Q3862" s="11" t="s">
        <v>8315</v>
      </c>
      <c r="R3862" t="s">
        <v>8316</v>
      </c>
      <c r="S3862" s="16">
        <f t="shared" si="291"/>
        <v>41833.660995370366</v>
      </c>
      <c r="T3862" s="16">
        <f t="shared" si="292"/>
        <v>41863.660995370366</v>
      </c>
    </row>
    <row r="3863" spans="1:21" x14ac:dyDescent="0.3">
      <c r="A3863">
        <v>3861</v>
      </c>
      <c r="B3863" s="8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89"/>
        <v>5</v>
      </c>
      <c r="P3863">
        <f t="shared" si="290"/>
        <v>100</v>
      </c>
      <c r="Q3863" s="11" t="s">
        <v>8315</v>
      </c>
      <c r="R3863" t="s">
        <v>8316</v>
      </c>
      <c r="S3863" s="16">
        <f t="shared" si="291"/>
        <v>41914.590011574073</v>
      </c>
      <c r="T3863" s="16">
        <f t="shared" si="292"/>
        <v>41955.907638888893</v>
      </c>
    </row>
    <row r="3864" spans="1:21" ht="28.8" x14ac:dyDescent="0.3">
      <c r="A3864">
        <v>3862</v>
      </c>
      <c r="B3864" s="8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89"/>
        <v>0</v>
      </c>
      <c r="P3864">
        <f t="shared" si="290"/>
        <v>1</v>
      </c>
      <c r="Q3864" s="11" t="s">
        <v>8315</v>
      </c>
      <c r="R3864" t="s">
        <v>8316</v>
      </c>
      <c r="S3864" s="16">
        <f t="shared" si="291"/>
        <v>42611.261064814811</v>
      </c>
      <c r="T3864" s="16">
        <f t="shared" si="292"/>
        <v>42625.707638888889</v>
      </c>
    </row>
    <row r="3865" spans="1:21" ht="43.2" x14ac:dyDescent="0.3">
      <c r="A3865">
        <v>3863</v>
      </c>
      <c r="B3865" s="8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89"/>
        <v>0</v>
      </c>
      <c r="P3865">
        <f t="shared" si="290"/>
        <v>0</v>
      </c>
      <c r="Q3865" s="11" t="s">
        <v>8315</v>
      </c>
      <c r="R3865" t="s">
        <v>8316</v>
      </c>
      <c r="S3865" s="16">
        <f t="shared" si="291"/>
        <v>42253.633159722223</v>
      </c>
      <c r="T3865" s="16">
        <f t="shared" si="292"/>
        <v>42313.674826388888</v>
      </c>
    </row>
    <row r="3866" spans="1:21" ht="43.2" x14ac:dyDescent="0.3">
      <c r="A3866">
        <v>3864</v>
      </c>
      <c r="B3866" s="8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89"/>
        <v>1</v>
      </c>
      <c r="P3866">
        <f t="shared" si="290"/>
        <v>20</v>
      </c>
      <c r="Q3866" s="11" t="s">
        <v>8315</v>
      </c>
      <c r="R3866" t="s">
        <v>8316</v>
      </c>
      <c r="S3866" s="16">
        <f t="shared" si="291"/>
        <v>42295.891828703709</v>
      </c>
      <c r="T3866" s="16">
        <f t="shared" si="292"/>
        <v>42325.933495370366</v>
      </c>
    </row>
    <row r="3867" spans="1:21" ht="43.2" x14ac:dyDescent="0.3">
      <c r="A3867">
        <v>3865</v>
      </c>
      <c r="B3867" s="8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89"/>
        <v>27</v>
      </c>
      <c r="P3867">
        <f t="shared" si="290"/>
        <v>46.43</v>
      </c>
      <c r="Q3867" s="11" t="s">
        <v>8315</v>
      </c>
      <c r="R3867" t="s">
        <v>8316</v>
      </c>
      <c r="S3867" s="16">
        <f t="shared" si="291"/>
        <v>41841.651597222226</v>
      </c>
      <c r="T3867" s="16">
        <f t="shared" si="292"/>
        <v>41881.229166666664</v>
      </c>
    </row>
    <row r="3868" spans="1:21" ht="28.8" x14ac:dyDescent="0.3">
      <c r="A3868">
        <v>3866</v>
      </c>
      <c r="B3868" s="8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89"/>
        <v>1</v>
      </c>
      <c r="P3868">
        <f t="shared" si="290"/>
        <v>5.5</v>
      </c>
      <c r="Q3868" s="11" t="s">
        <v>8315</v>
      </c>
      <c r="R3868" t="s">
        <v>8316</v>
      </c>
      <c r="S3868" s="16">
        <f t="shared" si="291"/>
        <v>42402.947002314817</v>
      </c>
      <c r="T3868" s="16">
        <f t="shared" si="292"/>
        <v>42452.145138888889</v>
      </c>
    </row>
    <row r="3869" spans="1:21" ht="43.2" x14ac:dyDescent="0.3">
      <c r="A3869">
        <v>3867</v>
      </c>
      <c r="B3869" s="8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89"/>
        <v>13</v>
      </c>
      <c r="P3869">
        <f t="shared" si="290"/>
        <v>50.2</v>
      </c>
      <c r="Q3869" s="11" t="s">
        <v>8315</v>
      </c>
      <c r="R3869" t="s">
        <v>8316</v>
      </c>
      <c r="S3869" s="16">
        <f t="shared" si="291"/>
        <v>42509.814108796301</v>
      </c>
      <c r="T3869" s="16">
        <f t="shared" si="292"/>
        <v>42539.814108796301</v>
      </c>
    </row>
    <row r="3870" spans="1:21" x14ac:dyDescent="0.3">
      <c r="A3870">
        <v>3868</v>
      </c>
      <c r="B3870" s="8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89"/>
        <v>0</v>
      </c>
      <c r="P3870">
        <f t="shared" si="290"/>
        <v>10</v>
      </c>
      <c r="Q3870" s="11" t="s">
        <v>8315</v>
      </c>
      <c r="R3870" t="s">
        <v>8357</v>
      </c>
      <c r="S3870" s="16">
        <f t="shared" si="291"/>
        <v>41865.659780092588</v>
      </c>
      <c r="T3870" s="16">
        <f t="shared" si="292"/>
        <v>41890.659780092588</v>
      </c>
      <c r="U3870">
        <f>YEAR(S948)</f>
        <v>2016</v>
      </c>
    </row>
    <row r="3871" spans="1:21" ht="28.8" x14ac:dyDescent="0.3">
      <c r="A3871">
        <v>3869</v>
      </c>
      <c r="B3871" s="8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89"/>
        <v>3</v>
      </c>
      <c r="P3871">
        <f t="shared" si="290"/>
        <v>30.13</v>
      </c>
      <c r="Q3871" s="11" t="s">
        <v>8315</v>
      </c>
      <c r="R3871" t="s">
        <v>8357</v>
      </c>
      <c r="S3871" s="16">
        <f t="shared" si="291"/>
        <v>42047.724444444444</v>
      </c>
      <c r="T3871" s="16">
        <f t="shared" si="292"/>
        <v>42077.132638888885</v>
      </c>
    </row>
    <row r="3872" spans="1:21" ht="57.6" x14ac:dyDescent="0.3">
      <c r="A3872">
        <v>3870</v>
      </c>
      <c r="B3872" s="8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89"/>
        <v>15</v>
      </c>
      <c r="P3872">
        <f t="shared" si="290"/>
        <v>150</v>
      </c>
      <c r="Q3872" s="11" t="s">
        <v>8315</v>
      </c>
      <c r="R3872" t="s">
        <v>8357</v>
      </c>
      <c r="S3872" s="16">
        <f t="shared" si="291"/>
        <v>41793.17219907407</v>
      </c>
      <c r="T3872" s="16">
        <f t="shared" si="292"/>
        <v>41823.17219907407</v>
      </c>
    </row>
    <row r="3873" spans="1:21" ht="28.8" x14ac:dyDescent="0.3">
      <c r="A3873">
        <v>3871</v>
      </c>
      <c r="B3873" s="8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89"/>
        <v>3</v>
      </c>
      <c r="P3873">
        <f t="shared" si="290"/>
        <v>13.33</v>
      </c>
      <c r="Q3873" s="11" t="s">
        <v>8315</v>
      </c>
      <c r="R3873" t="s">
        <v>8357</v>
      </c>
      <c r="S3873" s="16">
        <f t="shared" si="291"/>
        <v>42763.780671296292</v>
      </c>
      <c r="T3873" s="16">
        <f t="shared" si="292"/>
        <v>42823.739004629635</v>
      </c>
    </row>
    <row r="3874" spans="1:21" ht="43.2" x14ac:dyDescent="0.3">
      <c r="A3874">
        <v>3872</v>
      </c>
      <c r="B3874" s="8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89"/>
        <v>0</v>
      </c>
      <c r="P3874">
        <f t="shared" si="290"/>
        <v>0</v>
      </c>
      <c r="Q3874" s="11" t="s">
        <v>8315</v>
      </c>
      <c r="R3874" t="s">
        <v>8357</v>
      </c>
      <c r="S3874" s="16">
        <f t="shared" si="291"/>
        <v>42180.145787037036</v>
      </c>
      <c r="T3874" s="16">
        <f t="shared" si="292"/>
        <v>42230.145787037036</v>
      </c>
    </row>
    <row r="3875" spans="1:21" ht="43.2" x14ac:dyDescent="0.3">
      <c r="A3875">
        <v>3873</v>
      </c>
      <c r="B3875" s="8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89"/>
        <v>0</v>
      </c>
      <c r="P3875">
        <f t="shared" si="290"/>
        <v>0</v>
      </c>
      <c r="Q3875" s="11" t="s">
        <v>8315</v>
      </c>
      <c r="R3875" t="s">
        <v>8357</v>
      </c>
      <c r="S3875" s="16">
        <f t="shared" si="291"/>
        <v>42255.696006944447</v>
      </c>
      <c r="T3875" s="16">
        <f t="shared" si="292"/>
        <v>42285.696006944447</v>
      </c>
    </row>
    <row r="3876" spans="1:21" ht="57.6" x14ac:dyDescent="0.3">
      <c r="A3876">
        <v>3874</v>
      </c>
      <c r="B3876" s="8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89"/>
        <v>0</v>
      </c>
      <c r="P3876">
        <f t="shared" si="290"/>
        <v>0</v>
      </c>
      <c r="Q3876" s="11" t="s">
        <v>8315</v>
      </c>
      <c r="R3876" t="s">
        <v>8357</v>
      </c>
      <c r="S3876" s="16">
        <f t="shared" si="291"/>
        <v>42007.016458333332</v>
      </c>
      <c r="T3876" s="16">
        <f t="shared" si="292"/>
        <v>42028.041666666672</v>
      </c>
    </row>
    <row r="3877" spans="1:21" ht="43.2" x14ac:dyDescent="0.3">
      <c r="A3877">
        <v>3875</v>
      </c>
      <c r="B3877" s="8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89"/>
        <v>0</v>
      </c>
      <c r="P3877">
        <f t="shared" si="290"/>
        <v>0</v>
      </c>
      <c r="Q3877" s="11" t="s">
        <v>8315</v>
      </c>
      <c r="R3877" t="s">
        <v>8357</v>
      </c>
      <c r="S3877" s="16">
        <f t="shared" si="291"/>
        <v>42615.346817129626</v>
      </c>
      <c r="T3877" s="16">
        <f t="shared" si="292"/>
        <v>42616.416666666672</v>
      </c>
    </row>
    <row r="3878" spans="1:21" ht="57.6" x14ac:dyDescent="0.3">
      <c r="A3878">
        <v>3876</v>
      </c>
      <c r="B3878" s="8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89"/>
        <v>53</v>
      </c>
      <c r="P3878">
        <f t="shared" si="290"/>
        <v>44.76</v>
      </c>
      <c r="Q3878" s="11" t="s">
        <v>8315</v>
      </c>
      <c r="R3878" t="s">
        <v>8357</v>
      </c>
      <c r="S3878" s="16">
        <f t="shared" si="291"/>
        <v>42372.624166666668</v>
      </c>
      <c r="T3878" s="16">
        <f t="shared" si="292"/>
        <v>42402.624166666668</v>
      </c>
      <c r="U3878">
        <f>YEAR(S956)</f>
        <v>2015</v>
      </c>
    </row>
    <row r="3879" spans="1:21" ht="43.2" x14ac:dyDescent="0.3">
      <c r="A3879">
        <v>3877</v>
      </c>
      <c r="B3879" s="8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89"/>
        <v>5</v>
      </c>
      <c r="P3879">
        <f t="shared" si="290"/>
        <v>88.64</v>
      </c>
      <c r="Q3879" s="11" t="s">
        <v>8315</v>
      </c>
      <c r="R3879" t="s">
        <v>8357</v>
      </c>
      <c r="S3879" s="16">
        <f t="shared" si="291"/>
        <v>42682.67768518519</v>
      </c>
      <c r="T3879" s="16">
        <f t="shared" si="292"/>
        <v>42712.67768518519</v>
      </c>
    </row>
    <row r="3880" spans="1:21" ht="43.2" x14ac:dyDescent="0.3">
      <c r="A3880">
        <v>3878</v>
      </c>
      <c r="B3880" s="8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89"/>
        <v>0</v>
      </c>
      <c r="P3880">
        <f t="shared" si="290"/>
        <v>10</v>
      </c>
      <c r="Q3880" s="11" t="s">
        <v>8315</v>
      </c>
      <c r="R3880" t="s">
        <v>8357</v>
      </c>
      <c r="S3880" s="16">
        <f t="shared" si="291"/>
        <v>42154.818819444445</v>
      </c>
      <c r="T3880" s="16">
        <f t="shared" si="292"/>
        <v>42185.165972222225</v>
      </c>
    </row>
    <row r="3881" spans="1:21" ht="43.2" x14ac:dyDescent="0.3">
      <c r="A3881">
        <v>3879</v>
      </c>
      <c r="B3881" s="8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89"/>
        <v>0</v>
      </c>
      <c r="P3881">
        <f t="shared" si="290"/>
        <v>0</v>
      </c>
      <c r="Q3881" s="11" t="s">
        <v>8315</v>
      </c>
      <c r="R3881" t="s">
        <v>8357</v>
      </c>
      <c r="S3881" s="16">
        <f t="shared" si="291"/>
        <v>41999.861064814817</v>
      </c>
      <c r="T3881" s="16">
        <f t="shared" si="292"/>
        <v>42029.861064814817</v>
      </c>
      <c r="U3881">
        <f t="shared" ref="U3881:U3882" si="293">YEAR(S959)</f>
        <v>2016</v>
      </c>
    </row>
    <row r="3882" spans="1:21" ht="43.2" x14ac:dyDescent="0.3">
      <c r="A3882">
        <v>3880</v>
      </c>
      <c r="B3882" s="8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89"/>
        <v>13</v>
      </c>
      <c r="P3882">
        <f t="shared" si="290"/>
        <v>57.65</v>
      </c>
      <c r="Q3882" s="11" t="s">
        <v>8315</v>
      </c>
      <c r="R3882" t="s">
        <v>8357</v>
      </c>
      <c r="S3882" s="16">
        <f t="shared" si="291"/>
        <v>41815.815046296295</v>
      </c>
      <c r="T3882" s="16">
        <f t="shared" si="292"/>
        <v>41850.958333333336</v>
      </c>
      <c r="U3882">
        <f t="shared" si="293"/>
        <v>2015</v>
      </c>
    </row>
    <row r="3883" spans="1:21" ht="28.8" x14ac:dyDescent="0.3">
      <c r="A3883">
        <v>3881</v>
      </c>
      <c r="B3883" s="8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89"/>
        <v>5</v>
      </c>
      <c r="P3883">
        <f t="shared" si="290"/>
        <v>25</v>
      </c>
      <c r="Q3883" s="11" t="s">
        <v>8315</v>
      </c>
      <c r="R3883" t="s">
        <v>8357</v>
      </c>
      <c r="S3883" s="16">
        <f t="shared" si="291"/>
        <v>42756.018506944441</v>
      </c>
      <c r="T3883" s="16">
        <f t="shared" si="292"/>
        <v>42786.018506944441</v>
      </c>
    </row>
    <row r="3884" spans="1:21" ht="43.2" x14ac:dyDescent="0.3">
      <c r="A3884">
        <v>3882</v>
      </c>
      <c r="B3884" s="8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89"/>
        <v>0</v>
      </c>
      <c r="P3884">
        <f t="shared" si="290"/>
        <v>0</v>
      </c>
      <c r="Q3884" s="11" t="s">
        <v>8315</v>
      </c>
      <c r="R3884" t="s">
        <v>8357</v>
      </c>
      <c r="S3884" s="16">
        <f t="shared" si="291"/>
        <v>42373.983449074076</v>
      </c>
      <c r="T3884" s="16">
        <f t="shared" si="292"/>
        <v>42400.960416666669</v>
      </c>
    </row>
    <row r="3885" spans="1:21" ht="57.6" x14ac:dyDescent="0.3">
      <c r="A3885">
        <v>3883</v>
      </c>
      <c r="B3885" s="8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89"/>
        <v>0</v>
      </c>
      <c r="P3885">
        <f t="shared" si="290"/>
        <v>0</v>
      </c>
      <c r="Q3885" s="11" t="s">
        <v>8315</v>
      </c>
      <c r="R3885" t="s">
        <v>8357</v>
      </c>
      <c r="S3885" s="16">
        <f t="shared" si="291"/>
        <v>41854.602650462963</v>
      </c>
      <c r="T3885" s="16">
        <f t="shared" si="292"/>
        <v>41884.602650462963</v>
      </c>
      <c r="U3885">
        <f>YEAR(S963)</f>
        <v>2017</v>
      </c>
    </row>
    <row r="3886" spans="1:21" ht="43.2" x14ac:dyDescent="0.3">
      <c r="A3886">
        <v>3884</v>
      </c>
      <c r="B3886" s="8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ref="O3886:O3906" si="294">ROUND(E3886/D3886*100,0)</f>
        <v>0</v>
      </c>
      <c r="P3886">
        <f t="shared" ref="P3886:P3906" si="295">IFERROR(ROUND(E3886/L3886,2),0)</f>
        <v>0</v>
      </c>
      <c r="Q3886" s="11" t="s">
        <v>8315</v>
      </c>
      <c r="R3886" t="s">
        <v>8357</v>
      </c>
      <c r="S3886" s="16">
        <f t="shared" ref="S3886:S3906" si="296">(((J3886/60)/60)/24)+DATE(1970,1,1)</f>
        <v>42065.791574074072</v>
      </c>
      <c r="T3886" s="16">
        <f t="shared" ref="T3886:T3906" si="297">(((I3886/60)/60)/24)+DATE(1970,1,1)</f>
        <v>42090.749907407408</v>
      </c>
    </row>
    <row r="3887" spans="1:21" ht="43.2" x14ac:dyDescent="0.3">
      <c r="A3887">
        <v>3885</v>
      </c>
      <c r="B3887" s="8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94"/>
        <v>0</v>
      </c>
      <c r="P3887">
        <f t="shared" si="295"/>
        <v>0</v>
      </c>
      <c r="Q3887" s="11" t="s">
        <v>8315</v>
      </c>
      <c r="R3887" t="s">
        <v>8357</v>
      </c>
      <c r="S3887" s="16">
        <f t="shared" si="296"/>
        <v>42469.951284722221</v>
      </c>
      <c r="T3887" s="16">
        <f t="shared" si="297"/>
        <v>42499.951284722221</v>
      </c>
    </row>
    <row r="3888" spans="1:21" x14ac:dyDescent="0.3">
      <c r="A3888">
        <v>3886</v>
      </c>
      <c r="B3888" s="8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94"/>
        <v>0</v>
      </c>
      <c r="P3888">
        <f t="shared" si="295"/>
        <v>0</v>
      </c>
      <c r="Q3888" s="11" t="s">
        <v>8315</v>
      </c>
      <c r="R3888" t="s">
        <v>8357</v>
      </c>
      <c r="S3888" s="16">
        <f t="shared" si="296"/>
        <v>41954.228032407409</v>
      </c>
      <c r="T3888" s="16">
        <f t="shared" si="297"/>
        <v>41984.228032407409</v>
      </c>
    </row>
    <row r="3889" spans="1:20" ht="43.2" x14ac:dyDescent="0.3">
      <c r="A3889">
        <v>3887</v>
      </c>
      <c r="B3889" s="8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94"/>
        <v>2</v>
      </c>
      <c r="P3889">
        <f t="shared" si="295"/>
        <v>17.5</v>
      </c>
      <c r="Q3889" s="11" t="s">
        <v>8315</v>
      </c>
      <c r="R3889" t="s">
        <v>8357</v>
      </c>
      <c r="S3889" s="16">
        <f t="shared" si="296"/>
        <v>42079.857974537037</v>
      </c>
      <c r="T3889" s="16">
        <f t="shared" si="297"/>
        <v>42125.916666666672</v>
      </c>
    </row>
    <row r="3890" spans="1:20" ht="43.2" x14ac:dyDescent="0.3">
      <c r="A3890">
        <v>3888</v>
      </c>
      <c r="B3890" s="8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94"/>
        <v>27</v>
      </c>
      <c r="P3890">
        <f t="shared" si="295"/>
        <v>38.71</v>
      </c>
      <c r="Q3890" s="11" t="s">
        <v>8315</v>
      </c>
      <c r="R3890" t="s">
        <v>8316</v>
      </c>
      <c r="S3890" s="16">
        <f t="shared" si="296"/>
        <v>42762.545810185184</v>
      </c>
      <c r="T3890" s="16">
        <f t="shared" si="297"/>
        <v>42792.545810185184</v>
      </c>
    </row>
    <row r="3891" spans="1:20" ht="43.2" x14ac:dyDescent="0.3">
      <c r="A3891">
        <v>3889</v>
      </c>
      <c r="B3891" s="8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94"/>
        <v>1</v>
      </c>
      <c r="P3891">
        <f t="shared" si="295"/>
        <v>13.11</v>
      </c>
      <c r="Q3891" s="11" t="s">
        <v>8315</v>
      </c>
      <c r="R3891" t="s">
        <v>8316</v>
      </c>
      <c r="S3891" s="16">
        <f t="shared" si="296"/>
        <v>41977.004976851851</v>
      </c>
      <c r="T3891" s="16">
        <f t="shared" si="297"/>
        <v>42008.976388888885</v>
      </c>
    </row>
    <row r="3892" spans="1:20" ht="43.2" x14ac:dyDescent="0.3">
      <c r="A3892">
        <v>3890</v>
      </c>
      <c r="B3892" s="8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94"/>
        <v>17</v>
      </c>
      <c r="P3892">
        <f t="shared" si="295"/>
        <v>315.5</v>
      </c>
      <c r="Q3892" s="11" t="s">
        <v>8315</v>
      </c>
      <c r="R3892" t="s">
        <v>8316</v>
      </c>
      <c r="S3892" s="16">
        <f t="shared" si="296"/>
        <v>42171.758611111116</v>
      </c>
      <c r="T3892" s="16">
        <f t="shared" si="297"/>
        <v>42231.758611111116</v>
      </c>
    </row>
    <row r="3893" spans="1:20" ht="28.8" x14ac:dyDescent="0.3">
      <c r="A3893">
        <v>3891</v>
      </c>
      <c r="B3893" s="8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94"/>
        <v>33</v>
      </c>
      <c r="P3893">
        <f t="shared" si="295"/>
        <v>37.14</v>
      </c>
      <c r="Q3893" s="11" t="s">
        <v>8315</v>
      </c>
      <c r="R3893" t="s">
        <v>8316</v>
      </c>
      <c r="S3893" s="16">
        <f t="shared" si="296"/>
        <v>42056.1324537037</v>
      </c>
      <c r="T3893" s="16">
        <f t="shared" si="297"/>
        <v>42086.207638888889</v>
      </c>
    </row>
    <row r="3894" spans="1:20" ht="57.6" x14ac:dyDescent="0.3">
      <c r="A3894">
        <v>3892</v>
      </c>
      <c r="B3894" s="8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94"/>
        <v>0</v>
      </c>
      <c r="P3894">
        <f t="shared" si="295"/>
        <v>0</v>
      </c>
      <c r="Q3894" s="11" t="s">
        <v>8315</v>
      </c>
      <c r="R3894" t="s">
        <v>8316</v>
      </c>
      <c r="S3894" s="16">
        <f t="shared" si="296"/>
        <v>41867.652280092596</v>
      </c>
      <c r="T3894" s="16">
        <f t="shared" si="297"/>
        <v>41875.291666666664</v>
      </c>
    </row>
    <row r="3895" spans="1:20" ht="57.6" x14ac:dyDescent="0.3">
      <c r="A3895">
        <v>3893</v>
      </c>
      <c r="B3895" s="8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94"/>
        <v>22</v>
      </c>
      <c r="P3895">
        <f t="shared" si="295"/>
        <v>128.27000000000001</v>
      </c>
      <c r="Q3895" s="11" t="s">
        <v>8315</v>
      </c>
      <c r="R3895" t="s">
        <v>8316</v>
      </c>
      <c r="S3895" s="16">
        <f t="shared" si="296"/>
        <v>41779.657870370371</v>
      </c>
      <c r="T3895" s="16">
        <f t="shared" si="297"/>
        <v>41821.25</v>
      </c>
    </row>
    <row r="3896" spans="1:20" ht="43.2" x14ac:dyDescent="0.3">
      <c r="A3896">
        <v>3894</v>
      </c>
      <c r="B3896" s="8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94"/>
        <v>3</v>
      </c>
      <c r="P3896">
        <f t="shared" si="295"/>
        <v>47.27</v>
      </c>
      <c r="Q3896" s="11" t="s">
        <v>8315</v>
      </c>
      <c r="R3896" t="s">
        <v>8316</v>
      </c>
      <c r="S3896" s="16">
        <f t="shared" si="296"/>
        <v>42679.958472222221</v>
      </c>
      <c r="T3896" s="16">
        <f t="shared" si="297"/>
        <v>42710.207638888889</v>
      </c>
    </row>
    <row r="3897" spans="1:20" ht="43.2" x14ac:dyDescent="0.3">
      <c r="A3897">
        <v>3895</v>
      </c>
      <c r="B3897" s="8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94"/>
        <v>5</v>
      </c>
      <c r="P3897">
        <f t="shared" si="295"/>
        <v>50</v>
      </c>
      <c r="Q3897" s="11" t="s">
        <v>8315</v>
      </c>
      <c r="R3897" t="s">
        <v>8316</v>
      </c>
      <c r="S3897" s="16">
        <f t="shared" si="296"/>
        <v>42032.250208333338</v>
      </c>
      <c r="T3897" s="16">
        <f t="shared" si="297"/>
        <v>42063.250208333338</v>
      </c>
    </row>
    <row r="3898" spans="1:20" ht="43.2" x14ac:dyDescent="0.3">
      <c r="A3898">
        <v>3896</v>
      </c>
      <c r="B3898" s="8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94"/>
        <v>11</v>
      </c>
      <c r="P3898">
        <f t="shared" si="295"/>
        <v>42.5</v>
      </c>
      <c r="Q3898" s="11" t="s">
        <v>8315</v>
      </c>
      <c r="R3898" t="s">
        <v>8316</v>
      </c>
      <c r="S3898" s="16">
        <f t="shared" si="296"/>
        <v>41793.191875000004</v>
      </c>
      <c r="T3898" s="16">
        <f t="shared" si="297"/>
        <v>41807.191875000004</v>
      </c>
    </row>
    <row r="3899" spans="1:20" ht="43.2" x14ac:dyDescent="0.3">
      <c r="A3899">
        <v>3897</v>
      </c>
      <c r="B3899" s="8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94"/>
        <v>18</v>
      </c>
      <c r="P3899">
        <f t="shared" si="295"/>
        <v>44</v>
      </c>
      <c r="Q3899" s="11" t="s">
        <v>8315</v>
      </c>
      <c r="R3899" t="s">
        <v>8316</v>
      </c>
      <c r="S3899" s="16">
        <f t="shared" si="296"/>
        <v>41982.87364583333</v>
      </c>
      <c r="T3899" s="16">
        <f t="shared" si="297"/>
        <v>42012.87364583333</v>
      </c>
    </row>
    <row r="3900" spans="1:20" ht="57.6" x14ac:dyDescent="0.3">
      <c r="A3900">
        <v>3898</v>
      </c>
      <c r="B3900" s="8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94"/>
        <v>33</v>
      </c>
      <c r="P3900">
        <f t="shared" si="295"/>
        <v>50.88</v>
      </c>
      <c r="Q3900" s="11" t="s">
        <v>8315</v>
      </c>
      <c r="R3900" t="s">
        <v>8316</v>
      </c>
      <c r="S3900" s="16">
        <f t="shared" si="296"/>
        <v>42193.482291666667</v>
      </c>
      <c r="T3900" s="16">
        <f t="shared" si="297"/>
        <v>42233.666666666672</v>
      </c>
    </row>
    <row r="3901" spans="1:20" ht="43.2" x14ac:dyDescent="0.3">
      <c r="A3901">
        <v>3899</v>
      </c>
      <c r="B3901" s="8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94"/>
        <v>1</v>
      </c>
      <c r="P3901">
        <f t="shared" si="295"/>
        <v>62.5</v>
      </c>
      <c r="Q3901" s="11" t="s">
        <v>8315</v>
      </c>
      <c r="R3901" t="s">
        <v>8316</v>
      </c>
      <c r="S3901" s="16">
        <f t="shared" si="296"/>
        <v>41843.775011574071</v>
      </c>
      <c r="T3901" s="16">
        <f t="shared" si="297"/>
        <v>41863.775011574071</v>
      </c>
    </row>
    <row r="3902" spans="1:20" ht="43.2" x14ac:dyDescent="0.3">
      <c r="A3902">
        <v>3900</v>
      </c>
      <c r="B3902" s="8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94"/>
        <v>5</v>
      </c>
      <c r="P3902">
        <f t="shared" si="295"/>
        <v>27</v>
      </c>
      <c r="Q3902" s="11" t="s">
        <v>8315</v>
      </c>
      <c r="R3902" t="s">
        <v>8316</v>
      </c>
      <c r="S3902" s="16">
        <f t="shared" si="296"/>
        <v>42136.092488425929</v>
      </c>
      <c r="T3902" s="16">
        <f t="shared" si="297"/>
        <v>42166.092488425929</v>
      </c>
    </row>
    <row r="3903" spans="1:20" ht="43.2" x14ac:dyDescent="0.3">
      <c r="A3903">
        <v>3901</v>
      </c>
      <c r="B3903" s="8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94"/>
        <v>1</v>
      </c>
      <c r="P3903">
        <f t="shared" si="295"/>
        <v>25</v>
      </c>
      <c r="Q3903" s="11" t="s">
        <v>8315</v>
      </c>
      <c r="R3903" t="s">
        <v>8316</v>
      </c>
      <c r="S3903" s="16">
        <f t="shared" si="296"/>
        <v>42317.826377314821</v>
      </c>
      <c r="T3903" s="16">
        <f t="shared" si="297"/>
        <v>42357.826377314821</v>
      </c>
    </row>
    <row r="3904" spans="1:20" ht="43.2" x14ac:dyDescent="0.3">
      <c r="A3904">
        <v>3902</v>
      </c>
      <c r="B3904" s="8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94"/>
        <v>49</v>
      </c>
      <c r="P3904">
        <f t="shared" si="295"/>
        <v>47.26</v>
      </c>
      <c r="Q3904" s="11" t="s">
        <v>8315</v>
      </c>
      <c r="R3904" t="s">
        <v>8316</v>
      </c>
      <c r="S3904" s="16">
        <f t="shared" si="296"/>
        <v>42663.468078703707</v>
      </c>
      <c r="T3904" s="16">
        <f t="shared" si="297"/>
        <v>42688.509745370371</v>
      </c>
    </row>
    <row r="3905" spans="1:20" ht="57.6" x14ac:dyDescent="0.3">
      <c r="A3905">
        <v>3903</v>
      </c>
      <c r="B3905" s="8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94"/>
        <v>0</v>
      </c>
      <c r="P3905">
        <f t="shared" si="295"/>
        <v>0</v>
      </c>
      <c r="Q3905" s="11" t="s">
        <v>8315</v>
      </c>
      <c r="R3905" t="s">
        <v>8316</v>
      </c>
      <c r="S3905" s="16">
        <f t="shared" si="296"/>
        <v>42186.01116898148</v>
      </c>
      <c r="T3905" s="16">
        <f t="shared" si="297"/>
        <v>42230.818055555559</v>
      </c>
    </row>
    <row r="3906" spans="1:20" ht="28.8" x14ac:dyDescent="0.3">
      <c r="A3906">
        <v>3904</v>
      </c>
      <c r="B3906" s="8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94"/>
        <v>0</v>
      </c>
      <c r="P3906">
        <f t="shared" si="295"/>
        <v>1.5</v>
      </c>
      <c r="Q3906" s="11" t="s">
        <v>8315</v>
      </c>
      <c r="R3906" t="s">
        <v>8316</v>
      </c>
      <c r="S3906" s="16">
        <f t="shared" si="296"/>
        <v>42095.229166666672</v>
      </c>
      <c r="T3906" s="16">
        <f t="shared" si="297"/>
        <v>42109.211111111115</v>
      </c>
    </row>
    <row r="3907" spans="1:20" ht="43.2" x14ac:dyDescent="0.3">
      <c r="A3907">
        <v>3905</v>
      </c>
      <c r="B3907" s="8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98">ROUND(E3907/D3907*100,0)</f>
        <v>12</v>
      </c>
      <c r="P3907">
        <f t="shared" ref="P3907:P3970" si="299">IFERROR(ROUND(E3907/L3907,2),0)</f>
        <v>24.71</v>
      </c>
      <c r="Q3907" s="11" t="s">
        <v>8315</v>
      </c>
      <c r="R3907" t="s">
        <v>8316</v>
      </c>
      <c r="S3907" s="16">
        <f t="shared" ref="S3907:S3970" si="300">(((J3907/60)/60)/24)+DATE(1970,1,1)</f>
        <v>42124.623877314814</v>
      </c>
      <c r="T3907" s="16">
        <f t="shared" ref="T3907:T3970" si="301">(((I3907/60)/60)/24)+DATE(1970,1,1)</f>
        <v>42166.958333333328</v>
      </c>
    </row>
    <row r="3908" spans="1:20" ht="43.2" x14ac:dyDescent="0.3">
      <c r="A3908">
        <v>3906</v>
      </c>
      <c r="B3908" s="8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98"/>
        <v>67</v>
      </c>
      <c r="P3908">
        <f t="shared" si="299"/>
        <v>63.13</v>
      </c>
      <c r="Q3908" s="11" t="s">
        <v>8315</v>
      </c>
      <c r="R3908" t="s">
        <v>8316</v>
      </c>
      <c r="S3908" s="16">
        <f t="shared" si="300"/>
        <v>42143.917743055557</v>
      </c>
      <c r="T3908" s="16">
        <f t="shared" si="301"/>
        <v>42181.559027777781</v>
      </c>
    </row>
    <row r="3909" spans="1:20" ht="43.2" x14ac:dyDescent="0.3">
      <c r="A3909">
        <v>3907</v>
      </c>
      <c r="B3909" s="8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98"/>
        <v>15</v>
      </c>
      <c r="P3909">
        <f t="shared" si="299"/>
        <v>38.25</v>
      </c>
      <c r="Q3909" s="11" t="s">
        <v>8315</v>
      </c>
      <c r="R3909" t="s">
        <v>8316</v>
      </c>
      <c r="S3909" s="16">
        <f t="shared" si="300"/>
        <v>41906.819513888891</v>
      </c>
      <c r="T3909" s="16">
        <f t="shared" si="301"/>
        <v>41938.838888888888</v>
      </c>
    </row>
    <row r="3910" spans="1:20" ht="43.2" x14ac:dyDescent="0.3">
      <c r="A3910">
        <v>3908</v>
      </c>
      <c r="B3910" s="8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98"/>
        <v>9</v>
      </c>
      <c r="P3910">
        <f t="shared" si="299"/>
        <v>16.25</v>
      </c>
      <c r="Q3910" s="11" t="s">
        <v>8315</v>
      </c>
      <c r="R3910" t="s">
        <v>8316</v>
      </c>
      <c r="S3910" s="16">
        <f t="shared" si="300"/>
        <v>41834.135370370372</v>
      </c>
      <c r="T3910" s="16">
        <f t="shared" si="301"/>
        <v>41849.135370370372</v>
      </c>
    </row>
    <row r="3911" spans="1:20" ht="43.2" x14ac:dyDescent="0.3">
      <c r="A3911">
        <v>3909</v>
      </c>
      <c r="B3911" s="8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98"/>
        <v>0</v>
      </c>
      <c r="P3911">
        <f t="shared" si="299"/>
        <v>33.75</v>
      </c>
      <c r="Q3911" s="11" t="s">
        <v>8315</v>
      </c>
      <c r="R3911" t="s">
        <v>8316</v>
      </c>
      <c r="S3911" s="16">
        <f t="shared" si="300"/>
        <v>41863.359282407408</v>
      </c>
      <c r="T3911" s="16">
        <f t="shared" si="301"/>
        <v>41893.359282407408</v>
      </c>
    </row>
    <row r="3912" spans="1:20" ht="43.2" x14ac:dyDescent="0.3">
      <c r="A3912">
        <v>3910</v>
      </c>
      <c r="B3912" s="8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98"/>
        <v>3</v>
      </c>
      <c r="P3912">
        <f t="shared" si="299"/>
        <v>61.67</v>
      </c>
      <c r="Q3912" s="11" t="s">
        <v>8315</v>
      </c>
      <c r="R3912" t="s">
        <v>8316</v>
      </c>
      <c r="S3912" s="16">
        <f t="shared" si="300"/>
        <v>42224.756909722222</v>
      </c>
      <c r="T3912" s="16">
        <f t="shared" si="301"/>
        <v>42254.756909722222</v>
      </c>
    </row>
    <row r="3913" spans="1:20" ht="43.2" x14ac:dyDescent="0.3">
      <c r="A3913">
        <v>3911</v>
      </c>
      <c r="B3913" s="8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98"/>
        <v>37</v>
      </c>
      <c r="P3913">
        <f t="shared" si="299"/>
        <v>83.14</v>
      </c>
      <c r="Q3913" s="11" t="s">
        <v>8315</v>
      </c>
      <c r="R3913" t="s">
        <v>8316</v>
      </c>
      <c r="S3913" s="16">
        <f t="shared" si="300"/>
        <v>41939.8122337963</v>
      </c>
      <c r="T3913" s="16">
        <f t="shared" si="301"/>
        <v>41969.853900462964</v>
      </c>
    </row>
    <row r="3914" spans="1:20" ht="43.2" x14ac:dyDescent="0.3">
      <c r="A3914">
        <v>3912</v>
      </c>
      <c r="B3914" s="8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98"/>
        <v>0</v>
      </c>
      <c r="P3914">
        <f t="shared" si="299"/>
        <v>1</v>
      </c>
      <c r="Q3914" s="11" t="s">
        <v>8315</v>
      </c>
      <c r="R3914" t="s">
        <v>8316</v>
      </c>
      <c r="S3914" s="16">
        <f t="shared" si="300"/>
        <v>42059.270023148143</v>
      </c>
      <c r="T3914" s="16">
        <f t="shared" si="301"/>
        <v>42119.190972222219</v>
      </c>
    </row>
    <row r="3915" spans="1:20" ht="43.2" x14ac:dyDescent="0.3">
      <c r="A3915">
        <v>3913</v>
      </c>
      <c r="B3915" s="8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98"/>
        <v>10</v>
      </c>
      <c r="P3915">
        <f t="shared" si="299"/>
        <v>142.86000000000001</v>
      </c>
      <c r="Q3915" s="11" t="s">
        <v>8315</v>
      </c>
      <c r="R3915" t="s">
        <v>8316</v>
      </c>
      <c r="S3915" s="16">
        <f t="shared" si="300"/>
        <v>42308.211215277777</v>
      </c>
      <c r="T3915" s="16">
        <f t="shared" si="301"/>
        <v>42338.252881944441</v>
      </c>
    </row>
    <row r="3916" spans="1:20" ht="43.2" x14ac:dyDescent="0.3">
      <c r="A3916">
        <v>3914</v>
      </c>
      <c r="B3916" s="8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98"/>
        <v>36</v>
      </c>
      <c r="P3916">
        <f t="shared" si="299"/>
        <v>33.67</v>
      </c>
      <c r="Q3916" s="11" t="s">
        <v>8315</v>
      </c>
      <c r="R3916" t="s">
        <v>8316</v>
      </c>
      <c r="S3916" s="16">
        <f t="shared" si="300"/>
        <v>42114.818935185183</v>
      </c>
      <c r="T3916" s="16">
        <f t="shared" si="301"/>
        <v>42134.957638888889</v>
      </c>
    </row>
    <row r="3917" spans="1:20" ht="43.2" x14ac:dyDescent="0.3">
      <c r="A3917">
        <v>3915</v>
      </c>
      <c r="B3917" s="8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98"/>
        <v>0</v>
      </c>
      <c r="P3917">
        <f t="shared" si="299"/>
        <v>5</v>
      </c>
      <c r="Q3917" s="11" t="s">
        <v>8315</v>
      </c>
      <c r="R3917" t="s">
        <v>8316</v>
      </c>
      <c r="S3917" s="16">
        <f t="shared" si="300"/>
        <v>42492.98505787037</v>
      </c>
      <c r="T3917" s="16">
        <f t="shared" si="301"/>
        <v>42522.98505787037</v>
      </c>
    </row>
    <row r="3918" spans="1:20" ht="43.2" x14ac:dyDescent="0.3">
      <c r="A3918">
        <v>3916</v>
      </c>
      <c r="B3918" s="8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98"/>
        <v>0</v>
      </c>
      <c r="P3918">
        <f t="shared" si="299"/>
        <v>0</v>
      </c>
      <c r="Q3918" s="11" t="s">
        <v>8315</v>
      </c>
      <c r="R3918" t="s">
        <v>8316</v>
      </c>
      <c r="S3918" s="16">
        <f t="shared" si="300"/>
        <v>42494.471666666665</v>
      </c>
      <c r="T3918" s="16">
        <f t="shared" si="301"/>
        <v>42524.471666666665</v>
      </c>
    </row>
    <row r="3919" spans="1:20" ht="43.2" x14ac:dyDescent="0.3">
      <c r="A3919">
        <v>3917</v>
      </c>
      <c r="B3919" s="8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98"/>
        <v>0</v>
      </c>
      <c r="P3919">
        <f t="shared" si="299"/>
        <v>10</v>
      </c>
      <c r="Q3919" s="11" t="s">
        <v>8315</v>
      </c>
      <c r="R3919" t="s">
        <v>8316</v>
      </c>
      <c r="S3919" s="16">
        <f t="shared" si="300"/>
        <v>41863.527326388888</v>
      </c>
      <c r="T3919" s="16">
        <f t="shared" si="301"/>
        <v>41893.527326388888</v>
      </c>
    </row>
    <row r="3920" spans="1:20" ht="57.6" x14ac:dyDescent="0.3">
      <c r="A3920">
        <v>3918</v>
      </c>
      <c r="B3920" s="8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98"/>
        <v>0</v>
      </c>
      <c r="P3920">
        <f t="shared" si="299"/>
        <v>40</v>
      </c>
      <c r="Q3920" s="11" t="s">
        <v>8315</v>
      </c>
      <c r="R3920" t="s">
        <v>8316</v>
      </c>
      <c r="S3920" s="16">
        <f t="shared" si="300"/>
        <v>41843.664618055554</v>
      </c>
      <c r="T3920" s="16">
        <f t="shared" si="301"/>
        <v>41855.666666666664</v>
      </c>
    </row>
    <row r="3921" spans="1:20" ht="43.2" x14ac:dyDescent="0.3">
      <c r="A3921">
        <v>3919</v>
      </c>
      <c r="B3921" s="8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98"/>
        <v>2</v>
      </c>
      <c r="P3921">
        <f t="shared" si="299"/>
        <v>30</v>
      </c>
      <c r="Q3921" s="11" t="s">
        <v>8315</v>
      </c>
      <c r="R3921" t="s">
        <v>8316</v>
      </c>
      <c r="S3921" s="16">
        <f t="shared" si="300"/>
        <v>42358.684872685189</v>
      </c>
      <c r="T3921" s="16">
        <f t="shared" si="301"/>
        <v>42387</v>
      </c>
    </row>
    <row r="3922" spans="1:20" ht="43.2" x14ac:dyDescent="0.3">
      <c r="A3922">
        <v>3920</v>
      </c>
      <c r="B3922" s="8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98"/>
        <v>5</v>
      </c>
      <c r="P3922">
        <f t="shared" si="299"/>
        <v>45</v>
      </c>
      <c r="Q3922" s="11" t="s">
        <v>8315</v>
      </c>
      <c r="R3922" t="s">
        <v>8316</v>
      </c>
      <c r="S3922" s="16">
        <f t="shared" si="300"/>
        <v>42657.38726851852</v>
      </c>
      <c r="T3922" s="16">
        <f t="shared" si="301"/>
        <v>42687.428935185191</v>
      </c>
    </row>
    <row r="3923" spans="1:20" ht="43.2" x14ac:dyDescent="0.3">
      <c r="A3923">
        <v>3921</v>
      </c>
      <c r="B3923" s="8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98"/>
        <v>0</v>
      </c>
      <c r="P3923">
        <f t="shared" si="299"/>
        <v>0</v>
      </c>
      <c r="Q3923" s="11" t="s">
        <v>8315</v>
      </c>
      <c r="R3923" t="s">
        <v>8316</v>
      </c>
      <c r="S3923" s="16">
        <f t="shared" si="300"/>
        <v>41926.542303240742</v>
      </c>
      <c r="T3923" s="16">
        <f t="shared" si="301"/>
        <v>41938.75</v>
      </c>
    </row>
    <row r="3924" spans="1:20" ht="43.2" x14ac:dyDescent="0.3">
      <c r="A3924">
        <v>3922</v>
      </c>
      <c r="B3924" s="8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98"/>
        <v>8</v>
      </c>
      <c r="P3924">
        <f t="shared" si="299"/>
        <v>10.17</v>
      </c>
      <c r="Q3924" s="11" t="s">
        <v>8315</v>
      </c>
      <c r="R3924" t="s">
        <v>8316</v>
      </c>
      <c r="S3924" s="16">
        <f t="shared" si="300"/>
        <v>42020.768634259264</v>
      </c>
      <c r="T3924" s="16">
        <f t="shared" si="301"/>
        <v>42065.958333333328</v>
      </c>
    </row>
    <row r="3925" spans="1:20" ht="43.2" x14ac:dyDescent="0.3">
      <c r="A3925">
        <v>3923</v>
      </c>
      <c r="B3925" s="8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98"/>
        <v>12</v>
      </c>
      <c r="P3925">
        <f t="shared" si="299"/>
        <v>81.41</v>
      </c>
      <c r="Q3925" s="11" t="s">
        <v>8315</v>
      </c>
      <c r="R3925" t="s">
        <v>8316</v>
      </c>
      <c r="S3925" s="16">
        <f t="shared" si="300"/>
        <v>42075.979988425926</v>
      </c>
      <c r="T3925" s="16">
        <f t="shared" si="301"/>
        <v>42103.979988425926</v>
      </c>
    </row>
    <row r="3926" spans="1:20" ht="43.2" x14ac:dyDescent="0.3">
      <c r="A3926">
        <v>3924</v>
      </c>
      <c r="B3926" s="8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98"/>
        <v>15</v>
      </c>
      <c r="P3926">
        <f t="shared" si="299"/>
        <v>57.25</v>
      </c>
      <c r="Q3926" s="11" t="s">
        <v>8315</v>
      </c>
      <c r="R3926" t="s">
        <v>8316</v>
      </c>
      <c r="S3926" s="16">
        <f t="shared" si="300"/>
        <v>41786.959745370368</v>
      </c>
      <c r="T3926" s="16">
        <f t="shared" si="301"/>
        <v>41816.959745370368</v>
      </c>
    </row>
    <row r="3927" spans="1:20" ht="43.2" x14ac:dyDescent="0.3">
      <c r="A3927">
        <v>3925</v>
      </c>
      <c r="B3927" s="8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98"/>
        <v>10</v>
      </c>
      <c r="P3927">
        <f t="shared" si="299"/>
        <v>5</v>
      </c>
      <c r="Q3927" s="11" t="s">
        <v>8315</v>
      </c>
      <c r="R3927" t="s">
        <v>8316</v>
      </c>
      <c r="S3927" s="16">
        <f t="shared" si="300"/>
        <v>41820.870821759258</v>
      </c>
      <c r="T3927" s="16">
        <f t="shared" si="301"/>
        <v>41850.870821759258</v>
      </c>
    </row>
    <row r="3928" spans="1:20" ht="28.8" x14ac:dyDescent="0.3">
      <c r="A3928">
        <v>3926</v>
      </c>
      <c r="B3928" s="8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98"/>
        <v>0</v>
      </c>
      <c r="P3928">
        <f t="shared" si="299"/>
        <v>15</v>
      </c>
      <c r="Q3928" s="11" t="s">
        <v>8315</v>
      </c>
      <c r="R3928" t="s">
        <v>8316</v>
      </c>
      <c r="S3928" s="16">
        <f t="shared" si="300"/>
        <v>41970.085046296299</v>
      </c>
      <c r="T3928" s="16">
        <f t="shared" si="301"/>
        <v>42000.085046296299</v>
      </c>
    </row>
    <row r="3929" spans="1:20" ht="43.2" x14ac:dyDescent="0.3">
      <c r="A3929">
        <v>3927</v>
      </c>
      <c r="B3929" s="8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98"/>
        <v>1</v>
      </c>
      <c r="P3929">
        <f t="shared" si="299"/>
        <v>12.5</v>
      </c>
      <c r="Q3929" s="11" t="s">
        <v>8315</v>
      </c>
      <c r="R3929" t="s">
        <v>8316</v>
      </c>
      <c r="S3929" s="16">
        <f t="shared" si="300"/>
        <v>41830.267407407409</v>
      </c>
      <c r="T3929" s="16">
        <f t="shared" si="301"/>
        <v>41860.267407407409</v>
      </c>
    </row>
    <row r="3930" spans="1:20" ht="43.2" x14ac:dyDescent="0.3">
      <c r="A3930">
        <v>3928</v>
      </c>
      <c r="B3930" s="8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98"/>
        <v>13</v>
      </c>
      <c r="P3930">
        <f t="shared" si="299"/>
        <v>93</v>
      </c>
      <c r="Q3930" s="11" t="s">
        <v>8315</v>
      </c>
      <c r="R3930" t="s">
        <v>8316</v>
      </c>
      <c r="S3930" s="16">
        <f t="shared" si="300"/>
        <v>42265.683182870373</v>
      </c>
      <c r="T3930" s="16">
        <f t="shared" si="301"/>
        <v>42293.207638888889</v>
      </c>
    </row>
    <row r="3931" spans="1:20" ht="43.2" x14ac:dyDescent="0.3">
      <c r="A3931">
        <v>3929</v>
      </c>
      <c r="B3931" s="8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98"/>
        <v>2</v>
      </c>
      <c r="P3931">
        <f t="shared" si="299"/>
        <v>32.36</v>
      </c>
      <c r="Q3931" s="11" t="s">
        <v>8315</v>
      </c>
      <c r="R3931" t="s">
        <v>8316</v>
      </c>
      <c r="S3931" s="16">
        <f t="shared" si="300"/>
        <v>42601.827141203699</v>
      </c>
      <c r="T3931" s="16">
        <f t="shared" si="301"/>
        <v>42631.827141203699</v>
      </c>
    </row>
    <row r="3932" spans="1:20" ht="43.2" x14ac:dyDescent="0.3">
      <c r="A3932">
        <v>3930</v>
      </c>
      <c r="B3932" s="8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98"/>
        <v>0</v>
      </c>
      <c r="P3932">
        <f t="shared" si="299"/>
        <v>0</v>
      </c>
      <c r="Q3932" s="11" t="s">
        <v>8315</v>
      </c>
      <c r="R3932" t="s">
        <v>8316</v>
      </c>
      <c r="S3932" s="16">
        <f t="shared" si="300"/>
        <v>42433.338749999995</v>
      </c>
      <c r="T3932" s="16">
        <f t="shared" si="301"/>
        <v>42461.25</v>
      </c>
    </row>
    <row r="3933" spans="1:20" ht="43.2" x14ac:dyDescent="0.3">
      <c r="A3933">
        <v>3931</v>
      </c>
      <c r="B3933" s="8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98"/>
        <v>0</v>
      </c>
      <c r="P3933">
        <f t="shared" si="299"/>
        <v>0</v>
      </c>
      <c r="Q3933" s="11" t="s">
        <v>8315</v>
      </c>
      <c r="R3933" t="s">
        <v>8316</v>
      </c>
      <c r="S3933" s="16">
        <f t="shared" si="300"/>
        <v>42228.151701388888</v>
      </c>
      <c r="T3933" s="16">
        <f t="shared" si="301"/>
        <v>42253.151701388888</v>
      </c>
    </row>
    <row r="3934" spans="1:20" ht="43.2" x14ac:dyDescent="0.3">
      <c r="A3934">
        <v>3932</v>
      </c>
      <c r="B3934" s="8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98"/>
        <v>0</v>
      </c>
      <c r="P3934">
        <f t="shared" si="299"/>
        <v>1</v>
      </c>
      <c r="Q3934" s="11" t="s">
        <v>8315</v>
      </c>
      <c r="R3934" t="s">
        <v>8316</v>
      </c>
      <c r="S3934" s="16">
        <f t="shared" si="300"/>
        <v>42415.168564814812</v>
      </c>
      <c r="T3934" s="16">
        <f t="shared" si="301"/>
        <v>42445.126898148148</v>
      </c>
    </row>
    <row r="3935" spans="1:20" ht="43.2" x14ac:dyDescent="0.3">
      <c r="A3935">
        <v>3933</v>
      </c>
      <c r="B3935" s="8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98"/>
        <v>16</v>
      </c>
      <c r="P3935">
        <f t="shared" si="299"/>
        <v>91.83</v>
      </c>
      <c r="Q3935" s="11" t="s">
        <v>8315</v>
      </c>
      <c r="R3935" t="s">
        <v>8316</v>
      </c>
      <c r="S3935" s="16">
        <f t="shared" si="300"/>
        <v>42538.968310185184</v>
      </c>
      <c r="T3935" s="16">
        <f t="shared" si="301"/>
        <v>42568.029861111107</v>
      </c>
    </row>
    <row r="3936" spans="1:20" ht="43.2" x14ac:dyDescent="0.3">
      <c r="A3936">
        <v>3934</v>
      </c>
      <c r="B3936" s="8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98"/>
        <v>11</v>
      </c>
      <c r="P3936">
        <f t="shared" si="299"/>
        <v>45.83</v>
      </c>
      <c r="Q3936" s="11" t="s">
        <v>8315</v>
      </c>
      <c r="R3936" t="s">
        <v>8316</v>
      </c>
      <c r="S3936" s="16">
        <f t="shared" si="300"/>
        <v>42233.671747685185</v>
      </c>
      <c r="T3936" s="16">
        <f t="shared" si="301"/>
        <v>42278.541666666672</v>
      </c>
    </row>
    <row r="3937" spans="1:20" ht="57.6" x14ac:dyDescent="0.3">
      <c r="A3937">
        <v>3935</v>
      </c>
      <c r="B3937" s="8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98"/>
        <v>44</v>
      </c>
      <c r="P3937">
        <f t="shared" si="299"/>
        <v>57.17</v>
      </c>
      <c r="Q3937" s="11" t="s">
        <v>8315</v>
      </c>
      <c r="R3937" t="s">
        <v>8316</v>
      </c>
      <c r="S3937" s="16">
        <f t="shared" si="300"/>
        <v>42221.656782407401</v>
      </c>
      <c r="T3937" s="16">
        <f t="shared" si="301"/>
        <v>42281.656782407401</v>
      </c>
    </row>
    <row r="3938" spans="1:20" ht="43.2" x14ac:dyDescent="0.3">
      <c r="A3938">
        <v>3936</v>
      </c>
      <c r="B3938" s="8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98"/>
        <v>0</v>
      </c>
      <c r="P3938">
        <f t="shared" si="299"/>
        <v>0</v>
      </c>
      <c r="Q3938" s="11" t="s">
        <v>8315</v>
      </c>
      <c r="R3938" t="s">
        <v>8316</v>
      </c>
      <c r="S3938" s="16">
        <f t="shared" si="300"/>
        <v>42675.262962962966</v>
      </c>
      <c r="T3938" s="16">
        <f t="shared" si="301"/>
        <v>42705.304629629631</v>
      </c>
    </row>
    <row r="3939" spans="1:20" ht="43.2" x14ac:dyDescent="0.3">
      <c r="A3939">
        <v>3937</v>
      </c>
      <c r="B3939" s="8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98"/>
        <v>86</v>
      </c>
      <c r="P3939">
        <f t="shared" si="299"/>
        <v>248.5</v>
      </c>
      <c r="Q3939" s="11" t="s">
        <v>8315</v>
      </c>
      <c r="R3939" t="s">
        <v>8316</v>
      </c>
      <c r="S3939" s="16">
        <f t="shared" si="300"/>
        <v>42534.631481481483</v>
      </c>
      <c r="T3939" s="16">
        <f t="shared" si="301"/>
        <v>42562.631481481483</v>
      </c>
    </row>
    <row r="3940" spans="1:20" ht="43.2" x14ac:dyDescent="0.3">
      <c r="A3940">
        <v>3938</v>
      </c>
      <c r="B3940" s="8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98"/>
        <v>12</v>
      </c>
      <c r="P3940">
        <f t="shared" si="299"/>
        <v>79.400000000000006</v>
      </c>
      <c r="Q3940" s="11" t="s">
        <v>8315</v>
      </c>
      <c r="R3940" t="s">
        <v>8316</v>
      </c>
      <c r="S3940" s="16">
        <f t="shared" si="300"/>
        <v>42151.905717592599</v>
      </c>
      <c r="T3940" s="16">
        <f t="shared" si="301"/>
        <v>42182.905717592599</v>
      </c>
    </row>
    <row r="3941" spans="1:20" ht="43.2" x14ac:dyDescent="0.3">
      <c r="A3941">
        <v>3939</v>
      </c>
      <c r="B3941" s="8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98"/>
        <v>0</v>
      </c>
      <c r="P3941">
        <f t="shared" si="299"/>
        <v>5</v>
      </c>
      <c r="Q3941" s="11" t="s">
        <v>8315</v>
      </c>
      <c r="R3941" t="s">
        <v>8316</v>
      </c>
      <c r="S3941" s="16">
        <f t="shared" si="300"/>
        <v>41915.400219907409</v>
      </c>
      <c r="T3941" s="16">
        <f t="shared" si="301"/>
        <v>41919.1875</v>
      </c>
    </row>
    <row r="3942" spans="1:20" ht="43.2" x14ac:dyDescent="0.3">
      <c r="A3942">
        <v>3940</v>
      </c>
      <c r="B3942" s="8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98"/>
        <v>0</v>
      </c>
      <c r="P3942">
        <f t="shared" si="299"/>
        <v>5.5</v>
      </c>
      <c r="Q3942" s="11" t="s">
        <v>8315</v>
      </c>
      <c r="R3942" t="s">
        <v>8316</v>
      </c>
      <c r="S3942" s="16">
        <f t="shared" si="300"/>
        <v>41961.492488425924</v>
      </c>
      <c r="T3942" s="16">
        <f t="shared" si="301"/>
        <v>42006.492488425924</v>
      </c>
    </row>
    <row r="3943" spans="1:20" ht="72" x14ac:dyDescent="0.3">
      <c r="A3943">
        <v>3941</v>
      </c>
      <c r="B3943" s="8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98"/>
        <v>1</v>
      </c>
      <c r="P3943">
        <f t="shared" si="299"/>
        <v>25</v>
      </c>
      <c r="Q3943" s="11" t="s">
        <v>8315</v>
      </c>
      <c r="R3943" t="s">
        <v>8316</v>
      </c>
      <c r="S3943" s="16">
        <f t="shared" si="300"/>
        <v>41940.587233796294</v>
      </c>
      <c r="T3943" s="16">
        <f t="shared" si="301"/>
        <v>41968.041666666672</v>
      </c>
    </row>
    <row r="3944" spans="1:20" ht="43.2" x14ac:dyDescent="0.3">
      <c r="A3944">
        <v>3942</v>
      </c>
      <c r="B3944" s="8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98"/>
        <v>0</v>
      </c>
      <c r="P3944">
        <f t="shared" si="299"/>
        <v>0</v>
      </c>
      <c r="Q3944" s="11" t="s">
        <v>8315</v>
      </c>
      <c r="R3944" t="s">
        <v>8316</v>
      </c>
      <c r="S3944" s="16">
        <f t="shared" si="300"/>
        <v>42111.904097222221</v>
      </c>
      <c r="T3944" s="16">
        <f t="shared" si="301"/>
        <v>42171.904097222221</v>
      </c>
    </row>
    <row r="3945" spans="1:20" ht="43.2" x14ac:dyDescent="0.3">
      <c r="A3945">
        <v>3943</v>
      </c>
      <c r="B3945" s="8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98"/>
        <v>36</v>
      </c>
      <c r="P3945">
        <f t="shared" si="299"/>
        <v>137.08000000000001</v>
      </c>
      <c r="Q3945" s="11" t="s">
        <v>8315</v>
      </c>
      <c r="R3945" t="s">
        <v>8316</v>
      </c>
      <c r="S3945" s="16">
        <f t="shared" si="300"/>
        <v>42279.778564814813</v>
      </c>
      <c r="T3945" s="16">
        <f t="shared" si="301"/>
        <v>42310.701388888891</v>
      </c>
    </row>
    <row r="3946" spans="1:20" ht="57.6" x14ac:dyDescent="0.3">
      <c r="A3946">
        <v>3944</v>
      </c>
      <c r="B3946" s="8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98"/>
        <v>0</v>
      </c>
      <c r="P3946">
        <f t="shared" si="299"/>
        <v>0</v>
      </c>
      <c r="Q3946" s="11" t="s">
        <v>8315</v>
      </c>
      <c r="R3946" t="s">
        <v>8316</v>
      </c>
      <c r="S3946" s="16">
        <f t="shared" si="300"/>
        <v>42213.662905092591</v>
      </c>
      <c r="T3946" s="16">
        <f t="shared" si="301"/>
        <v>42243.662905092591</v>
      </c>
    </row>
    <row r="3947" spans="1:20" ht="43.2" x14ac:dyDescent="0.3">
      <c r="A3947">
        <v>3945</v>
      </c>
      <c r="B3947" s="8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98"/>
        <v>0</v>
      </c>
      <c r="P3947">
        <f t="shared" si="299"/>
        <v>5</v>
      </c>
      <c r="Q3947" s="11" t="s">
        <v>8315</v>
      </c>
      <c r="R3947" t="s">
        <v>8316</v>
      </c>
      <c r="S3947" s="16">
        <f t="shared" si="300"/>
        <v>42109.801712962959</v>
      </c>
      <c r="T3947" s="16">
        <f t="shared" si="301"/>
        <v>42139.801712962959</v>
      </c>
    </row>
    <row r="3948" spans="1:20" ht="28.8" x14ac:dyDescent="0.3">
      <c r="A3948">
        <v>3946</v>
      </c>
      <c r="B3948" s="8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98"/>
        <v>3</v>
      </c>
      <c r="P3948">
        <f t="shared" si="299"/>
        <v>39</v>
      </c>
      <c r="Q3948" s="11" t="s">
        <v>8315</v>
      </c>
      <c r="R3948" t="s">
        <v>8316</v>
      </c>
      <c r="S3948" s="16">
        <f t="shared" si="300"/>
        <v>42031.833587962959</v>
      </c>
      <c r="T3948" s="16">
        <f t="shared" si="301"/>
        <v>42063.333333333328</v>
      </c>
    </row>
    <row r="3949" spans="1:20" ht="43.2" x14ac:dyDescent="0.3">
      <c r="A3949">
        <v>3947</v>
      </c>
      <c r="B3949" s="8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98"/>
        <v>3</v>
      </c>
      <c r="P3949">
        <f t="shared" si="299"/>
        <v>50.5</v>
      </c>
      <c r="Q3949" s="11" t="s">
        <v>8315</v>
      </c>
      <c r="R3949" t="s">
        <v>8316</v>
      </c>
      <c r="S3949" s="16">
        <f t="shared" si="300"/>
        <v>42615.142870370371</v>
      </c>
      <c r="T3949" s="16">
        <f t="shared" si="301"/>
        <v>42645.142870370371</v>
      </c>
    </row>
    <row r="3950" spans="1:20" ht="43.2" x14ac:dyDescent="0.3">
      <c r="A3950">
        <v>3948</v>
      </c>
      <c r="B3950" s="8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98"/>
        <v>0</v>
      </c>
      <c r="P3950">
        <f t="shared" si="299"/>
        <v>0</v>
      </c>
      <c r="Q3950" s="11" t="s">
        <v>8315</v>
      </c>
      <c r="R3950" t="s">
        <v>8316</v>
      </c>
      <c r="S3950" s="16">
        <f t="shared" si="300"/>
        <v>41829.325497685182</v>
      </c>
      <c r="T3950" s="16">
        <f t="shared" si="301"/>
        <v>41889.325497685182</v>
      </c>
    </row>
    <row r="3951" spans="1:20" ht="43.2" x14ac:dyDescent="0.3">
      <c r="A3951">
        <v>3949</v>
      </c>
      <c r="B3951" s="8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98"/>
        <v>16</v>
      </c>
      <c r="P3951">
        <f t="shared" si="299"/>
        <v>49.28</v>
      </c>
      <c r="Q3951" s="11" t="s">
        <v>8315</v>
      </c>
      <c r="R3951" t="s">
        <v>8316</v>
      </c>
      <c r="S3951" s="16">
        <f t="shared" si="300"/>
        <v>42016.120613425926</v>
      </c>
      <c r="T3951" s="16">
        <f t="shared" si="301"/>
        <v>42046.120613425926</v>
      </c>
    </row>
    <row r="3952" spans="1:20" ht="57.6" x14ac:dyDescent="0.3">
      <c r="A3952">
        <v>3950</v>
      </c>
      <c r="B3952" s="8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98"/>
        <v>1</v>
      </c>
      <c r="P3952">
        <f t="shared" si="299"/>
        <v>25</v>
      </c>
      <c r="Q3952" s="11" t="s">
        <v>8315</v>
      </c>
      <c r="R3952" t="s">
        <v>8316</v>
      </c>
      <c r="S3952" s="16">
        <f t="shared" si="300"/>
        <v>42439.702314814815</v>
      </c>
      <c r="T3952" s="16">
        <f t="shared" si="301"/>
        <v>42468.774305555555</v>
      </c>
    </row>
    <row r="3953" spans="1:20" ht="43.2" x14ac:dyDescent="0.3">
      <c r="A3953">
        <v>3951</v>
      </c>
      <c r="B3953" s="8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98"/>
        <v>0</v>
      </c>
      <c r="P3953">
        <f t="shared" si="299"/>
        <v>1</v>
      </c>
      <c r="Q3953" s="11" t="s">
        <v>8315</v>
      </c>
      <c r="R3953" t="s">
        <v>8316</v>
      </c>
      <c r="S3953" s="16">
        <f t="shared" si="300"/>
        <v>42433.825717592597</v>
      </c>
      <c r="T3953" s="16">
        <f t="shared" si="301"/>
        <v>42493.784050925926</v>
      </c>
    </row>
    <row r="3954" spans="1:20" ht="43.2" x14ac:dyDescent="0.3">
      <c r="A3954">
        <v>3952</v>
      </c>
      <c r="B3954" s="8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98"/>
        <v>0</v>
      </c>
      <c r="P3954">
        <f t="shared" si="299"/>
        <v>25</v>
      </c>
      <c r="Q3954" s="11" t="s">
        <v>8315</v>
      </c>
      <c r="R3954" t="s">
        <v>8316</v>
      </c>
      <c r="S3954" s="16">
        <f t="shared" si="300"/>
        <v>42243.790393518517</v>
      </c>
      <c r="T3954" s="16">
        <f t="shared" si="301"/>
        <v>42303.790393518517</v>
      </c>
    </row>
    <row r="3955" spans="1:20" ht="43.2" x14ac:dyDescent="0.3">
      <c r="A3955">
        <v>3953</v>
      </c>
      <c r="B3955" s="8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98"/>
        <v>0</v>
      </c>
      <c r="P3955">
        <f t="shared" si="299"/>
        <v>0</v>
      </c>
      <c r="Q3955" s="11" t="s">
        <v>8315</v>
      </c>
      <c r="R3955" t="s">
        <v>8316</v>
      </c>
      <c r="S3955" s="16">
        <f t="shared" si="300"/>
        <v>42550.048449074078</v>
      </c>
      <c r="T3955" s="16">
        <f t="shared" si="301"/>
        <v>42580.978472222225</v>
      </c>
    </row>
    <row r="3956" spans="1:20" ht="57.6" x14ac:dyDescent="0.3">
      <c r="A3956">
        <v>3954</v>
      </c>
      <c r="B3956" s="8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98"/>
        <v>0</v>
      </c>
      <c r="P3956">
        <f t="shared" si="299"/>
        <v>0</v>
      </c>
      <c r="Q3956" s="11" t="s">
        <v>8315</v>
      </c>
      <c r="R3956" t="s">
        <v>8316</v>
      </c>
      <c r="S3956" s="16">
        <f t="shared" si="300"/>
        <v>41774.651203703703</v>
      </c>
      <c r="T3956" s="16">
        <f t="shared" si="301"/>
        <v>41834.651203703703</v>
      </c>
    </row>
    <row r="3957" spans="1:20" ht="43.2" x14ac:dyDescent="0.3">
      <c r="A3957">
        <v>3955</v>
      </c>
      <c r="B3957" s="8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98"/>
        <v>24</v>
      </c>
      <c r="P3957">
        <f t="shared" si="299"/>
        <v>53.13</v>
      </c>
      <c r="Q3957" s="11" t="s">
        <v>8315</v>
      </c>
      <c r="R3957" t="s">
        <v>8316</v>
      </c>
      <c r="S3957" s="16">
        <f t="shared" si="300"/>
        <v>42306.848854166667</v>
      </c>
      <c r="T3957" s="16">
        <f t="shared" si="301"/>
        <v>42336.890520833331</v>
      </c>
    </row>
    <row r="3958" spans="1:20" ht="43.2" x14ac:dyDescent="0.3">
      <c r="A3958">
        <v>3956</v>
      </c>
      <c r="B3958" s="8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98"/>
        <v>0</v>
      </c>
      <c r="P3958">
        <f t="shared" si="299"/>
        <v>0</v>
      </c>
      <c r="Q3958" s="11" t="s">
        <v>8315</v>
      </c>
      <c r="R3958" t="s">
        <v>8316</v>
      </c>
      <c r="S3958" s="16">
        <f t="shared" si="300"/>
        <v>42457.932025462964</v>
      </c>
      <c r="T3958" s="16">
        <f t="shared" si="301"/>
        <v>42485.013888888891</v>
      </c>
    </row>
    <row r="3959" spans="1:20" ht="43.2" x14ac:dyDescent="0.3">
      <c r="A3959">
        <v>3957</v>
      </c>
      <c r="B3959" s="8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98"/>
        <v>0</v>
      </c>
      <c r="P3959">
        <f t="shared" si="299"/>
        <v>7</v>
      </c>
      <c r="Q3959" s="11" t="s">
        <v>8315</v>
      </c>
      <c r="R3959" t="s">
        <v>8316</v>
      </c>
      <c r="S3959" s="16">
        <f t="shared" si="300"/>
        <v>42513.976319444439</v>
      </c>
      <c r="T3959" s="16">
        <f t="shared" si="301"/>
        <v>42559.976319444439</v>
      </c>
    </row>
    <row r="3960" spans="1:20" ht="43.2" x14ac:dyDescent="0.3">
      <c r="A3960">
        <v>3958</v>
      </c>
      <c r="B3960" s="8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98"/>
        <v>32</v>
      </c>
      <c r="P3960">
        <f t="shared" si="299"/>
        <v>40.06</v>
      </c>
      <c r="Q3960" s="11" t="s">
        <v>8315</v>
      </c>
      <c r="R3960" t="s">
        <v>8316</v>
      </c>
      <c r="S3960" s="16">
        <f t="shared" si="300"/>
        <v>41816.950370370374</v>
      </c>
      <c r="T3960" s="16">
        <f t="shared" si="301"/>
        <v>41853.583333333336</v>
      </c>
    </row>
    <row r="3961" spans="1:20" ht="43.2" x14ac:dyDescent="0.3">
      <c r="A3961">
        <v>3959</v>
      </c>
      <c r="B3961" s="8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98"/>
        <v>24</v>
      </c>
      <c r="P3961">
        <f t="shared" si="299"/>
        <v>24.33</v>
      </c>
      <c r="Q3961" s="11" t="s">
        <v>8315</v>
      </c>
      <c r="R3961" t="s">
        <v>8316</v>
      </c>
      <c r="S3961" s="16">
        <f t="shared" si="300"/>
        <v>41880.788842592592</v>
      </c>
      <c r="T3961" s="16">
        <f t="shared" si="301"/>
        <v>41910.788842592592</v>
      </c>
    </row>
    <row r="3962" spans="1:20" ht="43.2" x14ac:dyDescent="0.3">
      <c r="A3962">
        <v>3960</v>
      </c>
      <c r="B3962" s="8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98"/>
        <v>2</v>
      </c>
      <c r="P3962">
        <f t="shared" si="299"/>
        <v>11.25</v>
      </c>
      <c r="Q3962" s="11" t="s">
        <v>8315</v>
      </c>
      <c r="R3962" t="s">
        <v>8316</v>
      </c>
      <c r="S3962" s="16">
        <f t="shared" si="300"/>
        <v>42342.845555555556</v>
      </c>
      <c r="T3962" s="16">
        <f t="shared" si="301"/>
        <v>42372.845555555556</v>
      </c>
    </row>
    <row r="3963" spans="1:20" ht="57.6" x14ac:dyDescent="0.3">
      <c r="A3963">
        <v>3961</v>
      </c>
      <c r="B3963" s="8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98"/>
        <v>0</v>
      </c>
      <c r="P3963">
        <f t="shared" si="299"/>
        <v>10.5</v>
      </c>
      <c r="Q3963" s="11" t="s">
        <v>8315</v>
      </c>
      <c r="R3963" t="s">
        <v>8316</v>
      </c>
      <c r="S3963" s="16">
        <f t="shared" si="300"/>
        <v>41745.891319444447</v>
      </c>
      <c r="T3963" s="16">
        <f t="shared" si="301"/>
        <v>41767.891319444447</v>
      </c>
    </row>
    <row r="3964" spans="1:20" ht="57.6" x14ac:dyDescent="0.3">
      <c r="A3964">
        <v>3962</v>
      </c>
      <c r="B3964" s="8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98"/>
        <v>3</v>
      </c>
      <c r="P3964">
        <f t="shared" si="299"/>
        <v>15</v>
      </c>
      <c r="Q3964" s="11" t="s">
        <v>8315</v>
      </c>
      <c r="R3964" t="s">
        <v>8316</v>
      </c>
      <c r="S3964" s="16">
        <f t="shared" si="300"/>
        <v>42311.621458333335</v>
      </c>
      <c r="T3964" s="16">
        <f t="shared" si="301"/>
        <v>42336.621458333335</v>
      </c>
    </row>
    <row r="3965" spans="1:20" ht="43.2" x14ac:dyDescent="0.3">
      <c r="A3965">
        <v>3963</v>
      </c>
      <c r="B3965" s="8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98"/>
        <v>0</v>
      </c>
      <c r="P3965">
        <f t="shared" si="299"/>
        <v>0</v>
      </c>
      <c r="Q3965" s="11" t="s">
        <v>8315</v>
      </c>
      <c r="R3965" t="s">
        <v>8316</v>
      </c>
      <c r="S3965" s="16">
        <f t="shared" si="300"/>
        <v>42296.154131944444</v>
      </c>
      <c r="T3965" s="16">
        <f t="shared" si="301"/>
        <v>42326.195798611108</v>
      </c>
    </row>
    <row r="3966" spans="1:20" ht="43.2" x14ac:dyDescent="0.3">
      <c r="A3966">
        <v>3964</v>
      </c>
      <c r="B3966" s="8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98"/>
        <v>6</v>
      </c>
      <c r="P3966">
        <f t="shared" si="299"/>
        <v>42</v>
      </c>
      <c r="Q3966" s="11" t="s">
        <v>8315</v>
      </c>
      <c r="R3966" t="s">
        <v>8316</v>
      </c>
      <c r="S3966" s="16">
        <f t="shared" si="300"/>
        <v>42053.722060185188</v>
      </c>
      <c r="T3966" s="16">
        <f t="shared" si="301"/>
        <v>42113.680393518516</v>
      </c>
    </row>
    <row r="3967" spans="1:20" ht="43.2" x14ac:dyDescent="0.3">
      <c r="A3967">
        <v>3965</v>
      </c>
      <c r="B3967" s="8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98"/>
        <v>14</v>
      </c>
      <c r="P3967">
        <f t="shared" si="299"/>
        <v>71.25</v>
      </c>
      <c r="Q3967" s="11" t="s">
        <v>8315</v>
      </c>
      <c r="R3967" t="s">
        <v>8316</v>
      </c>
      <c r="S3967" s="16">
        <f t="shared" si="300"/>
        <v>42414.235879629632</v>
      </c>
      <c r="T3967" s="16">
        <f t="shared" si="301"/>
        <v>42474.194212962961</v>
      </c>
    </row>
    <row r="3968" spans="1:20" ht="57.6" x14ac:dyDescent="0.3">
      <c r="A3968">
        <v>3966</v>
      </c>
      <c r="B3968" s="8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98"/>
        <v>1</v>
      </c>
      <c r="P3968">
        <f t="shared" si="299"/>
        <v>22.5</v>
      </c>
      <c r="Q3968" s="11" t="s">
        <v>8315</v>
      </c>
      <c r="R3968" t="s">
        <v>8316</v>
      </c>
      <c r="S3968" s="16">
        <f t="shared" si="300"/>
        <v>41801.711550925924</v>
      </c>
      <c r="T3968" s="16">
        <f t="shared" si="301"/>
        <v>41844.124305555553</v>
      </c>
    </row>
    <row r="3969" spans="1:20" ht="43.2" x14ac:dyDescent="0.3">
      <c r="A3969">
        <v>3967</v>
      </c>
      <c r="B3969" s="8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98"/>
        <v>24</v>
      </c>
      <c r="P3969">
        <f t="shared" si="299"/>
        <v>41</v>
      </c>
      <c r="Q3969" s="11" t="s">
        <v>8315</v>
      </c>
      <c r="R3969" t="s">
        <v>8316</v>
      </c>
      <c r="S3969" s="16">
        <f t="shared" si="300"/>
        <v>42770.290590277778</v>
      </c>
      <c r="T3969" s="16">
        <f t="shared" si="301"/>
        <v>42800.290590277778</v>
      </c>
    </row>
    <row r="3970" spans="1:20" ht="43.2" x14ac:dyDescent="0.3">
      <c r="A3970">
        <v>3968</v>
      </c>
      <c r="B3970" s="8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98"/>
        <v>11</v>
      </c>
      <c r="P3970">
        <f t="shared" si="299"/>
        <v>47.91</v>
      </c>
      <c r="Q3970" s="11" t="s">
        <v>8315</v>
      </c>
      <c r="R3970" t="s">
        <v>8316</v>
      </c>
      <c r="S3970" s="16">
        <f t="shared" si="300"/>
        <v>42452.815659722226</v>
      </c>
      <c r="T3970" s="16">
        <f t="shared" si="301"/>
        <v>42512.815659722226</v>
      </c>
    </row>
    <row r="3971" spans="1:20" ht="57.6" x14ac:dyDescent="0.3">
      <c r="A3971">
        <v>3969</v>
      </c>
      <c r="B3971" s="8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02">ROUND(E3971/D3971*100,0)</f>
        <v>7</v>
      </c>
      <c r="P3971">
        <f t="shared" ref="P3971:P4034" si="303">IFERROR(ROUND(E3971/L3971,2),0)</f>
        <v>35.17</v>
      </c>
      <c r="Q3971" s="11" t="s">
        <v>8315</v>
      </c>
      <c r="R3971" t="s">
        <v>8316</v>
      </c>
      <c r="S3971" s="16">
        <f t="shared" ref="S3971:S4034" si="304">(((J3971/60)/60)/24)+DATE(1970,1,1)</f>
        <v>42601.854699074072</v>
      </c>
      <c r="T3971" s="16">
        <f t="shared" ref="T3971:T4034" si="305">(((I3971/60)/60)/24)+DATE(1970,1,1)</f>
        <v>42611.163194444445</v>
      </c>
    </row>
    <row r="3972" spans="1:20" ht="57.6" x14ac:dyDescent="0.3">
      <c r="A3972">
        <v>3970</v>
      </c>
      <c r="B3972" s="8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02"/>
        <v>0</v>
      </c>
      <c r="P3972">
        <f t="shared" si="303"/>
        <v>5.5</v>
      </c>
      <c r="Q3972" s="11" t="s">
        <v>8315</v>
      </c>
      <c r="R3972" t="s">
        <v>8316</v>
      </c>
      <c r="S3972" s="16">
        <f t="shared" si="304"/>
        <v>42447.863553240735</v>
      </c>
      <c r="T3972" s="16">
        <f t="shared" si="305"/>
        <v>42477.863553240735</v>
      </c>
    </row>
    <row r="3973" spans="1:20" ht="43.2" x14ac:dyDescent="0.3">
      <c r="A3973">
        <v>3971</v>
      </c>
      <c r="B3973" s="8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02"/>
        <v>1</v>
      </c>
      <c r="P3973">
        <f t="shared" si="303"/>
        <v>22.67</v>
      </c>
      <c r="Q3973" s="11" t="s">
        <v>8315</v>
      </c>
      <c r="R3973" t="s">
        <v>8316</v>
      </c>
      <c r="S3973" s="16">
        <f t="shared" si="304"/>
        <v>41811.536180555559</v>
      </c>
      <c r="T3973" s="16">
        <f t="shared" si="305"/>
        <v>41841.536180555559</v>
      </c>
    </row>
    <row r="3974" spans="1:20" ht="43.2" x14ac:dyDescent="0.3">
      <c r="A3974">
        <v>3972</v>
      </c>
      <c r="B3974" s="8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02"/>
        <v>21</v>
      </c>
      <c r="P3974">
        <f t="shared" si="303"/>
        <v>26.38</v>
      </c>
      <c r="Q3974" s="11" t="s">
        <v>8315</v>
      </c>
      <c r="R3974" t="s">
        <v>8316</v>
      </c>
      <c r="S3974" s="16">
        <f t="shared" si="304"/>
        <v>41981.067523148144</v>
      </c>
      <c r="T3974" s="16">
        <f t="shared" si="305"/>
        <v>42041.067523148144</v>
      </c>
    </row>
    <row r="3975" spans="1:20" ht="43.2" x14ac:dyDescent="0.3">
      <c r="A3975">
        <v>3973</v>
      </c>
      <c r="B3975" s="8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02"/>
        <v>78</v>
      </c>
      <c r="P3975">
        <f t="shared" si="303"/>
        <v>105.54</v>
      </c>
      <c r="Q3975" s="11" t="s">
        <v>8315</v>
      </c>
      <c r="R3975" t="s">
        <v>8316</v>
      </c>
      <c r="S3975" s="16">
        <f t="shared" si="304"/>
        <v>42469.68414351852</v>
      </c>
      <c r="T3975" s="16">
        <f t="shared" si="305"/>
        <v>42499.166666666672</v>
      </c>
    </row>
    <row r="3976" spans="1:20" ht="43.2" x14ac:dyDescent="0.3">
      <c r="A3976">
        <v>3974</v>
      </c>
      <c r="B3976" s="8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02"/>
        <v>32</v>
      </c>
      <c r="P3976">
        <f t="shared" si="303"/>
        <v>29.09</v>
      </c>
      <c r="Q3976" s="11" t="s">
        <v>8315</v>
      </c>
      <c r="R3976" t="s">
        <v>8316</v>
      </c>
      <c r="S3976" s="16">
        <f t="shared" si="304"/>
        <v>42493.546851851846</v>
      </c>
      <c r="T3976" s="16">
        <f t="shared" si="305"/>
        <v>42523.546851851846</v>
      </c>
    </row>
    <row r="3977" spans="1:20" ht="43.2" x14ac:dyDescent="0.3">
      <c r="A3977">
        <v>3975</v>
      </c>
      <c r="B3977" s="8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02"/>
        <v>0</v>
      </c>
      <c r="P3977">
        <f t="shared" si="303"/>
        <v>0</v>
      </c>
      <c r="Q3977" s="11" t="s">
        <v>8315</v>
      </c>
      <c r="R3977" t="s">
        <v>8316</v>
      </c>
      <c r="S3977" s="16">
        <f t="shared" si="304"/>
        <v>42534.866875</v>
      </c>
      <c r="T3977" s="16">
        <f t="shared" si="305"/>
        <v>42564.866875</v>
      </c>
    </row>
    <row r="3978" spans="1:20" ht="43.2" x14ac:dyDescent="0.3">
      <c r="A3978">
        <v>3976</v>
      </c>
      <c r="B3978" s="8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02"/>
        <v>48</v>
      </c>
      <c r="P3978">
        <f t="shared" si="303"/>
        <v>62</v>
      </c>
      <c r="Q3978" s="11" t="s">
        <v>8315</v>
      </c>
      <c r="R3978" t="s">
        <v>8316</v>
      </c>
      <c r="S3978" s="16">
        <f t="shared" si="304"/>
        <v>41830.858344907407</v>
      </c>
      <c r="T3978" s="16">
        <f t="shared" si="305"/>
        <v>41852.291666666664</v>
      </c>
    </row>
    <row r="3979" spans="1:20" ht="43.2" x14ac:dyDescent="0.3">
      <c r="A3979">
        <v>3977</v>
      </c>
      <c r="B3979" s="8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02"/>
        <v>1</v>
      </c>
      <c r="P3979">
        <f t="shared" si="303"/>
        <v>217.5</v>
      </c>
      <c r="Q3979" s="11" t="s">
        <v>8315</v>
      </c>
      <c r="R3979" t="s">
        <v>8316</v>
      </c>
      <c r="S3979" s="16">
        <f t="shared" si="304"/>
        <v>42543.788564814815</v>
      </c>
      <c r="T3979" s="16">
        <f t="shared" si="305"/>
        <v>42573.788564814815</v>
      </c>
    </row>
    <row r="3980" spans="1:20" ht="43.2" x14ac:dyDescent="0.3">
      <c r="A3980">
        <v>3978</v>
      </c>
      <c r="B3980" s="8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02"/>
        <v>11</v>
      </c>
      <c r="P3980">
        <f t="shared" si="303"/>
        <v>26.75</v>
      </c>
      <c r="Q3980" s="11" t="s">
        <v>8315</v>
      </c>
      <c r="R3980" t="s">
        <v>8316</v>
      </c>
      <c r="S3980" s="16">
        <f t="shared" si="304"/>
        <v>41975.642974537041</v>
      </c>
      <c r="T3980" s="16">
        <f t="shared" si="305"/>
        <v>42035.642974537041</v>
      </c>
    </row>
    <row r="3981" spans="1:20" ht="43.2" x14ac:dyDescent="0.3">
      <c r="A3981">
        <v>3979</v>
      </c>
      <c r="B3981" s="8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02"/>
        <v>2</v>
      </c>
      <c r="P3981">
        <f t="shared" si="303"/>
        <v>18.329999999999998</v>
      </c>
      <c r="Q3981" s="11" t="s">
        <v>8315</v>
      </c>
      <c r="R3981" t="s">
        <v>8316</v>
      </c>
      <c r="S3981" s="16">
        <f t="shared" si="304"/>
        <v>42069.903437500005</v>
      </c>
      <c r="T3981" s="16">
        <f t="shared" si="305"/>
        <v>42092.833333333328</v>
      </c>
    </row>
    <row r="3982" spans="1:20" ht="57.6" x14ac:dyDescent="0.3">
      <c r="A3982">
        <v>3980</v>
      </c>
      <c r="B3982" s="8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02"/>
        <v>18</v>
      </c>
      <c r="P3982">
        <f t="shared" si="303"/>
        <v>64.290000000000006</v>
      </c>
      <c r="Q3982" s="11" t="s">
        <v>8315</v>
      </c>
      <c r="R3982" t="s">
        <v>8316</v>
      </c>
      <c r="S3982" s="16">
        <f t="shared" si="304"/>
        <v>41795.598923611113</v>
      </c>
      <c r="T3982" s="16">
        <f t="shared" si="305"/>
        <v>41825.598923611113</v>
      </c>
    </row>
    <row r="3983" spans="1:20" ht="43.2" x14ac:dyDescent="0.3">
      <c r="A3983">
        <v>3981</v>
      </c>
      <c r="B3983" s="8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02"/>
        <v>4</v>
      </c>
      <c r="P3983">
        <f t="shared" si="303"/>
        <v>175</v>
      </c>
      <c r="Q3983" s="11" t="s">
        <v>8315</v>
      </c>
      <c r="R3983" t="s">
        <v>8316</v>
      </c>
      <c r="S3983" s="16">
        <f t="shared" si="304"/>
        <v>42508.179965277777</v>
      </c>
      <c r="T3983" s="16">
        <f t="shared" si="305"/>
        <v>42568.179965277777</v>
      </c>
    </row>
    <row r="3984" spans="1:20" ht="57.6" x14ac:dyDescent="0.3">
      <c r="A3984">
        <v>3982</v>
      </c>
      <c r="B3984" s="8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02"/>
        <v>20</v>
      </c>
      <c r="P3984">
        <f t="shared" si="303"/>
        <v>34</v>
      </c>
      <c r="Q3984" s="11" t="s">
        <v>8315</v>
      </c>
      <c r="R3984" t="s">
        <v>8316</v>
      </c>
      <c r="S3984" s="16">
        <f t="shared" si="304"/>
        <v>42132.809953703705</v>
      </c>
      <c r="T3984" s="16">
        <f t="shared" si="305"/>
        <v>42192.809953703705</v>
      </c>
    </row>
    <row r="3985" spans="1:20" ht="43.2" x14ac:dyDescent="0.3">
      <c r="A3985">
        <v>3983</v>
      </c>
      <c r="B3985" s="8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02"/>
        <v>35</v>
      </c>
      <c r="P3985">
        <f t="shared" si="303"/>
        <v>84.28</v>
      </c>
      <c r="Q3985" s="11" t="s">
        <v>8315</v>
      </c>
      <c r="R3985" t="s">
        <v>8316</v>
      </c>
      <c r="S3985" s="16">
        <f t="shared" si="304"/>
        <v>41747.86986111111</v>
      </c>
      <c r="T3985" s="16">
        <f t="shared" si="305"/>
        <v>41779.290972222225</v>
      </c>
    </row>
    <row r="3986" spans="1:20" ht="43.2" x14ac:dyDescent="0.3">
      <c r="A3986">
        <v>3984</v>
      </c>
      <c r="B3986" s="8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02"/>
        <v>6</v>
      </c>
      <c r="P3986">
        <f t="shared" si="303"/>
        <v>9.5</v>
      </c>
      <c r="Q3986" s="11" t="s">
        <v>8315</v>
      </c>
      <c r="R3986" t="s">
        <v>8316</v>
      </c>
      <c r="S3986" s="16">
        <f t="shared" si="304"/>
        <v>41920.963472222218</v>
      </c>
      <c r="T3986" s="16">
        <f t="shared" si="305"/>
        <v>41951</v>
      </c>
    </row>
    <row r="3987" spans="1:20" ht="57.6" x14ac:dyDescent="0.3">
      <c r="A3987">
        <v>3985</v>
      </c>
      <c r="B3987" s="8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02"/>
        <v>32</v>
      </c>
      <c r="P3987">
        <f t="shared" si="303"/>
        <v>33.74</v>
      </c>
      <c r="Q3987" s="11" t="s">
        <v>8315</v>
      </c>
      <c r="R3987" t="s">
        <v>8316</v>
      </c>
      <c r="S3987" s="16">
        <f t="shared" si="304"/>
        <v>42399.707407407404</v>
      </c>
      <c r="T3987" s="16">
        <f t="shared" si="305"/>
        <v>42420.878472222219</v>
      </c>
    </row>
    <row r="3988" spans="1:20" ht="57.6" x14ac:dyDescent="0.3">
      <c r="A3988">
        <v>3986</v>
      </c>
      <c r="B3988" s="8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02"/>
        <v>10</v>
      </c>
      <c r="P3988">
        <f t="shared" si="303"/>
        <v>37.54</v>
      </c>
      <c r="Q3988" s="11" t="s">
        <v>8315</v>
      </c>
      <c r="R3988" t="s">
        <v>8316</v>
      </c>
      <c r="S3988" s="16">
        <f t="shared" si="304"/>
        <v>42467.548541666663</v>
      </c>
      <c r="T3988" s="16">
        <f t="shared" si="305"/>
        <v>42496.544444444444</v>
      </c>
    </row>
    <row r="3989" spans="1:20" ht="43.2" x14ac:dyDescent="0.3">
      <c r="A3989">
        <v>3987</v>
      </c>
      <c r="B3989" s="8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02"/>
        <v>38</v>
      </c>
      <c r="P3989">
        <f t="shared" si="303"/>
        <v>11.62</v>
      </c>
      <c r="Q3989" s="11" t="s">
        <v>8315</v>
      </c>
      <c r="R3989" t="s">
        <v>8316</v>
      </c>
      <c r="S3989" s="16">
        <f t="shared" si="304"/>
        <v>41765.92465277778</v>
      </c>
      <c r="T3989" s="16">
        <f t="shared" si="305"/>
        <v>41775.92465277778</v>
      </c>
    </row>
    <row r="3990" spans="1:20" ht="28.8" x14ac:dyDescent="0.3">
      <c r="A3990">
        <v>3988</v>
      </c>
      <c r="B3990" s="8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02"/>
        <v>2</v>
      </c>
      <c r="P3990">
        <f t="shared" si="303"/>
        <v>8</v>
      </c>
      <c r="Q3990" s="11" t="s">
        <v>8315</v>
      </c>
      <c r="R3990" t="s">
        <v>8316</v>
      </c>
      <c r="S3990" s="16">
        <f t="shared" si="304"/>
        <v>42230.08116898148</v>
      </c>
      <c r="T3990" s="16">
        <f t="shared" si="305"/>
        <v>42245.08116898148</v>
      </c>
    </row>
    <row r="3991" spans="1:20" ht="43.2" x14ac:dyDescent="0.3">
      <c r="A3991">
        <v>3989</v>
      </c>
      <c r="B3991" s="8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02"/>
        <v>0</v>
      </c>
      <c r="P3991">
        <f t="shared" si="303"/>
        <v>0</v>
      </c>
      <c r="Q3991" s="11" t="s">
        <v>8315</v>
      </c>
      <c r="R3991" t="s">
        <v>8316</v>
      </c>
      <c r="S3991" s="16">
        <f t="shared" si="304"/>
        <v>42286.749780092592</v>
      </c>
      <c r="T3991" s="16">
        <f t="shared" si="305"/>
        <v>42316.791446759264</v>
      </c>
    </row>
    <row r="3992" spans="1:20" ht="43.2" x14ac:dyDescent="0.3">
      <c r="A3992">
        <v>3990</v>
      </c>
      <c r="B3992" s="8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02"/>
        <v>4</v>
      </c>
      <c r="P3992">
        <f t="shared" si="303"/>
        <v>23</v>
      </c>
      <c r="Q3992" s="11" t="s">
        <v>8315</v>
      </c>
      <c r="R3992" t="s">
        <v>8316</v>
      </c>
      <c r="S3992" s="16">
        <f t="shared" si="304"/>
        <v>42401.672372685185</v>
      </c>
      <c r="T3992" s="16">
        <f t="shared" si="305"/>
        <v>42431.672372685185</v>
      </c>
    </row>
    <row r="3993" spans="1:20" ht="28.8" x14ac:dyDescent="0.3">
      <c r="A3993">
        <v>3991</v>
      </c>
      <c r="B3993" s="8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02"/>
        <v>20</v>
      </c>
      <c r="P3993">
        <f t="shared" si="303"/>
        <v>100</v>
      </c>
      <c r="Q3993" s="11" t="s">
        <v>8315</v>
      </c>
      <c r="R3993" t="s">
        <v>8316</v>
      </c>
      <c r="S3993" s="16">
        <f t="shared" si="304"/>
        <v>42125.644467592589</v>
      </c>
      <c r="T3993" s="16">
        <f t="shared" si="305"/>
        <v>42155.644467592589</v>
      </c>
    </row>
    <row r="3994" spans="1:20" ht="43.2" x14ac:dyDescent="0.3">
      <c r="A3994">
        <v>3992</v>
      </c>
      <c r="B3994" s="8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02"/>
        <v>5</v>
      </c>
      <c r="P3994">
        <f t="shared" si="303"/>
        <v>60.11</v>
      </c>
      <c r="Q3994" s="11" t="s">
        <v>8315</v>
      </c>
      <c r="R3994" t="s">
        <v>8316</v>
      </c>
      <c r="S3994" s="16">
        <f t="shared" si="304"/>
        <v>42289.94049768518</v>
      </c>
      <c r="T3994" s="16">
        <f t="shared" si="305"/>
        <v>42349.982164351852</v>
      </c>
    </row>
    <row r="3995" spans="1:20" ht="43.2" x14ac:dyDescent="0.3">
      <c r="A3995">
        <v>3993</v>
      </c>
      <c r="B3995" s="8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02"/>
        <v>0</v>
      </c>
      <c r="P3995">
        <f t="shared" si="303"/>
        <v>3</v>
      </c>
      <c r="Q3995" s="11" t="s">
        <v>8315</v>
      </c>
      <c r="R3995" t="s">
        <v>8316</v>
      </c>
      <c r="S3995" s="16">
        <f t="shared" si="304"/>
        <v>42107.864722222221</v>
      </c>
      <c r="T3995" s="16">
        <f t="shared" si="305"/>
        <v>42137.864722222221</v>
      </c>
    </row>
    <row r="3996" spans="1:20" ht="43.2" x14ac:dyDescent="0.3">
      <c r="A3996">
        <v>3994</v>
      </c>
      <c r="B3996" s="8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02"/>
        <v>0</v>
      </c>
      <c r="P3996">
        <f t="shared" si="303"/>
        <v>5</v>
      </c>
      <c r="Q3996" s="11" t="s">
        <v>8315</v>
      </c>
      <c r="R3996" t="s">
        <v>8316</v>
      </c>
      <c r="S3996" s="16">
        <f t="shared" si="304"/>
        <v>41809.389930555553</v>
      </c>
      <c r="T3996" s="16">
        <f t="shared" si="305"/>
        <v>41839.389930555553</v>
      </c>
    </row>
    <row r="3997" spans="1:20" ht="43.2" x14ac:dyDescent="0.3">
      <c r="A3997">
        <v>3995</v>
      </c>
      <c r="B3997" s="8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02"/>
        <v>35</v>
      </c>
      <c r="P3997">
        <f t="shared" si="303"/>
        <v>17.5</v>
      </c>
      <c r="Q3997" s="11" t="s">
        <v>8315</v>
      </c>
      <c r="R3997" t="s">
        <v>8316</v>
      </c>
      <c r="S3997" s="16">
        <f t="shared" si="304"/>
        <v>42019.683761574073</v>
      </c>
      <c r="T3997" s="16">
        <f t="shared" si="305"/>
        <v>42049.477083333331</v>
      </c>
    </row>
    <row r="3998" spans="1:20" ht="43.2" x14ac:dyDescent="0.3">
      <c r="A3998">
        <v>3996</v>
      </c>
      <c r="B3998" s="8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02"/>
        <v>17</v>
      </c>
      <c r="P3998">
        <f t="shared" si="303"/>
        <v>29.24</v>
      </c>
      <c r="Q3998" s="11" t="s">
        <v>8315</v>
      </c>
      <c r="R3998" t="s">
        <v>8316</v>
      </c>
      <c r="S3998" s="16">
        <f t="shared" si="304"/>
        <v>41950.26694444444</v>
      </c>
      <c r="T3998" s="16">
        <f t="shared" si="305"/>
        <v>41963.669444444444</v>
      </c>
    </row>
    <row r="3999" spans="1:20" ht="43.2" x14ac:dyDescent="0.3">
      <c r="A3999">
        <v>3997</v>
      </c>
      <c r="B3999" s="8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02"/>
        <v>0</v>
      </c>
      <c r="P3999">
        <f t="shared" si="303"/>
        <v>0</v>
      </c>
      <c r="Q3999" s="11" t="s">
        <v>8315</v>
      </c>
      <c r="R3999" t="s">
        <v>8316</v>
      </c>
      <c r="S3999" s="16">
        <f t="shared" si="304"/>
        <v>42069.391446759255</v>
      </c>
      <c r="T3999" s="16">
        <f t="shared" si="305"/>
        <v>42099.349780092598</v>
      </c>
    </row>
    <row r="4000" spans="1:20" ht="43.2" x14ac:dyDescent="0.3">
      <c r="A4000">
        <v>3998</v>
      </c>
      <c r="B4000" s="8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02"/>
        <v>57</v>
      </c>
      <c r="P4000">
        <f t="shared" si="303"/>
        <v>59.58</v>
      </c>
      <c r="Q4000" s="11" t="s">
        <v>8315</v>
      </c>
      <c r="R4000" t="s">
        <v>8316</v>
      </c>
      <c r="S4000" s="16">
        <f t="shared" si="304"/>
        <v>42061.963263888887</v>
      </c>
      <c r="T4000" s="16">
        <f t="shared" si="305"/>
        <v>42091.921597222223</v>
      </c>
    </row>
    <row r="4001" spans="1:20" ht="43.2" x14ac:dyDescent="0.3">
      <c r="A4001">
        <v>3999</v>
      </c>
      <c r="B4001" s="8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02"/>
        <v>17</v>
      </c>
      <c r="P4001">
        <f t="shared" si="303"/>
        <v>82.57</v>
      </c>
      <c r="Q4001" s="11" t="s">
        <v>8315</v>
      </c>
      <c r="R4001" t="s">
        <v>8316</v>
      </c>
      <c r="S4001" s="16">
        <f t="shared" si="304"/>
        <v>41842.828680555554</v>
      </c>
      <c r="T4001" s="16">
        <f t="shared" si="305"/>
        <v>41882.827650462961</v>
      </c>
    </row>
    <row r="4002" spans="1:20" ht="28.8" x14ac:dyDescent="0.3">
      <c r="A4002">
        <v>4000</v>
      </c>
      <c r="B4002" s="8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02"/>
        <v>0</v>
      </c>
      <c r="P4002">
        <f t="shared" si="303"/>
        <v>10</v>
      </c>
      <c r="Q4002" s="11" t="s">
        <v>8315</v>
      </c>
      <c r="R4002" t="s">
        <v>8316</v>
      </c>
      <c r="S4002" s="16">
        <f t="shared" si="304"/>
        <v>42437.64534722222</v>
      </c>
      <c r="T4002" s="16">
        <f t="shared" si="305"/>
        <v>42497.603680555556</v>
      </c>
    </row>
    <row r="4003" spans="1:20" ht="57.6" x14ac:dyDescent="0.3">
      <c r="A4003">
        <v>4001</v>
      </c>
      <c r="B4003" s="8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02"/>
        <v>38</v>
      </c>
      <c r="P4003">
        <f t="shared" si="303"/>
        <v>32.36</v>
      </c>
      <c r="Q4003" s="11" t="s">
        <v>8315</v>
      </c>
      <c r="R4003" t="s">
        <v>8316</v>
      </c>
      <c r="S4003" s="16">
        <f t="shared" si="304"/>
        <v>42775.964212962965</v>
      </c>
      <c r="T4003" s="16">
        <f t="shared" si="305"/>
        <v>42795.791666666672</v>
      </c>
    </row>
    <row r="4004" spans="1:20" ht="43.2" x14ac:dyDescent="0.3">
      <c r="A4004">
        <v>4002</v>
      </c>
      <c r="B4004" s="8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02"/>
        <v>2</v>
      </c>
      <c r="P4004">
        <f t="shared" si="303"/>
        <v>5.75</v>
      </c>
      <c r="Q4004" s="11" t="s">
        <v>8315</v>
      </c>
      <c r="R4004" t="s">
        <v>8316</v>
      </c>
      <c r="S4004" s="16">
        <f t="shared" si="304"/>
        <v>41879.043530092589</v>
      </c>
      <c r="T4004" s="16">
        <f t="shared" si="305"/>
        <v>41909.043530092589</v>
      </c>
    </row>
    <row r="4005" spans="1:20" ht="43.2" x14ac:dyDescent="0.3">
      <c r="A4005">
        <v>4003</v>
      </c>
      <c r="B4005" s="8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02"/>
        <v>10</v>
      </c>
      <c r="P4005">
        <f t="shared" si="303"/>
        <v>100.5</v>
      </c>
      <c r="Q4005" s="11" t="s">
        <v>8315</v>
      </c>
      <c r="R4005" t="s">
        <v>8316</v>
      </c>
      <c r="S4005" s="16">
        <f t="shared" si="304"/>
        <v>42020.587349537032</v>
      </c>
      <c r="T4005" s="16">
        <f t="shared" si="305"/>
        <v>42050.587349537032</v>
      </c>
    </row>
    <row r="4006" spans="1:20" x14ac:dyDescent="0.3">
      <c r="A4006">
        <v>4004</v>
      </c>
      <c r="B4006" s="8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02"/>
        <v>0</v>
      </c>
      <c r="P4006">
        <f t="shared" si="303"/>
        <v>1</v>
      </c>
      <c r="Q4006" s="11" t="s">
        <v>8315</v>
      </c>
      <c r="R4006" t="s">
        <v>8316</v>
      </c>
      <c r="S4006" s="16">
        <f t="shared" si="304"/>
        <v>41890.16269675926</v>
      </c>
      <c r="T4006" s="16">
        <f t="shared" si="305"/>
        <v>41920.16269675926</v>
      </c>
    </row>
    <row r="4007" spans="1:20" ht="43.2" x14ac:dyDescent="0.3">
      <c r="A4007">
        <v>4005</v>
      </c>
      <c r="B4007" s="8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02"/>
        <v>1</v>
      </c>
      <c r="P4007">
        <f t="shared" si="303"/>
        <v>20</v>
      </c>
      <c r="Q4007" s="11" t="s">
        <v>8315</v>
      </c>
      <c r="R4007" t="s">
        <v>8316</v>
      </c>
      <c r="S4007" s="16">
        <f t="shared" si="304"/>
        <v>41872.807696759257</v>
      </c>
      <c r="T4007" s="16">
        <f t="shared" si="305"/>
        <v>41932.807696759257</v>
      </c>
    </row>
    <row r="4008" spans="1:20" ht="43.2" x14ac:dyDescent="0.3">
      <c r="A4008">
        <v>4006</v>
      </c>
      <c r="B4008" s="8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02"/>
        <v>0</v>
      </c>
      <c r="P4008">
        <f t="shared" si="303"/>
        <v>2</v>
      </c>
      <c r="Q4008" s="11" t="s">
        <v>8315</v>
      </c>
      <c r="R4008" t="s">
        <v>8316</v>
      </c>
      <c r="S4008" s="16">
        <f t="shared" si="304"/>
        <v>42391.772997685184</v>
      </c>
      <c r="T4008" s="16">
        <f t="shared" si="305"/>
        <v>42416.772997685184</v>
      </c>
    </row>
    <row r="4009" spans="1:20" ht="43.2" x14ac:dyDescent="0.3">
      <c r="A4009">
        <v>4007</v>
      </c>
      <c r="B4009" s="8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02"/>
        <v>0</v>
      </c>
      <c r="P4009">
        <f t="shared" si="303"/>
        <v>5</v>
      </c>
      <c r="Q4009" s="11" t="s">
        <v>8315</v>
      </c>
      <c r="R4009" t="s">
        <v>8316</v>
      </c>
      <c r="S4009" s="16">
        <f t="shared" si="304"/>
        <v>41848.772928240738</v>
      </c>
      <c r="T4009" s="16">
        <f t="shared" si="305"/>
        <v>41877.686111111114</v>
      </c>
    </row>
    <row r="4010" spans="1:20" ht="43.2" x14ac:dyDescent="0.3">
      <c r="A4010">
        <v>4008</v>
      </c>
      <c r="B4010" s="8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02"/>
        <v>6</v>
      </c>
      <c r="P4010">
        <f t="shared" si="303"/>
        <v>15</v>
      </c>
      <c r="Q4010" s="11" t="s">
        <v>8315</v>
      </c>
      <c r="R4010" t="s">
        <v>8316</v>
      </c>
      <c r="S4010" s="16">
        <f t="shared" si="304"/>
        <v>42177.964201388888</v>
      </c>
      <c r="T4010" s="16">
        <f t="shared" si="305"/>
        <v>42207.964201388888</v>
      </c>
    </row>
    <row r="4011" spans="1:20" ht="43.2" x14ac:dyDescent="0.3">
      <c r="A4011">
        <v>4009</v>
      </c>
      <c r="B4011" s="8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02"/>
        <v>4</v>
      </c>
      <c r="P4011">
        <f t="shared" si="303"/>
        <v>25</v>
      </c>
      <c r="Q4011" s="11" t="s">
        <v>8315</v>
      </c>
      <c r="R4011" t="s">
        <v>8316</v>
      </c>
      <c r="S4011" s="16">
        <f t="shared" si="304"/>
        <v>41851.700925925928</v>
      </c>
      <c r="T4011" s="16">
        <f t="shared" si="305"/>
        <v>41891.700925925928</v>
      </c>
    </row>
    <row r="4012" spans="1:20" ht="43.2" x14ac:dyDescent="0.3">
      <c r="A4012">
        <v>4010</v>
      </c>
      <c r="B4012" s="8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02"/>
        <v>24</v>
      </c>
      <c r="P4012">
        <f t="shared" si="303"/>
        <v>45.84</v>
      </c>
      <c r="Q4012" s="11" t="s">
        <v>8315</v>
      </c>
      <c r="R4012" t="s">
        <v>8316</v>
      </c>
      <c r="S4012" s="16">
        <f t="shared" si="304"/>
        <v>41921.770439814813</v>
      </c>
      <c r="T4012" s="16">
        <f t="shared" si="305"/>
        <v>41938.770439814813</v>
      </c>
    </row>
    <row r="4013" spans="1:20" ht="43.2" x14ac:dyDescent="0.3">
      <c r="A4013">
        <v>4011</v>
      </c>
      <c r="B4013" s="8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02"/>
        <v>8</v>
      </c>
      <c r="P4013">
        <f t="shared" si="303"/>
        <v>4.75</v>
      </c>
      <c r="Q4013" s="11" t="s">
        <v>8315</v>
      </c>
      <c r="R4013" t="s">
        <v>8316</v>
      </c>
      <c r="S4013" s="16">
        <f t="shared" si="304"/>
        <v>42002.54488425926</v>
      </c>
      <c r="T4013" s="16">
        <f t="shared" si="305"/>
        <v>42032.54488425926</v>
      </c>
    </row>
    <row r="4014" spans="1:20" ht="57.6" x14ac:dyDescent="0.3">
      <c r="A4014">
        <v>4012</v>
      </c>
      <c r="B4014" s="8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02"/>
        <v>0</v>
      </c>
      <c r="P4014">
        <f t="shared" si="303"/>
        <v>0</v>
      </c>
      <c r="Q4014" s="11" t="s">
        <v>8315</v>
      </c>
      <c r="R4014" t="s">
        <v>8316</v>
      </c>
      <c r="S4014" s="16">
        <f t="shared" si="304"/>
        <v>42096.544548611113</v>
      </c>
      <c r="T4014" s="16">
        <f t="shared" si="305"/>
        <v>42126.544548611113</v>
      </c>
    </row>
    <row r="4015" spans="1:20" ht="57.6" x14ac:dyDescent="0.3">
      <c r="A4015">
        <v>4013</v>
      </c>
      <c r="B4015" s="8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02"/>
        <v>1</v>
      </c>
      <c r="P4015">
        <f t="shared" si="303"/>
        <v>13</v>
      </c>
      <c r="Q4015" s="11" t="s">
        <v>8315</v>
      </c>
      <c r="R4015" t="s">
        <v>8316</v>
      </c>
      <c r="S4015" s="16">
        <f t="shared" si="304"/>
        <v>42021.301192129627</v>
      </c>
      <c r="T4015" s="16">
        <f t="shared" si="305"/>
        <v>42051.301192129627</v>
      </c>
    </row>
    <row r="4016" spans="1:20" ht="43.2" x14ac:dyDescent="0.3">
      <c r="A4016">
        <v>4014</v>
      </c>
      <c r="B4016" s="8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02"/>
        <v>0</v>
      </c>
      <c r="P4016">
        <f t="shared" si="303"/>
        <v>0</v>
      </c>
      <c r="Q4016" s="11" t="s">
        <v>8315</v>
      </c>
      <c r="R4016" t="s">
        <v>8316</v>
      </c>
      <c r="S4016" s="16">
        <f t="shared" si="304"/>
        <v>42419.246168981481</v>
      </c>
      <c r="T4016" s="16">
        <f t="shared" si="305"/>
        <v>42434.246168981481</v>
      </c>
    </row>
    <row r="4017" spans="1:20" ht="43.2" x14ac:dyDescent="0.3">
      <c r="A4017">
        <v>4015</v>
      </c>
      <c r="B4017" s="8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02"/>
        <v>0</v>
      </c>
      <c r="P4017">
        <f t="shared" si="303"/>
        <v>1</v>
      </c>
      <c r="Q4017" s="11" t="s">
        <v>8315</v>
      </c>
      <c r="R4017" t="s">
        <v>8316</v>
      </c>
      <c r="S4017" s="16">
        <f t="shared" si="304"/>
        <v>42174.780821759254</v>
      </c>
      <c r="T4017" s="16">
        <f t="shared" si="305"/>
        <v>42204.780821759254</v>
      </c>
    </row>
    <row r="4018" spans="1:20" ht="43.2" x14ac:dyDescent="0.3">
      <c r="A4018">
        <v>4016</v>
      </c>
      <c r="B4018" s="8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02"/>
        <v>14</v>
      </c>
      <c r="P4018">
        <f t="shared" si="303"/>
        <v>10</v>
      </c>
      <c r="Q4018" s="11" t="s">
        <v>8315</v>
      </c>
      <c r="R4018" t="s">
        <v>8316</v>
      </c>
      <c r="S4018" s="16">
        <f t="shared" si="304"/>
        <v>41869.872685185182</v>
      </c>
      <c r="T4018" s="16">
        <f t="shared" si="305"/>
        <v>41899.872685185182</v>
      </c>
    </row>
    <row r="4019" spans="1:20" ht="43.2" x14ac:dyDescent="0.3">
      <c r="A4019">
        <v>4017</v>
      </c>
      <c r="B4019" s="8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02"/>
        <v>1</v>
      </c>
      <c r="P4019">
        <f t="shared" si="303"/>
        <v>52.5</v>
      </c>
      <c r="Q4019" s="11" t="s">
        <v>8315</v>
      </c>
      <c r="R4019" t="s">
        <v>8316</v>
      </c>
      <c r="S4019" s="16">
        <f t="shared" si="304"/>
        <v>41856.672152777777</v>
      </c>
      <c r="T4019" s="16">
        <f t="shared" si="305"/>
        <v>41886.672152777777</v>
      </c>
    </row>
    <row r="4020" spans="1:20" ht="28.8" x14ac:dyDescent="0.3">
      <c r="A4020">
        <v>4018</v>
      </c>
      <c r="B4020" s="8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02"/>
        <v>9</v>
      </c>
      <c r="P4020">
        <f t="shared" si="303"/>
        <v>32.5</v>
      </c>
      <c r="Q4020" s="11" t="s">
        <v>8315</v>
      </c>
      <c r="R4020" t="s">
        <v>8316</v>
      </c>
      <c r="S4020" s="16">
        <f t="shared" si="304"/>
        <v>42620.91097222222</v>
      </c>
      <c r="T4020" s="16">
        <f t="shared" si="305"/>
        <v>42650.91097222222</v>
      </c>
    </row>
    <row r="4021" spans="1:20" ht="43.2" x14ac:dyDescent="0.3">
      <c r="A4021">
        <v>4019</v>
      </c>
      <c r="B4021" s="8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02"/>
        <v>1</v>
      </c>
      <c r="P4021">
        <f t="shared" si="303"/>
        <v>7.25</v>
      </c>
      <c r="Q4021" s="11" t="s">
        <v>8315</v>
      </c>
      <c r="R4021" t="s">
        <v>8316</v>
      </c>
      <c r="S4021" s="16">
        <f t="shared" si="304"/>
        <v>42417.675879629634</v>
      </c>
      <c r="T4021" s="16">
        <f t="shared" si="305"/>
        <v>42475.686111111107</v>
      </c>
    </row>
    <row r="4022" spans="1:20" ht="43.2" x14ac:dyDescent="0.3">
      <c r="A4022">
        <v>4020</v>
      </c>
      <c r="B4022" s="8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02"/>
        <v>17</v>
      </c>
      <c r="P4022">
        <f t="shared" si="303"/>
        <v>33.33</v>
      </c>
      <c r="Q4022" s="11" t="s">
        <v>8315</v>
      </c>
      <c r="R4022" t="s">
        <v>8316</v>
      </c>
      <c r="S4022" s="16">
        <f t="shared" si="304"/>
        <v>42057.190960648149</v>
      </c>
      <c r="T4022" s="16">
        <f t="shared" si="305"/>
        <v>42087.149293981478</v>
      </c>
    </row>
    <row r="4023" spans="1:20" ht="43.2" x14ac:dyDescent="0.3">
      <c r="A4023">
        <v>4021</v>
      </c>
      <c r="B4023" s="8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02"/>
        <v>1</v>
      </c>
      <c r="P4023">
        <f t="shared" si="303"/>
        <v>62.5</v>
      </c>
      <c r="Q4023" s="11" t="s">
        <v>8315</v>
      </c>
      <c r="R4023" t="s">
        <v>8316</v>
      </c>
      <c r="S4023" s="16">
        <f t="shared" si="304"/>
        <v>41878.911550925928</v>
      </c>
      <c r="T4023" s="16">
        <f t="shared" si="305"/>
        <v>41938.911550925928</v>
      </c>
    </row>
    <row r="4024" spans="1:20" ht="28.8" x14ac:dyDescent="0.3">
      <c r="A4024">
        <v>4022</v>
      </c>
      <c r="B4024" s="8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02"/>
        <v>70</v>
      </c>
      <c r="P4024">
        <f t="shared" si="303"/>
        <v>63.56</v>
      </c>
      <c r="Q4024" s="11" t="s">
        <v>8315</v>
      </c>
      <c r="R4024" t="s">
        <v>8316</v>
      </c>
      <c r="S4024" s="16">
        <f t="shared" si="304"/>
        <v>41990.584108796291</v>
      </c>
      <c r="T4024" s="16">
        <f t="shared" si="305"/>
        <v>42036.120833333334</v>
      </c>
    </row>
    <row r="4025" spans="1:20" ht="43.2" x14ac:dyDescent="0.3">
      <c r="A4025">
        <v>4023</v>
      </c>
      <c r="B4025" s="8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02"/>
        <v>0</v>
      </c>
      <c r="P4025">
        <f t="shared" si="303"/>
        <v>0</v>
      </c>
      <c r="Q4025" s="11" t="s">
        <v>8315</v>
      </c>
      <c r="R4025" t="s">
        <v>8316</v>
      </c>
      <c r="S4025" s="16">
        <f t="shared" si="304"/>
        <v>42408.999571759254</v>
      </c>
      <c r="T4025" s="16">
        <f t="shared" si="305"/>
        <v>42453.957905092597</v>
      </c>
    </row>
    <row r="4026" spans="1:20" ht="43.2" x14ac:dyDescent="0.3">
      <c r="A4026">
        <v>4024</v>
      </c>
      <c r="B4026" s="8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02"/>
        <v>1</v>
      </c>
      <c r="P4026">
        <f t="shared" si="303"/>
        <v>10</v>
      </c>
      <c r="Q4026" s="11" t="s">
        <v>8315</v>
      </c>
      <c r="R4026" t="s">
        <v>8316</v>
      </c>
      <c r="S4026" s="16">
        <f t="shared" si="304"/>
        <v>42217.670104166667</v>
      </c>
      <c r="T4026" s="16">
        <f t="shared" si="305"/>
        <v>42247.670104166667</v>
      </c>
    </row>
    <row r="4027" spans="1:20" ht="57.6" x14ac:dyDescent="0.3">
      <c r="A4027">
        <v>4025</v>
      </c>
      <c r="B4027" s="8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02"/>
        <v>5</v>
      </c>
      <c r="P4027">
        <f t="shared" si="303"/>
        <v>62.5</v>
      </c>
      <c r="Q4027" s="11" t="s">
        <v>8315</v>
      </c>
      <c r="R4027" t="s">
        <v>8316</v>
      </c>
      <c r="S4027" s="16">
        <f t="shared" si="304"/>
        <v>42151.237685185188</v>
      </c>
      <c r="T4027" s="16">
        <f t="shared" si="305"/>
        <v>42211.237685185188</v>
      </c>
    </row>
    <row r="4028" spans="1:20" ht="43.2" x14ac:dyDescent="0.3">
      <c r="A4028">
        <v>4026</v>
      </c>
      <c r="B4028" s="8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02"/>
        <v>0</v>
      </c>
      <c r="P4028">
        <f t="shared" si="303"/>
        <v>0</v>
      </c>
      <c r="Q4028" s="11" t="s">
        <v>8315</v>
      </c>
      <c r="R4028" t="s">
        <v>8316</v>
      </c>
      <c r="S4028" s="16">
        <f t="shared" si="304"/>
        <v>42282.655543981484</v>
      </c>
      <c r="T4028" s="16">
        <f t="shared" si="305"/>
        <v>42342.697210648148</v>
      </c>
    </row>
    <row r="4029" spans="1:20" ht="43.2" x14ac:dyDescent="0.3">
      <c r="A4029">
        <v>4027</v>
      </c>
      <c r="B4029" s="8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02"/>
        <v>7</v>
      </c>
      <c r="P4029">
        <f t="shared" si="303"/>
        <v>30.71</v>
      </c>
      <c r="Q4029" s="11" t="s">
        <v>8315</v>
      </c>
      <c r="R4029" t="s">
        <v>8316</v>
      </c>
      <c r="S4029" s="16">
        <f t="shared" si="304"/>
        <v>42768.97084490741</v>
      </c>
      <c r="T4029" s="16">
        <f t="shared" si="305"/>
        <v>42789.041666666672</v>
      </c>
    </row>
    <row r="4030" spans="1:20" ht="43.2" x14ac:dyDescent="0.3">
      <c r="A4030">
        <v>4028</v>
      </c>
      <c r="B4030" s="8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02"/>
        <v>28</v>
      </c>
      <c r="P4030">
        <f t="shared" si="303"/>
        <v>51</v>
      </c>
      <c r="Q4030" s="11" t="s">
        <v>8315</v>
      </c>
      <c r="R4030" t="s">
        <v>8316</v>
      </c>
      <c r="S4030" s="16">
        <f t="shared" si="304"/>
        <v>41765.938657407409</v>
      </c>
      <c r="T4030" s="16">
        <f t="shared" si="305"/>
        <v>41795.938657407409</v>
      </c>
    </row>
    <row r="4031" spans="1:20" ht="43.2" x14ac:dyDescent="0.3">
      <c r="A4031">
        <v>4029</v>
      </c>
      <c r="B4031" s="8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02"/>
        <v>0</v>
      </c>
      <c r="P4031">
        <f t="shared" si="303"/>
        <v>0</v>
      </c>
      <c r="Q4031" s="11" t="s">
        <v>8315</v>
      </c>
      <c r="R4031" t="s">
        <v>8316</v>
      </c>
      <c r="S4031" s="16">
        <f t="shared" si="304"/>
        <v>42322.025115740747</v>
      </c>
      <c r="T4031" s="16">
        <f t="shared" si="305"/>
        <v>42352.025115740747</v>
      </c>
    </row>
    <row r="4032" spans="1:20" ht="57.6" x14ac:dyDescent="0.3">
      <c r="A4032">
        <v>4030</v>
      </c>
      <c r="B4032" s="8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02"/>
        <v>16</v>
      </c>
      <c r="P4032">
        <f t="shared" si="303"/>
        <v>66.67</v>
      </c>
      <c r="Q4032" s="11" t="s">
        <v>8315</v>
      </c>
      <c r="R4032" t="s">
        <v>8316</v>
      </c>
      <c r="S4032" s="16">
        <f t="shared" si="304"/>
        <v>42374.655081018514</v>
      </c>
      <c r="T4032" s="16">
        <f t="shared" si="305"/>
        <v>42403.784027777772</v>
      </c>
    </row>
    <row r="4033" spans="1:20" ht="43.2" x14ac:dyDescent="0.3">
      <c r="A4033">
        <v>4031</v>
      </c>
      <c r="B4033" s="8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02"/>
        <v>0</v>
      </c>
      <c r="P4033">
        <f t="shared" si="303"/>
        <v>0</v>
      </c>
      <c r="Q4033" s="11" t="s">
        <v>8315</v>
      </c>
      <c r="R4033" t="s">
        <v>8316</v>
      </c>
      <c r="S4033" s="16">
        <f t="shared" si="304"/>
        <v>41941.585231481484</v>
      </c>
      <c r="T4033" s="16">
        <f t="shared" si="305"/>
        <v>41991.626898148148</v>
      </c>
    </row>
    <row r="4034" spans="1:20" ht="43.2" x14ac:dyDescent="0.3">
      <c r="A4034">
        <v>4032</v>
      </c>
      <c r="B4034" s="8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02"/>
        <v>7</v>
      </c>
      <c r="P4034">
        <f t="shared" si="303"/>
        <v>59</v>
      </c>
      <c r="Q4034" s="11" t="s">
        <v>8315</v>
      </c>
      <c r="R4034" t="s">
        <v>8316</v>
      </c>
      <c r="S4034" s="16">
        <f t="shared" si="304"/>
        <v>42293.809212962966</v>
      </c>
      <c r="T4034" s="16">
        <f t="shared" si="305"/>
        <v>42353.85087962963</v>
      </c>
    </row>
    <row r="4035" spans="1:20" ht="43.2" x14ac:dyDescent="0.3">
      <c r="A4035">
        <v>4033</v>
      </c>
      <c r="B4035" s="8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06">ROUND(E4035/D4035*100,0)</f>
        <v>26</v>
      </c>
      <c r="P4035">
        <f t="shared" ref="P4035:P4098" si="307">IFERROR(ROUND(E4035/L4035,2),0)</f>
        <v>65.34</v>
      </c>
      <c r="Q4035" s="11" t="s">
        <v>8315</v>
      </c>
      <c r="R4035" t="s">
        <v>8316</v>
      </c>
      <c r="S4035" s="16">
        <f t="shared" ref="S4035:S4098" si="308">(((J4035/60)/60)/24)+DATE(1970,1,1)</f>
        <v>42614.268796296295</v>
      </c>
      <c r="T4035" s="16">
        <f t="shared" ref="T4035:T4098" si="309">(((I4035/60)/60)/24)+DATE(1970,1,1)</f>
        <v>42645.375</v>
      </c>
    </row>
    <row r="4036" spans="1:20" ht="43.2" x14ac:dyDescent="0.3">
      <c r="A4036">
        <v>4034</v>
      </c>
      <c r="B4036" s="8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06"/>
        <v>1</v>
      </c>
      <c r="P4036">
        <f t="shared" si="307"/>
        <v>100</v>
      </c>
      <c r="Q4036" s="11" t="s">
        <v>8315</v>
      </c>
      <c r="R4036" t="s">
        <v>8316</v>
      </c>
      <c r="S4036" s="16">
        <f t="shared" si="308"/>
        <v>42067.947337962964</v>
      </c>
      <c r="T4036" s="16">
        <f t="shared" si="309"/>
        <v>42097.905671296292</v>
      </c>
    </row>
    <row r="4037" spans="1:20" ht="28.8" x14ac:dyDescent="0.3">
      <c r="A4037">
        <v>4035</v>
      </c>
      <c r="B4037" s="8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06"/>
        <v>37</v>
      </c>
      <c r="P4037">
        <f t="shared" si="307"/>
        <v>147.4</v>
      </c>
      <c r="Q4037" s="11" t="s">
        <v>8315</v>
      </c>
      <c r="R4037" t="s">
        <v>8316</v>
      </c>
      <c r="S4037" s="16">
        <f t="shared" si="308"/>
        <v>41903.882951388885</v>
      </c>
      <c r="T4037" s="16">
        <f t="shared" si="309"/>
        <v>41933.882951388885</v>
      </c>
    </row>
    <row r="4038" spans="1:20" ht="43.2" x14ac:dyDescent="0.3">
      <c r="A4038">
        <v>4036</v>
      </c>
      <c r="B4038" s="8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06"/>
        <v>47</v>
      </c>
      <c r="P4038">
        <f t="shared" si="307"/>
        <v>166.06</v>
      </c>
      <c r="Q4038" s="11" t="s">
        <v>8315</v>
      </c>
      <c r="R4038" t="s">
        <v>8316</v>
      </c>
      <c r="S4038" s="16">
        <f t="shared" si="308"/>
        <v>41804.937083333331</v>
      </c>
      <c r="T4038" s="16">
        <f t="shared" si="309"/>
        <v>41821.9375</v>
      </c>
    </row>
    <row r="4039" spans="1:20" ht="57.6" x14ac:dyDescent="0.3">
      <c r="A4039">
        <v>4037</v>
      </c>
      <c r="B4039" s="8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06"/>
        <v>11</v>
      </c>
      <c r="P4039">
        <f t="shared" si="307"/>
        <v>40</v>
      </c>
      <c r="Q4039" s="11" t="s">
        <v>8315</v>
      </c>
      <c r="R4039" t="s">
        <v>8316</v>
      </c>
      <c r="S4039" s="16">
        <f t="shared" si="308"/>
        <v>42497.070775462969</v>
      </c>
      <c r="T4039" s="16">
        <f t="shared" si="309"/>
        <v>42514.600694444445</v>
      </c>
    </row>
    <row r="4040" spans="1:20" ht="43.2" x14ac:dyDescent="0.3">
      <c r="A4040">
        <v>4038</v>
      </c>
      <c r="B4040" s="8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06"/>
        <v>12</v>
      </c>
      <c r="P4040">
        <f t="shared" si="307"/>
        <v>75.25</v>
      </c>
      <c r="Q4040" s="11" t="s">
        <v>8315</v>
      </c>
      <c r="R4040" t="s">
        <v>8316</v>
      </c>
      <c r="S4040" s="16">
        <f t="shared" si="308"/>
        <v>41869.798726851855</v>
      </c>
      <c r="T4040" s="16">
        <f t="shared" si="309"/>
        <v>41929.798726851855</v>
      </c>
    </row>
    <row r="4041" spans="1:20" ht="43.2" x14ac:dyDescent="0.3">
      <c r="A4041">
        <v>4039</v>
      </c>
      <c r="B4041" s="8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06"/>
        <v>60</v>
      </c>
      <c r="P4041">
        <f t="shared" si="307"/>
        <v>60</v>
      </c>
      <c r="Q4041" s="11" t="s">
        <v>8315</v>
      </c>
      <c r="R4041" t="s">
        <v>8316</v>
      </c>
      <c r="S4041" s="16">
        <f t="shared" si="308"/>
        <v>42305.670914351853</v>
      </c>
      <c r="T4041" s="16">
        <f t="shared" si="309"/>
        <v>42339.249305555553</v>
      </c>
    </row>
    <row r="4042" spans="1:20" ht="43.2" x14ac:dyDescent="0.3">
      <c r="A4042">
        <v>4040</v>
      </c>
      <c r="B4042" s="8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06"/>
        <v>31</v>
      </c>
      <c r="P4042">
        <f t="shared" si="307"/>
        <v>1250</v>
      </c>
      <c r="Q4042" s="11" t="s">
        <v>8315</v>
      </c>
      <c r="R4042" t="s">
        <v>8316</v>
      </c>
      <c r="S4042" s="16">
        <f t="shared" si="308"/>
        <v>42144.231527777782</v>
      </c>
      <c r="T4042" s="16">
        <f t="shared" si="309"/>
        <v>42203.125</v>
      </c>
    </row>
    <row r="4043" spans="1:20" ht="28.8" x14ac:dyDescent="0.3">
      <c r="A4043">
        <v>4041</v>
      </c>
      <c r="B4043" s="8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06"/>
        <v>0</v>
      </c>
      <c r="P4043">
        <f t="shared" si="307"/>
        <v>10.5</v>
      </c>
      <c r="Q4043" s="11" t="s">
        <v>8315</v>
      </c>
      <c r="R4043" t="s">
        <v>8316</v>
      </c>
      <c r="S4043" s="16">
        <f t="shared" si="308"/>
        <v>42559.474004629628</v>
      </c>
      <c r="T4043" s="16">
        <f t="shared" si="309"/>
        <v>42619.474004629628</v>
      </c>
    </row>
    <row r="4044" spans="1:20" ht="43.2" x14ac:dyDescent="0.3">
      <c r="A4044">
        <v>4042</v>
      </c>
      <c r="B4044" s="8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06"/>
        <v>0</v>
      </c>
      <c r="P4044">
        <f t="shared" si="307"/>
        <v>7</v>
      </c>
      <c r="Q4044" s="11" t="s">
        <v>8315</v>
      </c>
      <c r="R4044" t="s">
        <v>8316</v>
      </c>
      <c r="S4044" s="16">
        <f t="shared" si="308"/>
        <v>41995.084074074075</v>
      </c>
      <c r="T4044" s="16">
        <f t="shared" si="309"/>
        <v>42024.802777777775</v>
      </c>
    </row>
    <row r="4045" spans="1:20" ht="43.2" x14ac:dyDescent="0.3">
      <c r="A4045">
        <v>4043</v>
      </c>
      <c r="B4045" s="8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06"/>
        <v>0</v>
      </c>
      <c r="P4045">
        <f t="shared" si="307"/>
        <v>0</v>
      </c>
      <c r="Q4045" s="11" t="s">
        <v>8315</v>
      </c>
      <c r="R4045" t="s">
        <v>8316</v>
      </c>
      <c r="S4045" s="16">
        <f t="shared" si="308"/>
        <v>41948.957465277781</v>
      </c>
      <c r="T4045" s="16">
        <f t="shared" si="309"/>
        <v>41963.957465277781</v>
      </c>
    </row>
    <row r="4046" spans="1:20" ht="43.2" x14ac:dyDescent="0.3">
      <c r="A4046">
        <v>4044</v>
      </c>
      <c r="B4046" s="8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06"/>
        <v>38</v>
      </c>
      <c r="P4046">
        <f t="shared" si="307"/>
        <v>56.25</v>
      </c>
      <c r="Q4046" s="11" t="s">
        <v>8315</v>
      </c>
      <c r="R4046" t="s">
        <v>8316</v>
      </c>
      <c r="S4046" s="16">
        <f t="shared" si="308"/>
        <v>42074.219699074078</v>
      </c>
      <c r="T4046" s="16">
        <f t="shared" si="309"/>
        <v>42104.208333333328</v>
      </c>
    </row>
    <row r="4047" spans="1:20" ht="57.6" x14ac:dyDescent="0.3">
      <c r="A4047">
        <v>4045</v>
      </c>
      <c r="B4047" s="8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06"/>
        <v>0</v>
      </c>
      <c r="P4047">
        <f t="shared" si="307"/>
        <v>1</v>
      </c>
      <c r="Q4047" s="11" t="s">
        <v>8315</v>
      </c>
      <c r="R4047" t="s">
        <v>8316</v>
      </c>
      <c r="S4047" s="16">
        <f t="shared" si="308"/>
        <v>41842.201261574075</v>
      </c>
      <c r="T4047" s="16">
        <f t="shared" si="309"/>
        <v>41872.201261574075</v>
      </c>
    </row>
    <row r="4048" spans="1:20" ht="57.6" x14ac:dyDescent="0.3">
      <c r="A4048">
        <v>4046</v>
      </c>
      <c r="B4048" s="8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06"/>
        <v>8</v>
      </c>
      <c r="P4048">
        <f t="shared" si="307"/>
        <v>38.33</v>
      </c>
      <c r="Q4048" s="11" t="s">
        <v>8315</v>
      </c>
      <c r="R4048" t="s">
        <v>8316</v>
      </c>
      <c r="S4048" s="16">
        <f t="shared" si="308"/>
        <v>41904.650578703702</v>
      </c>
      <c r="T4048" s="16">
        <f t="shared" si="309"/>
        <v>41934.650578703702</v>
      </c>
    </row>
    <row r="4049" spans="1:20" ht="43.2" x14ac:dyDescent="0.3">
      <c r="A4049">
        <v>4047</v>
      </c>
      <c r="B4049" s="8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06"/>
        <v>2</v>
      </c>
      <c r="P4049">
        <f t="shared" si="307"/>
        <v>27.5</v>
      </c>
      <c r="Q4049" s="11" t="s">
        <v>8315</v>
      </c>
      <c r="R4049" t="s">
        <v>8316</v>
      </c>
      <c r="S4049" s="16">
        <f t="shared" si="308"/>
        <v>41991.022488425922</v>
      </c>
      <c r="T4049" s="16">
        <f t="shared" si="309"/>
        <v>42015.041666666672</v>
      </c>
    </row>
    <row r="4050" spans="1:20" ht="43.2" x14ac:dyDescent="0.3">
      <c r="A4050">
        <v>4048</v>
      </c>
      <c r="B4050" s="8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06"/>
        <v>18</v>
      </c>
      <c r="P4050">
        <f t="shared" si="307"/>
        <v>32.979999999999997</v>
      </c>
      <c r="Q4050" s="11" t="s">
        <v>8315</v>
      </c>
      <c r="R4050" t="s">
        <v>8316</v>
      </c>
      <c r="S4050" s="16">
        <f t="shared" si="308"/>
        <v>42436.509108796294</v>
      </c>
      <c r="T4050" s="16">
        <f t="shared" si="309"/>
        <v>42471.467442129629</v>
      </c>
    </row>
    <row r="4051" spans="1:20" ht="43.2" x14ac:dyDescent="0.3">
      <c r="A4051">
        <v>4049</v>
      </c>
      <c r="B4051" s="8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06"/>
        <v>0</v>
      </c>
      <c r="P4051">
        <f t="shared" si="307"/>
        <v>16</v>
      </c>
      <c r="Q4051" s="11" t="s">
        <v>8315</v>
      </c>
      <c r="R4051" t="s">
        <v>8316</v>
      </c>
      <c r="S4051" s="16">
        <f t="shared" si="308"/>
        <v>42169.958506944444</v>
      </c>
      <c r="T4051" s="16">
        <f t="shared" si="309"/>
        <v>42199.958506944444</v>
      </c>
    </row>
    <row r="4052" spans="1:20" ht="43.2" x14ac:dyDescent="0.3">
      <c r="A4052">
        <v>4050</v>
      </c>
      <c r="B4052" s="8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06"/>
        <v>0</v>
      </c>
      <c r="P4052">
        <f t="shared" si="307"/>
        <v>1</v>
      </c>
      <c r="Q4052" s="11" t="s">
        <v>8315</v>
      </c>
      <c r="R4052" t="s">
        <v>8316</v>
      </c>
      <c r="S4052" s="16">
        <f t="shared" si="308"/>
        <v>41905.636469907404</v>
      </c>
      <c r="T4052" s="16">
        <f t="shared" si="309"/>
        <v>41935.636469907404</v>
      </c>
    </row>
    <row r="4053" spans="1:20" ht="43.2" x14ac:dyDescent="0.3">
      <c r="A4053">
        <v>4051</v>
      </c>
      <c r="B4053" s="8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06"/>
        <v>0</v>
      </c>
      <c r="P4053">
        <f t="shared" si="307"/>
        <v>0</v>
      </c>
      <c r="Q4053" s="11" t="s">
        <v>8315</v>
      </c>
      <c r="R4053" t="s">
        <v>8316</v>
      </c>
      <c r="S4053" s="16">
        <f t="shared" si="308"/>
        <v>41761.810150462967</v>
      </c>
      <c r="T4053" s="16">
        <f t="shared" si="309"/>
        <v>41768.286805555559</v>
      </c>
    </row>
    <row r="4054" spans="1:20" ht="57.6" x14ac:dyDescent="0.3">
      <c r="A4054">
        <v>4052</v>
      </c>
      <c r="B4054" s="8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06"/>
        <v>38</v>
      </c>
      <c r="P4054">
        <f t="shared" si="307"/>
        <v>86.62</v>
      </c>
      <c r="Q4054" s="11" t="s">
        <v>8315</v>
      </c>
      <c r="R4054" t="s">
        <v>8316</v>
      </c>
      <c r="S4054" s="16">
        <f t="shared" si="308"/>
        <v>41865.878657407404</v>
      </c>
      <c r="T4054" s="16">
        <f t="shared" si="309"/>
        <v>41925.878657407404</v>
      </c>
    </row>
    <row r="4055" spans="1:20" ht="43.2" x14ac:dyDescent="0.3">
      <c r="A4055">
        <v>4053</v>
      </c>
      <c r="B4055" s="8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06"/>
        <v>22</v>
      </c>
      <c r="P4055">
        <f t="shared" si="307"/>
        <v>55</v>
      </c>
      <c r="Q4055" s="11" t="s">
        <v>8315</v>
      </c>
      <c r="R4055" t="s">
        <v>8316</v>
      </c>
      <c r="S4055" s="16">
        <f t="shared" si="308"/>
        <v>41928.690138888887</v>
      </c>
      <c r="T4055" s="16">
        <f t="shared" si="309"/>
        <v>41958.833333333328</v>
      </c>
    </row>
    <row r="4056" spans="1:20" ht="43.2" x14ac:dyDescent="0.3">
      <c r="A4056">
        <v>4054</v>
      </c>
      <c r="B4056" s="8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06"/>
        <v>0</v>
      </c>
      <c r="P4056">
        <f t="shared" si="307"/>
        <v>0</v>
      </c>
      <c r="Q4056" s="11" t="s">
        <v>8315</v>
      </c>
      <c r="R4056" t="s">
        <v>8316</v>
      </c>
      <c r="S4056" s="16">
        <f t="shared" si="308"/>
        <v>42613.841261574074</v>
      </c>
      <c r="T4056" s="16">
        <f t="shared" si="309"/>
        <v>42644.166666666672</v>
      </c>
    </row>
    <row r="4057" spans="1:20" ht="43.2" x14ac:dyDescent="0.3">
      <c r="A4057">
        <v>4055</v>
      </c>
      <c r="B4057" s="8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06"/>
        <v>18</v>
      </c>
      <c r="P4057">
        <f t="shared" si="307"/>
        <v>41.95</v>
      </c>
      <c r="Q4057" s="11" t="s">
        <v>8315</v>
      </c>
      <c r="R4057" t="s">
        <v>8316</v>
      </c>
      <c r="S4057" s="16">
        <f t="shared" si="308"/>
        <v>41779.648506944446</v>
      </c>
      <c r="T4057" s="16">
        <f t="shared" si="309"/>
        <v>41809.648506944446</v>
      </c>
    </row>
    <row r="4058" spans="1:20" ht="43.2" x14ac:dyDescent="0.3">
      <c r="A4058">
        <v>4056</v>
      </c>
      <c r="B4058" s="8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06"/>
        <v>53</v>
      </c>
      <c r="P4058">
        <f t="shared" si="307"/>
        <v>88.33</v>
      </c>
      <c r="Q4058" s="11" t="s">
        <v>8315</v>
      </c>
      <c r="R4058" t="s">
        <v>8316</v>
      </c>
      <c r="S4058" s="16">
        <f t="shared" si="308"/>
        <v>42534.933321759265</v>
      </c>
      <c r="T4058" s="16">
        <f t="shared" si="309"/>
        <v>42554.832638888889</v>
      </c>
    </row>
    <row r="4059" spans="1:20" ht="57.6" x14ac:dyDescent="0.3">
      <c r="A4059">
        <v>4057</v>
      </c>
      <c r="B4059" s="8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06"/>
        <v>22</v>
      </c>
      <c r="P4059">
        <f t="shared" si="307"/>
        <v>129.16999999999999</v>
      </c>
      <c r="Q4059" s="11" t="s">
        <v>8315</v>
      </c>
      <c r="R4059" t="s">
        <v>8316</v>
      </c>
      <c r="S4059" s="16">
        <f t="shared" si="308"/>
        <v>42310.968518518523</v>
      </c>
      <c r="T4059" s="16">
        <f t="shared" si="309"/>
        <v>42333.958333333328</v>
      </c>
    </row>
    <row r="4060" spans="1:20" ht="43.2" x14ac:dyDescent="0.3">
      <c r="A4060">
        <v>4058</v>
      </c>
      <c r="B4060" s="8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06"/>
        <v>3</v>
      </c>
      <c r="P4060">
        <f t="shared" si="307"/>
        <v>23.75</v>
      </c>
      <c r="Q4060" s="11" t="s">
        <v>8315</v>
      </c>
      <c r="R4060" t="s">
        <v>8316</v>
      </c>
      <c r="S4060" s="16">
        <f t="shared" si="308"/>
        <v>42446.060694444444</v>
      </c>
      <c r="T4060" s="16">
        <f t="shared" si="309"/>
        <v>42461.165972222225</v>
      </c>
    </row>
    <row r="4061" spans="1:20" ht="43.2" x14ac:dyDescent="0.3">
      <c r="A4061">
        <v>4059</v>
      </c>
      <c r="B4061" s="8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06"/>
        <v>3</v>
      </c>
      <c r="P4061">
        <f t="shared" si="307"/>
        <v>35.71</v>
      </c>
      <c r="Q4061" s="11" t="s">
        <v>8315</v>
      </c>
      <c r="R4061" t="s">
        <v>8316</v>
      </c>
      <c r="S4061" s="16">
        <f t="shared" si="308"/>
        <v>41866.640648148146</v>
      </c>
      <c r="T4061" s="16">
        <f t="shared" si="309"/>
        <v>41898.125</v>
      </c>
    </row>
    <row r="4062" spans="1:20" ht="57.6" x14ac:dyDescent="0.3">
      <c r="A4062">
        <v>4060</v>
      </c>
      <c r="B4062" s="8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06"/>
        <v>3</v>
      </c>
      <c r="P4062">
        <f t="shared" si="307"/>
        <v>57</v>
      </c>
      <c r="Q4062" s="11" t="s">
        <v>8315</v>
      </c>
      <c r="R4062" t="s">
        <v>8316</v>
      </c>
      <c r="S4062" s="16">
        <f t="shared" si="308"/>
        <v>41779.695092592592</v>
      </c>
      <c r="T4062" s="16">
        <f t="shared" si="309"/>
        <v>41813.666666666664</v>
      </c>
    </row>
    <row r="4063" spans="1:20" ht="43.2" x14ac:dyDescent="0.3">
      <c r="A4063">
        <v>4061</v>
      </c>
      <c r="B4063" s="8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06"/>
        <v>0</v>
      </c>
      <c r="P4063">
        <f t="shared" si="307"/>
        <v>0</v>
      </c>
      <c r="Q4063" s="11" t="s">
        <v>8315</v>
      </c>
      <c r="R4063" t="s">
        <v>8316</v>
      </c>
      <c r="S4063" s="16">
        <f t="shared" si="308"/>
        <v>42421.141469907408</v>
      </c>
      <c r="T4063" s="16">
        <f t="shared" si="309"/>
        <v>42481.099803240737</v>
      </c>
    </row>
    <row r="4064" spans="1:20" ht="43.2" x14ac:dyDescent="0.3">
      <c r="A4064">
        <v>4062</v>
      </c>
      <c r="B4064" s="8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06"/>
        <v>2</v>
      </c>
      <c r="P4064">
        <f t="shared" si="307"/>
        <v>163.33000000000001</v>
      </c>
      <c r="Q4064" s="11" t="s">
        <v>8315</v>
      </c>
      <c r="R4064" t="s">
        <v>8316</v>
      </c>
      <c r="S4064" s="16">
        <f t="shared" si="308"/>
        <v>42523.739212962959</v>
      </c>
      <c r="T4064" s="16">
        <f t="shared" si="309"/>
        <v>42553.739212962959</v>
      </c>
    </row>
    <row r="4065" spans="1:20" ht="43.2" x14ac:dyDescent="0.3">
      <c r="A4065">
        <v>4063</v>
      </c>
      <c r="B4065" s="8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06"/>
        <v>1</v>
      </c>
      <c r="P4065">
        <f t="shared" si="307"/>
        <v>15</v>
      </c>
      <c r="Q4065" s="11" t="s">
        <v>8315</v>
      </c>
      <c r="R4065" t="s">
        <v>8316</v>
      </c>
      <c r="S4065" s="16">
        <f t="shared" si="308"/>
        <v>41787.681527777779</v>
      </c>
      <c r="T4065" s="16">
        <f t="shared" si="309"/>
        <v>41817.681527777779</v>
      </c>
    </row>
    <row r="4066" spans="1:20" ht="43.2" x14ac:dyDescent="0.3">
      <c r="A4066">
        <v>4064</v>
      </c>
      <c r="B4066" s="8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06"/>
        <v>19</v>
      </c>
      <c r="P4066">
        <f t="shared" si="307"/>
        <v>64.17</v>
      </c>
      <c r="Q4066" s="11" t="s">
        <v>8315</v>
      </c>
      <c r="R4066" t="s">
        <v>8316</v>
      </c>
      <c r="S4066" s="16">
        <f t="shared" si="308"/>
        <v>42093.588263888887</v>
      </c>
      <c r="T4066" s="16">
        <f t="shared" si="309"/>
        <v>42123.588263888887</v>
      </c>
    </row>
    <row r="4067" spans="1:20" ht="28.8" x14ac:dyDescent="0.3">
      <c r="A4067">
        <v>4065</v>
      </c>
      <c r="B4067" s="8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06"/>
        <v>1</v>
      </c>
      <c r="P4067">
        <f t="shared" si="307"/>
        <v>6.75</v>
      </c>
      <c r="Q4067" s="11" t="s">
        <v>8315</v>
      </c>
      <c r="R4067" t="s">
        <v>8316</v>
      </c>
      <c r="S4067" s="16">
        <f t="shared" si="308"/>
        <v>41833.951516203706</v>
      </c>
      <c r="T4067" s="16">
        <f t="shared" si="309"/>
        <v>41863.951516203706</v>
      </c>
    </row>
    <row r="4068" spans="1:20" ht="57.6" x14ac:dyDescent="0.3">
      <c r="A4068">
        <v>4066</v>
      </c>
      <c r="B4068" s="8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06"/>
        <v>0</v>
      </c>
      <c r="P4068">
        <f t="shared" si="307"/>
        <v>25</v>
      </c>
      <c r="Q4068" s="11" t="s">
        <v>8315</v>
      </c>
      <c r="R4068" t="s">
        <v>8316</v>
      </c>
      <c r="S4068" s="16">
        <f t="shared" si="308"/>
        <v>42479.039212962962</v>
      </c>
      <c r="T4068" s="16">
        <f t="shared" si="309"/>
        <v>42509.039212962962</v>
      </c>
    </row>
    <row r="4069" spans="1:20" ht="43.2" x14ac:dyDescent="0.3">
      <c r="A4069">
        <v>4067</v>
      </c>
      <c r="B4069" s="8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06"/>
        <v>61</v>
      </c>
      <c r="P4069">
        <f t="shared" si="307"/>
        <v>179.12</v>
      </c>
      <c r="Q4069" s="11" t="s">
        <v>8315</v>
      </c>
      <c r="R4069" t="s">
        <v>8316</v>
      </c>
      <c r="S4069" s="16">
        <f t="shared" si="308"/>
        <v>42235.117476851854</v>
      </c>
      <c r="T4069" s="16">
        <f t="shared" si="309"/>
        <v>42275.117476851854</v>
      </c>
    </row>
    <row r="4070" spans="1:20" ht="43.2" x14ac:dyDescent="0.3">
      <c r="A4070">
        <v>4068</v>
      </c>
      <c r="B4070" s="8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06"/>
        <v>1</v>
      </c>
      <c r="P4070">
        <f t="shared" si="307"/>
        <v>34.950000000000003</v>
      </c>
      <c r="Q4070" s="11" t="s">
        <v>8315</v>
      </c>
      <c r="R4070" t="s">
        <v>8316</v>
      </c>
      <c r="S4070" s="16">
        <f t="shared" si="308"/>
        <v>42718.963599537034</v>
      </c>
      <c r="T4070" s="16">
        <f t="shared" si="309"/>
        <v>42748.961805555555</v>
      </c>
    </row>
    <row r="4071" spans="1:20" ht="43.2" x14ac:dyDescent="0.3">
      <c r="A4071">
        <v>4069</v>
      </c>
      <c r="B4071" s="8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06"/>
        <v>34</v>
      </c>
      <c r="P4071">
        <f t="shared" si="307"/>
        <v>33.08</v>
      </c>
      <c r="Q4071" s="11" t="s">
        <v>8315</v>
      </c>
      <c r="R4071" t="s">
        <v>8316</v>
      </c>
      <c r="S4071" s="16">
        <f t="shared" si="308"/>
        <v>42022.661527777775</v>
      </c>
      <c r="T4071" s="16">
        <f t="shared" si="309"/>
        <v>42063.5</v>
      </c>
    </row>
    <row r="4072" spans="1:20" ht="43.2" x14ac:dyDescent="0.3">
      <c r="A4072">
        <v>4070</v>
      </c>
      <c r="B4072" s="8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06"/>
        <v>17</v>
      </c>
      <c r="P4072">
        <f t="shared" si="307"/>
        <v>27.5</v>
      </c>
      <c r="Q4072" s="11" t="s">
        <v>8315</v>
      </c>
      <c r="R4072" t="s">
        <v>8316</v>
      </c>
      <c r="S4072" s="16">
        <f t="shared" si="308"/>
        <v>42031.666898148149</v>
      </c>
      <c r="T4072" s="16">
        <f t="shared" si="309"/>
        <v>42064.125</v>
      </c>
    </row>
    <row r="4073" spans="1:20" ht="57.6" x14ac:dyDescent="0.3">
      <c r="A4073">
        <v>4071</v>
      </c>
      <c r="B4073" s="8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06"/>
        <v>0</v>
      </c>
      <c r="P4073">
        <f t="shared" si="307"/>
        <v>0</v>
      </c>
      <c r="Q4073" s="11" t="s">
        <v>8315</v>
      </c>
      <c r="R4073" t="s">
        <v>8316</v>
      </c>
      <c r="S4073" s="16">
        <f t="shared" si="308"/>
        <v>42700.804756944446</v>
      </c>
      <c r="T4073" s="16">
        <f t="shared" si="309"/>
        <v>42730.804756944446</v>
      </c>
    </row>
    <row r="4074" spans="1:20" ht="57.6" x14ac:dyDescent="0.3">
      <c r="A4074">
        <v>4072</v>
      </c>
      <c r="B4074" s="8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06"/>
        <v>0</v>
      </c>
      <c r="P4074">
        <f t="shared" si="307"/>
        <v>2</v>
      </c>
      <c r="Q4074" s="11" t="s">
        <v>8315</v>
      </c>
      <c r="R4074" t="s">
        <v>8316</v>
      </c>
      <c r="S4074" s="16">
        <f t="shared" si="308"/>
        <v>41812.77443287037</v>
      </c>
      <c r="T4074" s="16">
        <f t="shared" si="309"/>
        <v>41872.77443287037</v>
      </c>
    </row>
    <row r="4075" spans="1:20" ht="43.2" x14ac:dyDescent="0.3">
      <c r="A4075">
        <v>4073</v>
      </c>
      <c r="B4075" s="8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06"/>
        <v>1</v>
      </c>
      <c r="P4075">
        <f t="shared" si="307"/>
        <v>18.5</v>
      </c>
      <c r="Q4075" s="11" t="s">
        <v>8315</v>
      </c>
      <c r="R4075" t="s">
        <v>8316</v>
      </c>
      <c r="S4075" s="16">
        <f t="shared" si="308"/>
        <v>42078.34520833334</v>
      </c>
      <c r="T4075" s="16">
        <f t="shared" si="309"/>
        <v>42133.166666666672</v>
      </c>
    </row>
    <row r="4076" spans="1:20" ht="43.2" x14ac:dyDescent="0.3">
      <c r="A4076">
        <v>4074</v>
      </c>
      <c r="B4076" s="8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06"/>
        <v>27</v>
      </c>
      <c r="P4076">
        <f t="shared" si="307"/>
        <v>35</v>
      </c>
      <c r="Q4076" s="11" t="s">
        <v>8315</v>
      </c>
      <c r="R4076" t="s">
        <v>8316</v>
      </c>
      <c r="S4076" s="16">
        <f t="shared" si="308"/>
        <v>42283.552951388891</v>
      </c>
      <c r="T4076" s="16">
        <f t="shared" si="309"/>
        <v>42313.594618055555</v>
      </c>
    </row>
    <row r="4077" spans="1:20" ht="43.2" x14ac:dyDescent="0.3">
      <c r="A4077">
        <v>4075</v>
      </c>
      <c r="B4077" s="8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06"/>
        <v>29</v>
      </c>
      <c r="P4077">
        <f t="shared" si="307"/>
        <v>44.31</v>
      </c>
      <c r="Q4077" s="11" t="s">
        <v>8315</v>
      </c>
      <c r="R4077" t="s">
        <v>8316</v>
      </c>
      <c r="S4077" s="16">
        <f t="shared" si="308"/>
        <v>41779.045937499999</v>
      </c>
      <c r="T4077" s="16">
        <f t="shared" si="309"/>
        <v>41820.727777777778</v>
      </c>
    </row>
    <row r="4078" spans="1:20" ht="43.2" x14ac:dyDescent="0.3">
      <c r="A4078">
        <v>4076</v>
      </c>
      <c r="B4078" s="8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06"/>
        <v>0</v>
      </c>
      <c r="P4078">
        <f t="shared" si="307"/>
        <v>0</v>
      </c>
      <c r="Q4078" s="11" t="s">
        <v>8315</v>
      </c>
      <c r="R4078" t="s">
        <v>8316</v>
      </c>
      <c r="S4078" s="16">
        <f t="shared" si="308"/>
        <v>41905.795706018522</v>
      </c>
      <c r="T4078" s="16">
        <f t="shared" si="309"/>
        <v>41933.82708333333</v>
      </c>
    </row>
    <row r="4079" spans="1:20" ht="43.2" x14ac:dyDescent="0.3">
      <c r="A4079">
        <v>4077</v>
      </c>
      <c r="B4079" s="8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06"/>
        <v>9</v>
      </c>
      <c r="P4079">
        <f t="shared" si="307"/>
        <v>222.5</v>
      </c>
      <c r="Q4079" s="11" t="s">
        <v>8315</v>
      </c>
      <c r="R4079" t="s">
        <v>8316</v>
      </c>
      <c r="S4079" s="16">
        <f t="shared" si="308"/>
        <v>42695.7105787037</v>
      </c>
      <c r="T4079" s="16">
        <f t="shared" si="309"/>
        <v>42725.7105787037</v>
      </c>
    </row>
    <row r="4080" spans="1:20" ht="43.2" x14ac:dyDescent="0.3">
      <c r="A4080">
        <v>4078</v>
      </c>
      <c r="B4080" s="8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06"/>
        <v>0</v>
      </c>
      <c r="P4080">
        <f t="shared" si="307"/>
        <v>0</v>
      </c>
      <c r="Q4080" s="11" t="s">
        <v>8315</v>
      </c>
      <c r="R4080" t="s">
        <v>8316</v>
      </c>
      <c r="S4080" s="16">
        <f t="shared" si="308"/>
        <v>42732.787523148145</v>
      </c>
      <c r="T4080" s="16">
        <f t="shared" si="309"/>
        <v>42762.787523148145</v>
      </c>
    </row>
    <row r="4081" spans="1:20" ht="43.2" x14ac:dyDescent="0.3">
      <c r="A4081">
        <v>4079</v>
      </c>
      <c r="B4081" s="8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06"/>
        <v>0</v>
      </c>
      <c r="P4081">
        <f t="shared" si="307"/>
        <v>5</v>
      </c>
      <c r="Q4081" s="11" t="s">
        <v>8315</v>
      </c>
      <c r="R4081" t="s">
        <v>8316</v>
      </c>
      <c r="S4081" s="16">
        <f t="shared" si="308"/>
        <v>42510.938900462963</v>
      </c>
      <c r="T4081" s="16">
        <f t="shared" si="309"/>
        <v>42540.938900462963</v>
      </c>
    </row>
    <row r="4082" spans="1:20" ht="43.2" x14ac:dyDescent="0.3">
      <c r="A4082">
        <v>4080</v>
      </c>
      <c r="B4082" s="8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06"/>
        <v>0</v>
      </c>
      <c r="P4082">
        <f t="shared" si="307"/>
        <v>0</v>
      </c>
      <c r="Q4082" s="11" t="s">
        <v>8315</v>
      </c>
      <c r="R4082" t="s">
        <v>8316</v>
      </c>
      <c r="S4082" s="16">
        <f t="shared" si="308"/>
        <v>42511.698101851856</v>
      </c>
      <c r="T4082" s="16">
        <f t="shared" si="309"/>
        <v>42535.787500000006</v>
      </c>
    </row>
    <row r="4083" spans="1:20" ht="43.2" x14ac:dyDescent="0.3">
      <c r="A4083">
        <v>4081</v>
      </c>
      <c r="B4083" s="8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06"/>
        <v>16</v>
      </c>
      <c r="P4083">
        <f t="shared" si="307"/>
        <v>29.17</v>
      </c>
      <c r="Q4083" s="11" t="s">
        <v>8315</v>
      </c>
      <c r="R4083" t="s">
        <v>8316</v>
      </c>
      <c r="S4083" s="16">
        <f t="shared" si="308"/>
        <v>42041.581307870365</v>
      </c>
      <c r="T4083" s="16">
        <f t="shared" si="309"/>
        <v>42071.539641203708</v>
      </c>
    </row>
    <row r="4084" spans="1:20" ht="43.2" x14ac:dyDescent="0.3">
      <c r="A4084">
        <v>4082</v>
      </c>
      <c r="B4084" s="8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06"/>
        <v>2</v>
      </c>
      <c r="P4084">
        <f t="shared" si="307"/>
        <v>1.5</v>
      </c>
      <c r="Q4084" s="11" t="s">
        <v>8315</v>
      </c>
      <c r="R4084" t="s">
        <v>8316</v>
      </c>
      <c r="S4084" s="16">
        <f t="shared" si="308"/>
        <v>42307.189270833333</v>
      </c>
      <c r="T4084" s="16">
        <f t="shared" si="309"/>
        <v>42322.958333333328</v>
      </c>
    </row>
    <row r="4085" spans="1:20" ht="43.2" x14ac:dyDescent="0.3">
      <c r="A4085">
        <v>4083</v>
      </c>
      <c r="B4085" s="8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06"/>
        <v>22</v>
      </c>
      <c r="P4085">
        <f t="shared" si="307"/>
        <v>126.5</v>
      </c>
      <c r="Q4085" s="11" t="s">
        <v>8315</v>
      </c>
      <c r="R4085" t="s">
        <v>8316</v>
      </c>
      <c r="S4085" s="16">
        <f t="shared" si="308"/>
        <v>42353.761759259258</v>
      </c>
      <c r="T4085" s="16">
        <f t="shared" si="309"/>
        <v>42383.761759259258</v>
      </c>
    </row>
    <row r="4086" spans="1:20" ht="57.6" x14ac:dyDescent="0.3">
      <c r="A4086">
        <v>4084</v>
      </c>
      <c r="B4086" s="8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06"/>
        <v>0</v>
      </c>
      <c r="P4086">
        <f t="shared" si="307"/>
        <v>10</v>
      </c>
      <c r="Q4086" s="11" t="s">
        <v>8315</v>
      </c>
      <c r="R4086" t="s">
        <v>8316</v>
      </c>
      <c r="S4086" s="16">
        <f t="shared" si="308"/>
        <v>42622.436412037037</v>
      </c>
      <c r="T4086" s="16">
        <f t="shared" si="309"/>
        <v>42652.436412037037</v>
      </c>
    </row>
    <row r="4087" spans="1:20" ht="43.2" x14ac:dyDescent="0.3">
      <c r="A4087">
        <v>4085</v>
      </c>
      <c r="B4087" s="8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06"/>
        <v>0</v>
      </c>
      <c r="P4087">
        <f t="shared" si="307"/>
        <v>10</v>
      </c>
      <c r="Q4087" s="11" t="s">
        <v>8315</v>
      </c>
      <c r="R4087" t="s">
        <v>8316</v>
      </c>
      <c r="S4087" s="16">
        <f t="shared" si="308"/>
        <v>42058.603877314818</v>
      </c>
      <c r="T4087" s="16">
        <f t="shared" si="309"/>
        <v>42087.165972222225</v>
      </c>
    </row>
    <row r="4088" spans="1:20" ht="43.2" x14ac:dyDescent="0.3">
      <c r="A4088">
        <v>4086</v>
      </c>
      <c r="B4088" s="8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06"/>
        <v>5</v>
      </c>
      <c r="P4088">
        <f t="shared" si="307"/>
        <v>9.4</v>
      </c>
      <c r="Q4088" s="11" t="s">
        <v>8315</v>
      </c>
      <c r="R4088" t="s">
        <v>8316</v>
      </c>
      <c r="S4088" s="16">
        <f t="shared" si="308"/>
        <v>42304.940960648149</v>
      </c>
      <c r="T4088" s="16">
        <f t="shared" si="309"/>
        <v>42329.166666666672</v>
      </c>
    </row>
    <row r="4089" spans="1:20" x14ac:dyDescent="0.3">
      <c r="A4089">
        <v>4087</v>
      </c>
      <c r="B4089" s="8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06"/>
        <v>0</v>
      </c>
      <c r="P4089">
        <f t="shared" si="307"/>
        <v>0</v>
      </c>
      <c r="Q4089" s="11" t="s">
        <v>8315</v>
      </c>
      <c r="R4089" t="s">
        <v>8316</v>
      </c>
      <c r="S4089" s="16">
        <f t="shared" si="308"/>
        <v>42538.742893518516</v>
      </c>
      <c r="T4089" s="16">
        <f t="shared" si="309"/>
        <v>42568.742893518516</v>
      </c>
    </row>
    <row r="4090" spans="1:20" ht="43.2" x14ac:dyDescent="0.3">
      <c r="A4090">
        <v>4088</v>
      </c>
      <c r="B4090" s="8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06"/>
        <v>11</v>
      </c>
      <c r="P4090">
        <f t="shared" si="307"/>
        <v>72</v>
      </c>
      <c r="Q4090" s="11" t="s">
        <v>8315</v>
      </c>
      <c r="R4090" t="s">
        <v>8316</v>
      </c>
      <c r="S4090" s="16">
        <f t="shared" si="308"/>
        <v>41990.612546296295</v>
      </c>
      <c r="T4090" s="16">
        <f t="shared" si="309"/>
        <v>42020.434722222228</v>
      </c>
    </row>
    <row r="4091" spans="1:20" ht="57.6" x14ac:dyDescent="0.3">
      <c r="A4091">
        <v>4089</v>
      </c>
      <c r="B4091" s="8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06"/>
        <v>5</v>
      </c>
      <c r="P4091">
        <f t="shared" si="307"/>
        <v>30</v>
      </c>
      <c r="Q4091" s="11" t="s">
        <v>8315</v>
      </c>
      <c r="R4091" t="s">
        <v>8316</v>
      </c>
      <c r="S4091" s="16">
        <f t="shared" si="308"/>
        <v>42122.732499999998</v>
      </c>
      <c r="T4091" s="16">
        <f t="shared" si="309"/>
        <v>42155.732638888891</v>
      </c>
    </row>
    <row r="4092" spans="1:20" ht="43.2" x14ac:dyDescent="0.3">
      <c r="A4092">
        <v>4090</v>
      </c>
      <c r="B4092" s="8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06"/>
        <v>3</v>
      </c>
      <c r="P4092">
        <f t="shared" si="307"/>
        <v>10.67</v>
      </c>
      <c r="Q4092" s="11" t="s">
        <v>8315</v>
      </c>
      <c r="R4092" t="s">
        <v>8316</v>
      </c>
      <c r="S4092" s="16">
        <f t="shared" si="308"/>
        <v>42209.67288194444</v>
      </c>
      <c r="T4092" s="16">
        <f t="shared" si="309"/>
        <v>42223.625</v>
      </c>
    </row>
    <row r="4093" spans="1:20" ht="43.2" x14ac:dyDescent="0.3">
      <c r="A4093">
        <v>4091</v>
      </c>
      <c r="B4093" s="8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06"/>
        <v>13</v>
      </c>
      <c r="P4093">
        <f t="shared" si="307"/>
        <v>25.5</v>
      </c>
      <c r="Q4093" s="11" t="s">
        <v>8315</v>
      </c>
      <c r="R4093" t="s">
        <v>8316</v>
      </c>
      <c r="S4093" s="16">
        <f t="shared" si="308"/>
        <v>41990.506377314814</v>
      </c>
      <c r="T4093" s="16">
        <f t="shared" si="309"/>
        <v>42020.506377314814</v>
      </c>
    </row>
    <row r="4094" spans="1:20" ht="43.2" x14ac:dyDescent="0.3">
      <c r="A4094">
        <v>4092</v>
      </c>
      <c r="B4094" s="8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06"/>
        <v>0</v>
      </c>
      <c r="P4094">
        <f t="shared" si="307"/>
        <v>20</v>
      </c>
      <c r="Q4094" s="11" t="s">
        <v>8315</v>
      </c>
      <c r="R4094" t="s">
        <v>8316</v>
      </c>
      <c r="S4094" s="16">
        <f t="shared" si="308"/>
        <v>42039.194988425923</v>
      </c>
      <c r="T4094" s="16">
        <f t="shared" si="309"/>
        <v>42099.153321759266</v>
      </c>
    </row>
    <row r="4095" spans="1:20" ht="43.2" x14ac:dyDescent="0.3">
      <c r="A4095">
        <v>4093</v>
      </c>
      <c r="B4095" s="8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06"/>
        <v>2</v>
      </c>
      <c r="P4095">
        <f t="shared" si="307"/>
        <v>15</v>
      </c>
      <c r="Q4095" s="11" t="s">
        <v>8315</v>
      </c>
      <c r="R4095" t="s">
        <v>8316</v>
      </c>
      <c r="S4095" s="16">
        <f t="shared" si="308"/>
        <v>42178.815891203703</v>
      </c>
      <c r="T4095" s="16">
        <f t="shared" si="309"/>
        <v>42238.815891203703</v>
      </c>
    </row>
    <row r="4096" spans="1:20" ht="43.2" x14ac:dyDescent="0.3">
      <c r="A4096">
        <v>4094</v>
      </c>
      <c r="B4096" s="8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06"/>
        <v>37</v>
      </c>
      <c r="P4096">
        <f t="shared" si="307"/>
        <v>91.25</v>
      </c>
      <c r="Q4096" s="11" t="s">
        <v>8315</v>
      </c>
      <c r="R4096" t="s">
        <v>8316</v>
      </c>
      <c r="S4096" s="16">
        <f t="shared" si="308"/>
        <v>41890.086805555555</v>
      </c>
      <c r="T4096" s="16">
        <f t="shared" si="309"/>
        <v>41934.207638888889</v>
      </c>
    </row>
    <row r="4097" spans="1:21" ht="43.2" x14ac:dyDescent="0.3">
      <c r="A4097">
        <v>4095</v>
      </c>
      <c r="B4097" s="8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06"/>
        <v>3</v>
      </c>
      <c r="P4097">
        <f t="shared" si="307"/>
        <v>800</v>
      </c>
      <c r="Q4097" s="11" t="s">
        <v>8315</v>
      </c>
      <c r="R4097" t="s">
        <v>8316</v>
      </c>
      <c r="S4097" s="16">
        <f t="shared" si="308"/>
        <v>42693.031828703708</v>
      </c>
      <c r="T4097" s="16">
        <f t="shared" si="309"/>
        <v>42723.031828703708</v>
      </c>
    </row>
    <row r="4098" spans="1:21" ht="43.2" x14ac:dyDescent="0.3">
      <c r="A4098">
        <v>4096</v>
      </c>
      <c r="B4098" s="8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06"/>
        <v>11</v>
      </c>
      <c r="P4098">
        <f t="shared" si="307"/>
        <v>80</v>
      </c>
      <c r="Q4098" s="11" t="s">
        <v>8315</v>
      </c>
      <c r="R4098" t="s">
        <v>8316</v>
      </c>
      <c r="S4098" s="16">
        <f t="shared" si="308"/>
        <v>42750.530312499999</v>
      </c>
      <c r="T4098" s="16">
        <f t="shared" si="309"/>
        <v>42794.368749999994</v>
      </c>
    </row>
    <row r="4099" spans="1:21" ht="43.2" x14ac:dyDescent="0.3">
      <c r="A4099">
        <v>4097</v>
      </c>
      <c r="B4099" s="8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10">ROUND(E4099/D4099*100,0)</f>
        <v>0</v>
      </c>
      <c r="P4099">
        <f t="shared" ref="P4099:P4115" si="311">IFERROR(ROUND(E4099/L4099,2),0)</f>
        <v>0</v>
      </c>
      <c r="Q4099" s="11" t="s">
        <v>8315</v>
      </c>
      <c r="R4099" t="s">
        <v>8316</v>
      </c>
      <c r="S4099" s="16">
        <f t="shared" ref="S4099:S4115" si="312">(((J4099/60)/60)/24)+DATE(1970,1,1)</f>
        <v>42344.824502314819</v>
      </c>
      <c r="T4099" s="16">
        <f t="shared" ref="T4099:T4115" si="313">(((I4099/60)/60)/24)+DATE(1970,1,1)</f>
        <v>42400.996527777781</v>
      </c>
    </row>
    <row r="4100" spans="1:21" ht="43.2" x14ac:dyDescent="0.3">
      <c r="A4100">
        <v>4098</v>
      </c>
      <c r="B4100" s="8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10"/>
        <v>0</v>
      </c>
      <c r="P4100">
        <f t="shared" si="311"/>
        <v>0</v>
      </c>
      <c r="Q4100" s="11" t="s">
        <v>8315</v>
      </c>
      <c r="R4100" t="s">
        <v>8316</v>
      </c>
      <c r="S4100" s="16">
        <f t="shared" si="312"/>
        <v>42495.722187499996</v>
      </c>
      <c r="T4100" s="16">
        <f t="shared" si="313"/>
        <v>42525.722187499996</v>
      </c>
    </row>
    <row r="4101" spans="1:21" ht="57.6" x14ac:dyDescent="0.3">
      <c r="A4101">
        <v>4099</v>
      </c>
      <c r="B4101" s="8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10"/>
        <v>1</v>
      </c>
      <c r="P4101">
        <f t="shared" si="311"/>
        <v>50</v>
      </c>
      <c r="Q4101" s="11" t="s">
        <v>8315</v>
      </c>
      <c r="R4101" t="s">
        <v>8316</v>
      </c>
      <c r="S4101" s="16">
        <f t="shared" si="312"/>
        <v>42570.850381944445</v>
      </c>
      <c r="T4101" s="16">
        <f t="shared" si="313"/>
        <v>42615.850381944445</v>
      </c>
    </row>
    <row r="4102" spans="1:21" ht="43.2" x14ac:dyDescent="0.3">
      <c r="A4102">
        <v>4100</v>
      </c>
      <c r="B4102" s="8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10"/>
        <v>0</v>
      </c>
      <c r="P4102">
        <f t="shared" si="311"/>
        <v>0</v>
      </c>
      <c r="Q4102" s="11" t="s">
        <v>8315</v>
      </c>
      <c r="R4102" t="s">
        <v>8316</v>
      </c>
      <c r="S4102" s="16">
        <f t="shared" si="312"/>
        <v>41927.124884259261</v>
      </c>
      <c r="T4102" s="16">
        <f t="shared" si="313"/>
        <v>41937.124884259261</v>
      </c>
    </row>
    <row r="4103" spans="1:21" ht="43.2" x14ac:dyDescent="0.3">
      <c r="A4103">
        <v>4101</v>
      </c>
      <c r="B4103" s="8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10"/>
        <v>0</v>
      </c>
      <c r="P4103">
        <f t="shared" si="311"/>
        <v>0</v>
      </c>
      <c r="Q4103" s="11" t="s">
        <v>8315</v>
      </c>
      <c r="R4103" t="s">
        <v>8316</v>
      </c>
      <c r="S4103" s="16">
        <f t="shared" si="312"/>
        <v>42730.903726851851</v>
      </c>
      <c r="T4103" s="16">
        <f t="shared" si="313"/>
        <v>42760.903726851851</v>
      </c>
    </row>
    <row r="4104" spans="1:21" ht="43.2" x14ac:dyDescent="0.3">
      <c r="A4104">
        <v>4102</v>
      </c>
      <c r="B4104" s="8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10"/>
        <v>27</v>
      </c>
      <c r="P4104">
        <f t="shared" si="311"/>
        <v>22.83</v>
      </c>
      <c r="Q4104" s="11" t="s">
        <v>8315</v>
      </c>
      <c r="R4104" t="s">
        <v>8316</v>
      </c>
      <c r="S4104" s="16">
        <f t="shared" si="312"/>
        <v>42475.848067129627</v>
      </c>
      <c r="T4104" s="16">
        <f t="shared" si="313"/>
        <v>42505.848067129627</v>
      </c>
    </row>
    <row r="4105" spans="1:21" ht="43.2" x14ac:dyDescent="0.3">
      <c r="A4105">
        <v>4103</v>
      </c>
      <c r="B4105" s="8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10"/>
        <v>10</v>
      </c>
      <c r="P4105">
        <f t="shared" si="311"/>
        <v>16.670000000000002</v>
      </c>
      <c r="Q4105" s="11" t="s">
        <v>8315</v>
      </c>
      <c r="R4105" t="s">
        <v>8316</v>
      </c>
      <c r="S4105" s="16">
        <f t="shared" si="312"/>
        <v>42188.83293981482</v>
      </c>
      <c r="T4105" s="16">
        <f t="shared" si="313"/>
        <v>42242.772222222222</v>
      </c>
    </row>
    <row r="4106" spans="1:21" ht="43.2" x14ac:dyDescent="0.3">
      <c r="A4106">
        <v>4104</v>
      </c>
      <c r="B4106" s="8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10"/>
        <v>21</v>
      </c>
      <c r="P4106">
        <f t="shared" si="311"/>
        <v>45.79</v>
      </c>
      <c r="Q4106" s="11" t="s">
        <v>8315</v>
      </c>
      <c r="R4106" t="s">
        <v>8316</v>
      </c>
      <c r="S4106" s="16">
        <f t="shared" si="312"/>
        <v>42640.278171296297</v>
      </c>
      <c r="T4106" s="16">
        <f t="shared" si="313"/>
        <v>42670.278171296297</v>
      </c>
    </row>
    <row r="4107" spans="1:21" ht="57.6" x14ac:dyDescent="0.3">
      <c r="A4107">
        <v>4105</v>
      </c>
      <c r="B4107" s="8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10"/>
        <v>7</v>
      </c>
      <c r="P4107">
        <f t="shared" si="311"/>
        <v>383.33</v>
      </c>
      <c r="Q4107" s="11" t="s">
        <v>8315</v>
      </c>
      <c r="R4107" t="s">
        <v>8316</v>
      </c>
      <c r="S4107" s="16">
        <f t="shared" si="312"/>
        <v>42697.010520833333</v>
      </c>
      <c r="T4107" s="16">
        <f t="shared" si="313"/>
        <v>42730.010520833333</v>
      </c>
      <c r="U4107" t="e" cm="1">
        <f t="array" ref="U4107">YEAR(S)</f>
        <v>#NAME?</v>
      </c>
    </row>
    <row r="4108" spans="1:21" ht="43.2" x14ac:dyDescent="0.3">
      <c r="A4108">
        <v>4106</v>
      </c>
      <c r="B4108" s="8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10"/>
        <v>71</v>
      </c>
      <c r="P4108">
        <f t="shared" si="311"/>
        <v>106.97</v>
      </c>
      <c r="Q4108" s="11" t="s">
        <v>8315</v>
      </c>
      <c r="R4108" t="s">
        <v>8316</v>
      </c>
      <c r="S4108" s="16">
        <f t="shared" si="312"/>
        <v>42053.049375000002</v>
      </c>
      <c r="T4108" s="16">
        <f t="shared" si="313"/>
        <v>42096.041666666672</v>
      </c>
    </row>
    <row r="4109" spans="1:21" ht="43.2" x14ac:dyDescent="0.3">
      <c r="A4109">
        <v>4107</v>
      </c>
      <c r="B4109" s="8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10"/>
        <v>2</v>
      </c>
      <c r="P4109">
        <f t="shared" si="311"/>
        <v>10.25</v>
      </c>
      <c r="Q4109" s="11" t="s">
        <v>8315</v>
      </c>
      <c r="R4109" t="s">
        <v>8316</v>
      </c>
      <c r="S4109" s="16">
        <f t="shared" si="312"/>
        <v>41883.916678240741</v>
      </c>
      <c r="T4109" s="16">
        <f t="shared" si="313"/>
        <v>41906.916678240741</v>
      </c>
    </row>
    <row r="4110" spans="1:21" ht="43.2" x14ac:dyDescent="0.3">
      <c r="A4110">
        <v>4108</v>
      </c>
      <c r="B4110" s="8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10"/>
        <v>2</v>
      </c>
      <c r="P4110">
        <f t="shared" si="311"/>
        <v>59</v>
      </c>
      <c r="Q4110" s="11" t="s">
        <v>8315</v>
      </c>
      <c r="R4110" t="s">
        <v>8316</v>
      </c>
      <c r="S4110" s="16">
        <f t="shared" si="312"/>
        <v>42767.031678240746</v>
      </c>
      <c r="T4110" s="16">
        <f t="shared" si="313"/>
        <v>42797.208333333328</v>
      </c>
    </row>
    <row r="4111" spans="1:21" ht="43.2" x14ac:dyDescent="0.3">
      <c r="A4111">
        <v>4109</v>
      </c>
      <c r="B4111" s="8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10"/>
        <v>0</v>
      </c>
      <c r="P4111">
        <f t="shared" si="311"/>
        <v>0</v>
      </c>
      <c r="Q4111" s="11" t="s">
        <v>8315</v>
      </c>
      <c r="R4111" t="s">
        <v>8316</v>
      </c>
      <c r="S4111" s="16">
        <f t="shared" si="312"/>
        <v>42307.539398148147</v>
      </c>
      <c r="T4111" s="16">
        <f t="shared" si="313"/>
        <v>42337.581064814818</v>
      </c>
    </row>
    <row r="4112" spans="1:21" ht="43.2" x14ac:dyDescent="0.3">
      <c r="A4112">
        <v>4110</v>
      </c>
      <c r="B4112" s="8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10"/>
        <v>29</v>
      </c>
      <c r="P4112">
        <f t="shared" si="311"/>
        <v>14.33</v>
      </c>
      <c r="Q4112" s="11" t="s">
        <v>8315</v>
      </c>
      <c r="R4112" t="s">
        <v>8316</v>
      </c>
      <c r="S4112" s="16">
        <f t="shared" si="312"/>
        <v>42512.626747685179</v>
      </c>
      <c r="T4112" s="16">
        <f t="shared" si="313"/>
        <v>42572.626747685179</v>
      </c>
    </row>
    <row r="4113" spans="1:20" ht="43.2" x14ac:dyDescent="0.3">
      <c r="A4113">
        <v>4111</v>
      </c>
      <c r="B4113" s="8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10"/>
        <v>3</v>
      </c>
      <c r="P4113">
        <f t="shared" si="311"/>
        <v>15.67</v>
      </c>
      <c r="Q4113" s="11" t="s">
        <v>8315</v>
      </c>
      <c r="R4113" t="s">
        <v>8316</v>
      </c>
      <c r="S4113" s="16">
        <f t="shared" si="312"/>
        <v>42029.135879629626</v>
      </c>
      <c r="T4113" s="16">
        <f t="shared" si="313"/>
        <v>42059.135879629626</v>
      </c>
    </row>
    <row r="4114" spans="1:20" ht="43.2" x14ac:dyDescent="0.3">
      <c r="A4114">
        <v>4112</v>
      </c>
      <c r="B4114" s="8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10"/>
        <v>0</v>
      </c>
      <c r="P4114">
        <f t="shared" si="311"/>
        <v>1</v>
      </c>
      <c r="Q4114" s="11" t="s">
        <v>8315</v>
      </c>
      <c r="R4114" t="s">
        <v>8316</v>
      </c>
      <c r="S4114" s="16">
        <f t="shared" si="312"/>
        <v>42400.946597222224</v>
      </c>
      <c r="T4114" s="16">
        <f t="shared" si="313"/>
        <v>42428</v>
      </c>
    </row>
    <row r="4115" spans="1:20" ht="43.2" x14ac:dyDescent="0.3">
      <c r="A4115">
        <v>4113</v>
      </c>
      <c r="B4115" s="8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10"/>
        <v>0</v>
      </c>
      <c r="P4115">
        <f t="shared" si="311"/>
        <v>1</v>
      </c>
      <c r="Q4115" s="11" t="s">
        <v>8315</v>
      </c>
      <c r="R4115" t="s">
        <v>8316</v>
      </c>
      <c r="S4115" s="16">
        <f t="shared" si="312"/>
        <v>42358.573182870372</v>
      </c>
      <c r="T4115" s="16">
        <f t="shared" si="313"/>
        <v>42377.273611111115</v>
      </c>
    </row>
  </sheetData>
  <autoFilter ref="A1:T4115" xr:uid="{00000000-0001-0000-0000-000000000000}">
    <filterColumn colId="16">
      <filters>
        <filter val="theater"/>
      </filters>
    </filterColumn>
  </autoFilter>
  <conditionalFormatting sqref="F1:F1048576">
    <cfRule type="cellIs" dxfId="5" priority="2" operator="equal">
      <formula>"canceled"</formula>
    </cfRule>
    <cfRule type="cellIs" dxfId="4" priority="3" operator="equal">
      <formula>"failed"</formula>
    </cfRule>
    <cfRule type="cellIs" dxfId="3" priority="4" operator="equal">
      <formula>"canceled"</formula>
    </cfRule>
    <cfRule type="cellIs" dxfId="2" priority="5" operator="equal">
      <formula>"successful"</formula>
    </cfRule>
    <cfRule type="cellIs" dxfId="1" priority="6" operator="equal">
      <formula>"canceled"</formula>
    </cfRule>
    <cfRule type="cellIs" dxfId="0" priority="7" operator="equal">
      <formula>"Live"</formula>
    </cfRule>
  </conditionalFormatting>
  <conditionalFormatting sqref="O1:O1048576 P1 R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5CE75A-24C3-4D93-9083-E6B6726B9427}">
  <dimension ref="A1:H14"/>
  <sheetViews>
    <sheetView topLeftCell="D7" workbookViewId="0">
      <selection activeCell="C23" sqref="C23"/>
    </sheetView>
  </sheetViews>
  <sheetFormatPr defaultRowHeight="14.4" x14ac:dyDescent="0.3"/>
  <cols>
    <col min="1" max="1" width="17.6640625" bestFit="1" customWidth="1"/>
    <col min="2" max="2" width="17.88671875" customWidth="1"/>
    <col min="3" max="3" width="13.77734375" customWidth="1"/>
    <col min="4" max="4" width="16.44140625" customWidth="1"/>
    <col min="5" max="5" width="13.109375" customWidth="1"/>
    <col min="6" max="6" width="19.5546875" style="19" customWidth="1"/>
    <col min="7" max="7" width="16.5546875" style="19" bestFit="1" customWidth="1"/>
    <col min="8" max="8" width="19.33203125" style="19" bestFit="1" customWidth="1"/>
  </cols>
  <sheetData>
    <row r="1" spans="1:8" x14ac:dyDescent="0.3">
      <c r="A1" t="s">
        <v>8381</v>
      </c>
      <c r="B1" t="s">
        <v>8399</v>
      </c>
      <c r="C1" t="s">
        <v>8400</v>
      </c>
      <c r="D1" t="s">
        <v>8401</v>
      </c>
      <c r="E1" t="s">
        <v>8402</v>
      </c>
      <c r="F1" s="19" t="s">
        <v>8403</v>
      </c>
      <c r="G1" s="19" t="s">
        <v>8404</v>
      </c>
      <c r="H1" s="19" t="s">
        <v>8405</v>
      </c>
    </row>
    <row r="2" spans="1:8" x14ac:dyDescent="0.3">
      <c r="A2" t="s">
        <v>8406</v>
      </c>
      <c r="B2">
        <f>COUNTIFS(Kickstarter!D:D,"&lt;1000",Kickstarter!F:F,"=successful")</f>
        <v>322</v>
      </c>
      <c r="C2">
        <f>COUNTIFS(Kickstarter!D:D,"&lt;1000",Kickstarter!F:F,"=failed")</f>
        <v>113</v>
      </c>
      <c r="D2">
        <f>COUNTIFS(Kickstarter!D:D,"&lt;1000",Kickstarter!F:F,"=canceled")</f>
        <v>18</v>
      </c>
      <c r="E2">
        <f>SUM(B2:D2)</f>
        <v>453</v>
      </c>
      <c r="F2" s="19">
        <f>SUM(B2/E2)</f>
        <v>0.71081677704194257</v>
      </c>
      <c r="G2" s="19">
        <f>SUM(C2/E2)</f>
        <v>0.24944812362030905</v>
      </c>
      <c r="H2" s="19">
        <f>SUM(D2/E2)</f>
        <v>3.9735099337748346E-2</v>
      </c>
    </row>
    <row r="3" spans="1:8" x14ac:dyDescent="0.3">
      <c r="A3" t="s">
        <v>8407</v>
      </c>
      <c r="B3">
        <f>COUNTIFS(Kickstarter!D:D,"&gt;=1000",Kickstarter!F:F,"=successful", Kickstarter!D:D, "&lt;=4999")</f>
        <v>932</v>
      </c>
      <c r="C3">
        <f>COUNTIFS(Kickstarter!D:D,"&gt;=1000",Kickstarter!F:F,"=failed", Kickstarter!D:D, "&lt;=4999")</f>
        <v>420</v>
      </c>
      <c r="D3">
        <f>COUNTIFS(Kickstarter!D:D,"&gt;=1000",Kickstarter!F:F,"=canceled", Kickstarter!D:D, "&lt;=4999")</f>
        <v>60</v>
      </c>
      <c r="E3">
        <f>SUM(B3:D3)</f>
        <v>1412</v>
      </c>
      <c r="F3" s="19">
        <f t="shared" ref="F3:F13" si="0">SUM(B3/E3)</f>
        <v>0.66005665722379603</v>
      </c>
      <c r="G3" s="19">
        <f t="shared" ref="G3:G13" si="1">SUM(C3/E3)</f>
        <v>0.29745042492917845</v>
      </c>
      <c r="H3" s="19">
        <f t="shared" ref="H3:H13" si="2">SUM(D3/E3)</f>
        <v>4.2492917847025496E-2</v>
      </c>
    </row>
    <row r="4" spans="1:8" x14ac:dyDescent="0.3">
      <c r="A4" t="s">
        <v>8408</v>
      </c>
      <c r="B4">
        <f>COUNTIFS(Kickstarter!D:D,"&gt;=5000",Kickstarter!F:F,"=successful", Kickstarter!D:D, "&lt;=9999")</f>
        <v>381</v>
      </c>
      <c r="C4">
        <f>COUNTIFS(Kickstarter!D:D,"&gt;=5000",Kickstarter!F:F,"=failed", Kickstarter!D:D, "&lt;=9999")</f>
        <v>283</v>
      </c>
      <c r="D4">
        <f>COUNTIFS(Kickstarter!D:D,"&gt;=5000",Kickstarter!F:F,"=canceled", Kickstarter!D:D, "&lt;=9999")</f>
        <v>52</v>
      </c>
      <c r="E4">
        <f>SUM(B4:D4)</f>
        <v>716</v>
      </c>
      <c r="F4" s="19">
        <f t="shared" si="0"/>
        <v>0.53212290502793291</v>
      </c>
      <c r="G4" s="19">
        <f t="shared" si="1"/>
        <v>0.39525139664804471</v>
      </c>
      <c r="H4" s="19">
        <f t="shared" si="2"/>
        <v>7.2625698324022353E-2</v>
      </c>
    </row>
    <row r="5" spans="1:8" x14ac:dyDescent="0.3">
      <c r="A5" t="s">
        <v>8417</v>
      </c>
      <c r="B5">
        <f>COUNTIFS(Kickstarter!D:D,"&gt;=10000",Kickstarter!F:F,"=successful", Kickstarter!D:D, "&lt;=14999")</f>
        <v>168</v>
      </c>
      <c r="C5">
        <f>COUNTIFS(Kickstarter!D:D,"&gt;=10000",Kickstarter!F:F,"=failed", Kickstarter!D:D, "&lt;=14999")</f>
        <v>144</v>
      </c>
      <c r="D5">
        <f>COUNTIFS(Kickstarter!D:D,"&gt;=10000",Kickstarter!F:F,"=canceled", Kickstarter!D:D, "&lt;=14999")</f>
        <v>40</v>
      </c>
      <c r="E5">
        <f t="shared" ref="E5:E13" si="3">SUM(B5:D5)</f>
        <v>352</v>
      </c>
      <c r="F5" s="19">
        <f t="shared" si="0"/>
        <v>0.47727272727272729</v>
      </c>
      <c r="G5" s="19">
        <f t="shared" si="1"/>
        <v>0.40909090909090912</v>
      </c>
      <c r="H5" s="19">
        <f t="shared" si="2"/>
        <v>0.11363636363636363</v>
      </c>
    </row>
    <row r="6" spans="1:8" x14ac:dyDescent="0.3">
      <c r="A6" t="s">
        <v>8409</v>
      </c>
      <c r="B6">
        <f>COUNTIFS(Kickstarter!D:D,"&gt;=15000",Kickstarter!F:F,"=successful", Kickstarter!D:D, "&lt;=19999")</f>
        <v>94</v>
      </c>
      <c r="C6">
        <f>COUNTIFS(Kickstarter!D:D,"&gt;=15000",Kickstarter!F:F,"=failed", Kickstarter!D:D, "&lt;=19999")</f>
        <v>90</v>
      </c>
      <c r="D6">
        <f>COUNTIFS(Kickstarter!D:D,"&gt;=15000",Kickstarter!F:F,"=canceled", Kickstarter!D:D, "&lt;=19999")</f>
        <v>17</v>
      </c>
      <c r="E6">
        <f t="shared" si="3"/>
        <v>201</v>
      </c>
      <c r="F6" s="19">
        <f t="shared" si="0"/>
        <v>0.46766169154228854</v>
      </c>
      <c r="G6" s="19">
        <f t="shared" si="1"/>
        <v>0.44776119402985076</v>
      </c>
      <c r="H6" s="19">
        <f t="shared" si="2"/>
        <v>8.45771144278607E-2</v>
      </c>
    </row>
    <row r="7" spans="1:8" x14ac:dyDescent="0.3">
      <c r="A7" t="s">
        <v>8410</v>
      </c>
      <c r="B7">
        <f>COUNTIFS(Kickstarter!D:D,"&gt;=20000",Kickstarter!F:F,"=successful", Kickstarter!D:D, "&lt;=24999")</f>
        <v>62</v>
      </c>
      <c r="C7">
        <f>COUNTIFS(Kickstarter!D:D,"&gt;=20000",Kickstarter!F:F,"=failed", Kickstarter!D:D, "&lt;=24999")</f>
        <v>72</v>
      </c>
      <c r="D7">
        <f>COUNTIFS(Kickstarter!D:D,"&gt;=20000",Kickstarter!F:F,"=canceled", Kickstarter!D:D, "&lt;=24999")</f>
        <v>14</v>
      </c>
      <c r="E7">
        <f t="shared" si="3"/>
        <v>148</v>
      </c>
      <c r="F7" s="19">
        <f t="shared" si="0"/>
        <v>0.41891891891891891</v>
      </c>
      <c r="G7" s="19">
        <f t="shared" si="1"/>
        <v>0.48648648648648651</v>
      </c>
      <c r="H7" s="19">
        <f t="shared" si="2"/>
        <v>9.45945945945946E-2</v>
      </c>
    </row>
    <row r="8" spans="1:8" x14ac:dyDescent="0.3">
      <c r="A8" t="s">
        <v>8411</v>
      </c>
      <c r="B8">
        <f>COUNTIFS(Kickstarter!D:D,"&gt;=25000",Kickstarter!F:F,"=successful", Kickstarter!D:D, "&lt;=29999")</f>
        <v>55</v>
      </c>
      <c r="C8">
        <f>COUNTIFS(Kickstarter!D:D,"&gt;=25000",Kickstarter!F:F,"=failed", Kickstarter!D:D, "&lt;=29999")</f>
        <v>64</v>
      </c>
      <c r="D8">
        <f>COUNTIFS(Kickstarter!D:D,"&gt;=25000",Kickstarter!F:F,"=canceled", Kickstarter!D:D, "&lt;=29999")</f>
        <v>18</v>
      </c>
      <c r="E8">
        <f t="shared" si="3"/>
        <v>137</v>
      </c>
      <c r="F8" s="19">
        <f t="shared" si="0"/>
        <v>0.40145985401459855</v>
      </c>
      <c r="G8" s="19">
        <f t="shared" si="1"/>
        <v>0.46715328467153283</v>
      </c>
      <c r="H8" s="19">
        <f t="shared" si="2"/>
        <v>0.13138686131386862</v>
      </c>
    </row>
    <row r="9" spans="1:8" x14ac:dyDescent="0.3">
      <c r="A9" t="s">
        <v>8412</v>
      </c>
      <c r="B9">
        <f>COUNTIFS(Kickstarter!D:D,"&gt;=30000",Kickstarter!F:F,"=successful", Kickstarter!D:D, "&lt;=34999")</f>
        <v>32</v>
      </c>
      <c r="C9">
        <f>COUNTIFS(Kickstarter!D:D,"&gt;=30000",Kickstarter!F:F,"=failed", Kickstarter!D:D, "&lt;=34999")</f>
        <v>37</v>
      </c>
      <c r="D9">
        <f>COUNTIFS(Kickstarter!D:D,"&gt;=30000",Kickstarter!F:F,"=canceled", Kickstarter!D:D, "&lt;=34999")</f>
        <v>13</v>
      </c>
      <c r="E9">
        <f t="shared" si="3"/>
        <v>82</v>
      </c>
      <c r="F9" s="19">
        <f t="shared" si="0"/>
        <v>0.3902439024390244</v>
      </c>
      <c r="G9" s="19">
        <f t="shared" si="1"/>
        <v>0.45121951219512196</v>
      </c>
      <c r="H9" s="19">
        <f t="shared" si="2"/>
        <v>0.15853658536585366</v>
      </c>
    </row>
    <row r="10" spans="1:8" x14ac:dyDescent="0.3">
      <c r="A10" t="s">
        <v>8413</v>
      </c>
      <c r="B10">
        <f>COUNTIFS(Kickstarter!D:D,"&gt;=35000",Kickstarter!F:F,"=successful", Kickstarter!D:D, "&lt;=39999")</f>
        <v>26</v>
      </c>
      <c r="C10">
        <f>COUNTIFS(Kickstarter!D:D,"&gt;=35000",Kickstarter!F:F,"=failed", Kickstarter!D:D, "&lt;=39999")</f>
        <v>22</v>
      </c>
      <c r="D10">
        <f>COUNTIFS(Kickstarter!D:D,"&gt;=35000",Kickstarter!F:F,"=canceled", Kickstarter!D:D, "&lt;=39999")</f>
        <v>7</v>
      </c>
      <c r="E10">
        <f t="shared" si="3"/>
        <v>55</v>
      </c>
      <c r="F10" s="19">
        <f>SUM(B10/E10)</f>
        <v>0.47272727272727272</v>
      </c>
      <c r="G10" s="19">
        <f t="shared" si="1"/>
        <v>0.4</v>
      </c>
      <c r="H10" s="19">
        <f t="shared" si="2"/>
        <v>0.12727272727272726</v>
      </c>
    </row>
    <row r="11" spans="1:8" x14ac:dyDescent="0.3">
      <c r="A11" t="s">
        <v>8414</v>
      </c>
      <c r="B11">
        <f>COUNTIFS(Kickstarter!D:D,"&gt;=40000",Kickstarter!F:F,"=successful", Kickstarter!D:D, "&lt;=44999")</f>
        <v>21</v>
      </c>
      <c r="C11">
        <f>COUNTIFS(Kickstarter!D:D,"&gt;=40000",Kickstarter!F:F,"=failed", Kickstarter!D:D, "&lt;=44999")</f>
        <v>16</v>
      </c>
      <c r="D11">
        <f>COUNTIFS(Kickstarter!D:D,"&gt;=40000",Kickstarter!F:F,"=canceled", Kickstarter!D:D, "&lt;=44999")</f>
        <v>6</v>
      </c>
      <c r="E11">
        <f t="shared" si="3"/>
        <v>43</v>
      </c>
      <c r="F11" s="19">
        <f>SUM(B11/E11)</f>
        <v>0.48837209302325579</v>
      </c>
      <c r="G11" s="19">
        <f t="shared" si="1"/>
        <v>0.37209302325581395</v>
      </c>
      <c r="H11" s="19">
        <f t="shared" si="2"/>
        <v>0.13953488372093023</v>
      </c>
    </row>
    <row r="12" spans="1:8" x14ac:dyDescent="0.3">
      <c r="A12" t="s">
        <v>8415</v>
      </c>
      <c r="B12">
        <f>COUNTIFS(Kickstarter!D:D,"&gt;=45000",Kickstarter!F:F,"=successful", Kickstarter!D:D, "&lt;=49999")</f>
        <v>6</v>
      </c>
      <c r="C12">
        <f>COUNTIFS(Kickstarter!D:D,"&gt;=45000",Kickstarter!F:F,"=failed", Kickstarter!D:D, "&lt;=49999")</f>
        <v>11</v>
      </c>
      <c r="D12">
        <f>COUNTIFS(Kickstarter!D:D,"&gt;=45000",Kickstarter!F:F,"=canceled", Kickstarter!D:D, "&lt;=49999")</f>
        <v>4</v>
      </c>
      <c r="E12">
        <f t="shared" si="3"/>
        <v>21</v>
      </c>
      <c r="F12" s="19">
        <f t="shared" si="0"/>
        <v>0.2857142857142857</v>
      </c>
      <c r="G12" s="19">
        <f t="shared" si="1"/>
        <v>0.52380952380952384</v>
      </c>
      <c r="H12" s="19">
        <f t="shared" si="2"/>
        <v>0.19047619047619047</v>
      </c>
    </row>
    <row r="13" spans="1:8" x14ac:dyDescent="0.3">
      <c r="A13" t="s">
        <v>8416</v>
      </c>
      <c r="B13">
        <f>COUNTIFS(Kickstarter!D:D,"&gt;=50000",Kickstarter!F:F,"=successful")</f>
        <v>86</v>
      </c>
      <c r="C13">
        <f>COUNTIFS(Kickstarter!D:D,"&gt;=50000",Kickstarter!F:F,"=failed")</f>
        <v>258</v>
      </c>
      <c r="D13">
        <f>COUNTIFS(Kickstarter!D:D,"&gt;=50000",Kickstarter!F:F,"=canceled")</f>
        <v>100</v>
      </c>
      <c r="E13">
        <f t="shared" si="3"/>
        <v>444</v>
      </c>
      <c r="F13" s="19">
        <f t="shared" si="0"/>
        <v>0.19369369369369369</v>
      </c>
      <c r="G13" s="19">
        <f t="shared" si="1"/>
        <v>0.58108108108108103</v>
      </c>
      <c r="H13" s="19">
        <f t="shared" si="2"/>
        <v>0.22522522522522523</v>
      </c>
    </row>
    <row r="14" spans="1:8" x14ac:dyDescent="0.3">
      <c r="B14">
        <f>SUM(B2:B13)</f>
        <v>2185</v>
      </c>
      <c r="C14">
        <f>SUM(C2:C13)</f>
        <v>1530</v>
      </c>
      <c r="D14">
        <f>SUM(D2:D13)</f>
        <v>349</v>
      </c>
      <c r="E14">
        <f>SUM(B14:D14)</f>
        <v>4064</v>
      </c>
      <c r="F14" s="19">
        <f>AVERAGE(F2:F13)</f>
        <v>0.45825506488664475</v>
      </c>
      <c r="G14" s="19">
        <f>AVERAGE(G2:G13)</f>
        <v>0.42340374665148767</v>
      </c>
      <c r="H14" s="19">
        <f>AVERAGE(H2:H13)</f>
        <v>0.11834118846186754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8B669-C5F7-4FE2-A635-B3CFFC309BEA}">
  <dimension ref="A1:E18"/>
  <sheetViews>
    <sheetView workbookViewId="0">
      <selection activeCell="I15" sqref="I1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  <col min="7" max="13" width="7.88671875" bestFit="1" customWidth="1"/>
    <col min="14" max="69" width="8.88671875" bestFit="1" customWidth="1"/>
    <col min="70" max="241" width="10.44140625" bestFit="1" customWidth="1"/>
    <col min="242" max="383" width="11.44140625" bestFit="1" customWidth="1"/>
    <col min="384" max="430" width="12.44140625" bestFit="1" customWidth="1"/>
    <col min="431" max="442" width="14.109375" bestFit="1" customWidth="1"/>
    <col min="443" max="445" width="15.109375" bestFit="1" customWidth="1"/>
    <col min="446" max="446" width="16.109375" bestFit="1" customWidth="1"/>
    <col min="447" max="447" width="12.109375" bestFit="1" customWidth="1"/>
    <col min="448" max="4093" width="11" bestFit="1" customWidth="1"/>
    <col min="4094" max="4094" width="10.77734375" bestFit="1" customWidth="1"/>
  </cols>
  <sheetData>
    <row r="1" spans="1:5" x14ac:dyDescent="0.3">
      <c r="A1" s="12" t="s">
        <v>8358</v>
      </c>
      <c r="B1" t="s">
        <v>8315</v>
      </c>
    </row>
    <row r="2" spans="1:5" x14ac:dyDescent="0.3">
      <c r="A2" s="12" t="s">
        <v>8398</v>
      </c>
      <c r="B2" t="s">
        <v>8364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7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">
      <c r="A7" s="17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">
      <c r="A8" s="17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">
      <c r="A9" s="17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">
      <c r="A10" s="17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">
      <c r="A11" s="17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">
      <c r="A12" s="17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">
      <c r="A13" s="17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">
      <c r="A14" s="17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">
      <c r="A15" s="17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3">
      <c r="A16" s="17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">
      <c r="A17" s="17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">
      <c r="A18" s="17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28902D-31A6-4FCF-A6EB-EC097FA93682}">
  <dimension ref="A1:C14"/>
  <sheetViews>
    <sheetView topLeftCell="A4" workbookViewId="0">
      <selection activeCell="A9" sqref="A9:XFD9"/>
    </sheetView>
  </sheetViews>
  <sheetFormatPr defaultRowHeight="14.4" x14ac:dyDescent="0.3"/>
  <cols>
    <col min="1" max="1" width="25.5546875" customWidth="1"/>
    <col min="2" max="2" width="11.44140625" style="18" customWidth="1"/>
    <col min="3" max="3" width="11.33203125" style="18" customWidth="1"/>
  </cols>
  <sheetData>
    <row r="1" spans="1:3" x14ac:dyDescent="0.3">
      <c r="B1" s="18" t="s">
        <v>8384</v>
      </c>
      <c r="C1" s="18" t="s">
        <v>8385</v>
      </c>
    </row>
    <row r="2" spans="1:3" x14ac:dyDescent="0.3">
      <c r="A2" t="s">
        <v>8386</v>
      </c>
      <c r="B2" s="18" t="e">
        <f>AVERAGE(#REF!)</f>
        <v>#REF!</v>
      </c>
      <c r="C2" s="18" t="e">
        <f>AVERAGE(#REF!)</f>
        <v>#REF!</v>
      </c>
    </row>
    <row r="3" spans="1:3" x14ac:dyDescent="0.3">
      <c r="A3" t="s">
        <v>8387</v>
      </c>
      <c r="B3" s="18" t="e">
        <f>MEDIAN(#REF!)</f>
        <v>#REF!</v>
      </c>
      <c r="C3" s="18" t="e">
        <f>MEDIAN(#REF!)</f>
        <v>#REF!</v>
      </c>
    </row>
    <row r="4" spans="1:3" x14ac:dyDescent="0.3">
      <c r="A4" t="s">
        <v>8390</v>
      </c>
      <c r="B4" s="18" t="e">
        <f>_xlfn.STDEV.P(#REF!)</f>
        <v>#REF!</v>
      </c>
      <c r="C4" s="18" t="e">
        <f>_xlfn.STDEV.P(#REF!)</f>
        <v>#REF!</v>
      </c>
    </row>
    <row r="5" spans="1:3" x14ac:dyDescent="0.3">
      <c r="A5" t="s">
        <v>8391</v>
      </c>
      <c r="B5" s="18" t="e">
        <f>_xlfn.QUARTILE.EXC(#REF!, 3)</f>
        <v>#REF!</v>
      </c>
      <c r="C5" s="18" t="e">
        <f>_xlfn.QUARTILE.EXC(#REF!, 3)</f>
        <v>#REF!</v>
      </c>
    </row>
    <row r="6" spans="1:3" x14ac:dyDescent="0.3">
      <c r="A6" t="s">
        <v>8392</v>
      </c>
      <c r="B6" s="18" t="e">
        <f>_xlfn.QUARTILE.EXC(#REF!, 1)</f>
        <v>#REF!</v>
      </c>
      <c r="C6" s="18" t="e">
        <f>_xlfn.QUARTILE.EXC(#REF!, 1)</f>
        <v>#REF!</v>
      </c>
    </row>
    <row r="7" spans="1:3" x14ac:dyDescent="0.3">
      <c r="A7" t="s">
        <v>8393</v>
      </c>
      <c r="B7" s="18" t="e">
        <f>B5-B6</f>
        <v>#REF!</v>
      </c>
      <c r="C7" s="18" t="e">
        <f>C5-C6</f>
        <v>#REF!</v>
      </c>
    </row>
    <row r="9" spans="1:3" x14ac:dyDescent="0.3">
      <c r="A9" t="s">
        <v>8388</v>
      </c>
      <c r="B9" s="18" t="e">
        <f>AVERAGE(#REF!)</f>
        <v>#REF!</v>
      </c>
      <c r="C9" s="18" t="e">
        <f>AVERAGE(#REF!)</f>
        <v>#REF!</v>
      </c>
    </row>
    <row r="10" spans="1:3" x14ac:dyDescent="0.3">
      <c r="A10" t="s">
        <v>8389</v>
      </c>
      <c r="B10" s="18" t="e">
        <f>MEDIAN(#REF!)</f>
        <v>#REF!</v>
      </c>
      <c r="C10" s="18" t="e">
        <f>MEDIAN(#REF!)</f>
        <v>#REF!</v>
      </c>
    </row>
    <row r="11" spans="1:3" x14ac:dyDescent="0.3">
      <c r="A11" t="s">
        <v>8394</v>
      </c>
      <c r="B11" s="18" t="e">
        <f>_xlfn.STDEV.P(#REF!)</f>
        <v>#REF!</v>
      </c>
      <c r="C11" s="18" t="e">
        <f>_xlfn.STDEV.P(#REF!)</f>
        <v>#REF!</v>
      </c>
    </row>
    <row r="12" spans="1:3" x14ac:dyDescent="0.3">
      <c r="A12" t="s">
        <v>8395</v>
      </c>
      <c r="B12" s="18" t="e">
        <f>_xlfn.QUARTILE.EXC(#REF!, 3)</f>
        <v>#REF!</v>
      </c>
      <c r="C12" s="18" t="e">
        <f>_xlfn.QUARTILE.EXC(#REF!, 3)</f>
        <v>#REF!</v>
      </c>
    </row>
    <row r="13" spans="1:3" x14ac:dyDescent="0.3">
      <c r="A13" t="s">
        <v>8396</v>
      </c>
      <c r="B13" s="18" t="e">
        <f>_xlfn.QUARTILE.EXC(#REF!, 1)</f>
        <v>#REF!</v>
      </c>
      <c r="C13" s="18" t="e">
        <f>_xlfn.QUARTILE.EXC(#REF!, 1)</f>
        <v>#REF!</v>
      </c>
    </row>
    <row r="14" spans="1:3" x14ac:dyDescent="0.3">
      <c r="A14" t="s">
        <v>8397</v>
      </c>
      <c r="B14" s="18" t="e">
        <f>B12-B13</f>
        <v>#REF!</v>
      </c>
      <c r="C14" s="18" t="e">
        <f>C12-C13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616A9-1372-4189-82E4-6F06C98D7ECF}">
  <dimension ref="A1:F6"/>
  <sheetViews>
    <sheetView tabSelected="1" workbookViewId="0">
      <selection activeCell="F3" sqref="F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8" width="17.33203125" bestFit="1" customWidth="1"/>
    <col min="9" max="9" width="22.109375" bestFit="1" customWidth="1"/>
    <col min="10" max="11" width="20.21875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8363</v>
      </c>
      <c r="B3" s="12" t="s">
        <v>8360</v>
      </c>
    </row>
    <row r="4" spans="1:6" x14ac:dyDescent="0.3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73CE76-C8A8-4B1A-AAF9-AFC4E316BF08}">
  <dimension ref="A2:F18"/>
  <sheetViews>
    <sheetView topLeftCell="A7"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2" spans="1:6" x14ac:dyDescent="0.3">
      <c r="A2" s="12" t="s">
        <v>8358</v>
      </c>
      <c r="B2" t="s">
        <v>8315</v>
      </c>
    </row>
    <row r="4" spans="1:6" x14ac:dyDescent="0.3">
      <c r="A4" s="12" t="s">
        <v>8363</v>
      </c>
      <c r="B4" s="12" t="s">
        <v>8360</v>
      </c>
    </row>
    <row r="5" spans="1:6" x14ac:dyDescent="0.3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7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3">
      <c r="A7" s="17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3">
      <c r="A8" s="17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3">
      <c r="A9" s="17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3">
      <c r="A10" s="17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3">
      <c r="A11" s="17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3">
      <c r="A12" s="17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3">
      <c r="A13" s="17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3">
      <c r="A14" s="17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3">
      <c r="A15" s="17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3">
      <c r="A16" s="17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3">
      <c r="A17" s="17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3">
      <c r="A18" s="17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890B8-2392-46EB-8DD8-E1849B6DECEE}">
  <dimension ref="A1:F6"/>
  <sheetViews>
    <sheetView workbookViewId="0">
      <selection activeCell="B13" sqref="B13"/>
    </sheetView>
  </sheetViews>
  <sheetFormatPr defaultRowHeight="14.4" x14ac:dyDescent="0.3"/>
  <cols>
    <col min="1" max="1" width="31.33203125" customWidth="1"/>
    <col min="2" max="2" width="35.5546875" customWidth="1"/>
    <col min="3" max="3" width="32.109375" customWidth="1"/>
    <col min="4" max="4" width="24.77734375" customWidth="1"/>
    <col min="5" max="5" width="21" customWidth="1"/>
    <col min="6" max="6" width="17.33203125" customWidth="1"/>
  </cols>
  <sheetData>
    <row r="1" spans="1:6" ht="16.8" customHeight="1" x14ac:dyDescent="0.3">
      <c r="A1" t="s">
        <v>8379</v>
      </c>
      <c r="B1" t="s">
        <v>8380</v>
      </c>
      <c r="C1" t="s">
        <v>8381</v>
      </c>
      <c r="D1" t="s">
        <v>8382</v>
      </c>
      <c r="E1" t="s">
        <v>8307</v>
      </c>
      <c r="F1" t="s">
        <v>8383</v>
      </c>
    </row>
    <row r="2" spans="1:6" s="3" customFormat="1" ht="58.8" customHeight="1" x14ac:dyDescent="0.3">
      <c r="A2" s="3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3">
        <f>VLOOKUP(A2, Kickstarter!B:E, 3, FALSE)</f>
        <v>2000</v>
      </c>
      <c r="D2" s="3">
        <f>VLOOKUP(A2, Kickstarter!B:E, 4, FALSE)</f>
        <v>2020</v>
      </c>
      <c r="E2" s="3">
        <f>VLOOKUP(A2, Kickstarter!B:P, 15, FALSE)</f>
        <v>51.79</v>
      </c>
      <c r="F2" s="3">
        <f>VLOOKUP(A2, Kickstarter!B:L, 11, FALSE)</f>
        <v>39</v>
      </c>
    </row>
    <row r="3" spans="1:6" s="3" customFormat="1" ht="57.6" x14ac:dyDescent="0.3">
      <c r="A3" s="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3">
        <f>VLOOKUP(A3, Kickstarter!B:E, 3, FALSE)</f>
        <v>2000</v>
      </c>
      <c r="D3" s="3">
        <f>VLOOKUP(A3, Kickstarter!B:E, 4, FALSE)</f>
        <v>2020</v>
      </c>
      <c r="E3" s="3">
        <f>VLOOKUP(A3, Kickstarter!B:P, 15, FALSE)</f>
        <v>36.07</v>
      </c>
      <c r="F3" s="3">
        <f>VLOOKUP(A3, Kickstarter!B:L, 11, FALSE)</f>
        <v>56</v>
      </c>
    </row>
    <row r="4" spans="1:6" s="3" customFormat="1" ht="59.4" customHeight="1" x14ac:dyDescent="0.3">
      <c r="A4" s="3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3">
        <f>VLOOKUP(A4, Kickstarter!B:E, 3, FALSE)</f>
        <v>1500</v>
      </c>
      <c r="D4" s="3">
        <f>VLOOKUP(A4, Kickstarter!B:E, 4, FALSE)</f>
        <v>2576</v>
      </c>
      <c r="E4" s="3">
        <f>VLOOKUP(A4, Kickstarter!B:P, 15, FALSE)</f>
        <v>33.03</v>
      </c>
      <c r="F4" s="3">
        <f>VLOOKUP(A4, Kickstarter!B:L, 11, FALSE)</f>
        <v>78</v>
      </c>
    </row>
    <row r="5" spans="1:6" x14ac:dyDescent="0.3">
      <c r="A5" s="3" t="s">
        <v>3329</v>
      </c>
      <c r="B5" t="str">
        <f>VLOOKUP(A5, Kickstarter!B:C, 2, FALSE)</f>
        <v>Jestia and Raedon is a brand new romantic comedy play going to the Edinburgh Fringe Festival this summer.</v>
      </c>
      <c r="C5" s="3">
        <f>VLOOKUP(A5, Kickstarter!B:E, 3, FALSE)</f>
        <v>1000</v>
      </c>
      <c r="D5" s="3">
        <f>VLOOKUP(A5, Kickstarter!B:E, 4, FALSE)</f>
        <v>1168</v>
      </c>
      <c r="E5" s="3">
        <f>VLOOKUP(A5, Kickstarter!B:P, 15, FALSE)</f>
        <v>44.92</v>
      </c>
      <c r="F5" s="3">
        <f>VLOOKUP(A5, Kickstarter!B:L, 11, FALSE)</f>
        <v>26</v>
      </c>
    </row>
    <row r="6" spans="1:6" s="3" customFormat="1" ht="57.6" x14ac:dyDescent="0.3">
      <c r="A6" s="3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3">
        <f>VLOOKUP(A6, Kickstarter!B:E, 3, FALSE)</f>
        <v>4000</v>
      </c>
      <c r="D6" s="3">
        <f>VLOOKUP(A6, Kickstarter!B:E, 4, FALSE)</f>
        <v>4137</v>
      </c>
      <c r="E6" s="3">
        <f>VLOOKUP(A6, Kickstarter!B:P, 15, FALSE)</f>
        <v>36.61</v>
      </c>
      <c r="F6" s="3">
        <f>VLOOKUP(A6, Kickstarter!B:L, 11, FALSE)</f>
        <v>113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471A4-DD64-474D-9B53-8FB4461E5420}">
  <dimension ref="A1:E7"/>
  <sheetViews>
    <sheetView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2" t="s">
        <v>8222</v>
      </c>
      <c r="B1" t="s">
        <v>8224</v>
      </c>
    </row>
    <row r="2" spans="1:5" x14ac:dyDescent="0.3">
      <c r="A2" s="12" t="s">
        <v>8358</v>
      </c>
      <c r="B2" t="s">
        <v>8364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3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Goals</vt:lpstr>
      <vt:lpstr>Theater Outcomes by Launch Date</vt:lpstr>
      <vt:lpstr>Descriptive Statistics</vt:lpstr>
      <vt:lpstr>Category Statistics</vt:lpstr>
      <vt:lpstr>Outcomes Based On Launch Date</vt:lpstr>
      <vt:lpstr>Small Dataset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Zachary Minster</cp:lastModifiedBy>
  <dcterms:created xsi:type="dcterms:W3CDTF">2017-04-20T15:17:24Z</dcterms:created>
  <dcterms:modified xsi:type="dcterms:W3CDTF">2022-01-04T00:34:54Z</dcterms:modified>
</cp:coreProperties>
</file>