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Constants!$B$6</definedName>
    <definedName function="false" hidden="false" name="g2mps2" vbProcedure="false">Constants!$B$5</definedName>
    <definedName function="false" hidden="false" name="hr2min" vbProcedure="false">Constants!$B$2</definedName>
    <definedName function="false" hidden="false" name="hr2sec" vbProcedure="false">Constants!$B$4</definedName>
    <definedName function="false" hidden="false" name="km2m" vbProcedure="false">Constants!$B$11</definedName>
    <definedName function="false" hidden="false" name="min2sec" vbProcedure="false">Constants!$B$3</definedName>
    <definedName function="false" hidden="false" name="Na" vbProcedure="false">general!$B$9</definedName>
    <definedName function="false" hidden="false" name="SpeedOfLight" vbProcedure="false">Constants!$B$8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<sst xmlns="http://schemas.openxmlformats.org/spreadsheetml/2006/main" count="405" uniqueCount="205">
  <si>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</si>
  <si>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</si>
  <si>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</si>
  <si>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</si>
  <si>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</si>
  <si>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</si>
  <si>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</si>
  <si>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</si>
  <si>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</si>
  <si>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</si>
  <si>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</si>
  <si>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</si>
  <si>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checkErrDefConstEnable</t>
  </si>
  <si>
    <t xml:space="preserve">unitless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</si>
  <si>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</si>
  <si>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</si>
  <si>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</si>
  <si>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</si>
  <si>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</si>
  <si>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correlated_kalman_update_enable</t>
  </si>
  <si>
    <t xml:space="preserve">flag to enable correlated Kalman update</t>
  </si>
  <si>
    <t xml:space="preserve">n_assets</t>
  </si>
  <si>
    <t xml:space="preserve">number of chaser assets</t>
  </si>
  <si>
    <t xml:space="preserve">n_chaser</t>
  </si>
  <si>
    <t xml:space="preserve">number of components in the chaser state</t>
  </si>
  <si>
    <t xml:space="preserve">n_design</t>
  </si>
  <si>
    <t xml:space="preserve">number of components in the design</t>
  </si>
  <si>
    <t xml:space="preserve">n_MonteCarloRuns</t>
  </si>
  <si>
    <t xml:space="preserve">number of Monte Carlo runs</t>
  </si>
  <si>
    <t xml:space="preserve">p1x</t>
  </si>
  <si>
    <t xml:space="preserve">km</t>
  </si>
  <si>
    <t xml:space="preserve">x component of initial position of asset 1 (inertial)</t>
  </si>
  <si>
    <t xml:space="preserve">p1y</t>
  </si>
  <si>
    <t xml:space="preserve">y component of initial position of asset 1 (inertial)</t>
  </si>
  <si>
    <t xml:space="preserve">p1z</t>
  </si>
  <si>
    <t xml:space="preserve">z component of initial position of asset 1 (inertial)</t>
  </si>
  <si>
    <t xml:space="preserve">v1x</t>
  </si>
  <si>
    <t xml:space="preserve">km/s</t>
  </si>
  <si>
    <t xml:space="preserve">x component of initial velocity of asset 1 (inertial)</t>
  </si>
  <si>
    <t xml:space="preserve">v1y</t>
  </si>
  <si>
    <t xml:space="preserve">y component of initial velocity of asset 1 (inertial)</t>
  </si>
  <si>
    <t xml:space="preserve">v1z</t>
  </si>
  <si>
    <t xml:space="preserve">z component of initial velocity of asset 1 (inertial)</t>
  </si>
  <si>
    <t xml:space="preserve">p2x</t>
  </si>
  <si>
    <t xml:space="preserve">p2y</t>
  </si>
  <si>
    <t xml:space="preserve">p2z</t>
  </si>
  <si>
    <t xml:space="preserve">v2x</t>
  </si>
  <si>
    <t xml:space="preserve">v2y</t>
  </si>
  <si>
    <t xml:space="preserve">v2z</t>
  </si>
  <si>
    <t xml:space="preserve">p3x</t>
  </si>
  <si>
    <t xml:space="preserve">p3y</t>
  </si>
  <si>
    <t xml:space="preserve">p3z</t>
  </si>
  <si>
    <t xml:space="preserve">v3x</t>
  </si>
  <si>
    <t xml:space="preserve">v3y</t>
  </si>
  <si>
    <t xml:space="preserve">v3z</t>
  </si>
  <si>
    <t xml:space="preserve">p4x</t>
  </si>
  <si>
    <t xml:space="preserve">p4y</t>
  </si>
  <si>
    <t xml:space="preserve">p4z</t>
  </si>
  <si>
    <t xml:space="preserve">v4x</t>
  </si>
  <si>
    <t xml:space="preserve">v4y</t>
  </si>
  <si>
    <t xml:space="preserve">v4z</t>
  </si>
  <si>
    <t xml:space="preserve">p5x</t>
  </si>
  <si>
    <t xml:space="preserve">p5y</t>
  </si>
  <si>
    <t xml:space="preserve">p5z</t>
  </si>
  <si>
    <t xml:space="preserve">v5x</t>
  </si>
  <si>
    <t xml:space="preserve">v5y</t>
  </si>
  <si>
    <t xml:space="preserve">v5z</t>
  </si>
  <si>
    <t xml:space="preserve">p6x</t>
  </si>
  <si>
    <t xml:space="preserve">p6y</t>
  </si>
  <si>
    <t xml:space="preserve">p6z</t>
  </si>
  <si>
    <t xml:space="preserve">v6x</t>
  </si>
  <si>
    <t xml:space="preserve">v6y</t>
  </si>
  <si>
    <t xml:space="preserve">v6z</t>
  </si>
  <si>
    <t xml:space="preserve">p7x</t>
  </si>
  <si>
    <t xml:space="preserve">p7y</t>
  </si>
  <si>
    <t xml:space="preserve">p7z</t>
  </si>
  <si>
    <t xml:space="preserve">v7x</t>
  </si>
  <si>
    <t xml:space="preserve">v7y</t>
  </si>
  <si>
    <t xml:space="preserve">v7z</t>
  </si>
  <si>
    <t xml:space="preserve">b1</t>
  </si>
  <si>
    <t xml:space="preserve">s</t>
  </si>
  <si>
    <t xml:space="preserve">clock bias for asset 1</t>
  </si>
  <si>
    <t xml:space="preserve">b2</t>
  </si>
  <si>
    <t xml:space="preserve">clock bias for asset 2</t>
  </si>
  <si>
    <t xml:space="preserve">b3</t>
  </si>
  <si>
    <t xml:space="preserve">clock bias for asset 3</t>
  </si>
  <si>
    <t xml:space="preserve">b4</t>
  </si>
  <si>
    <t xml:space="preserve">clock bias for asset 4</t>
  </si>
  <si>
    <t xml:space="preserve">b5</t>
  </si>
  <si>
    <t xml:space="preserve">clock bias for asset 5</t>
  </si>
  <si>
    <t xml:space="preserve">b6</t>
  </si>
  <si>
    <t xml:space="preserve">clock bias for asset 6</t>
  </si>
  <si>
    <t xml:space="preserve">b7</t>
  </si>
  <si>
    <t xml:space="preserve">clock bias for asset 7</t>
  </si>
  <si>
    <t xml:space="preserve">ptx</t>
  </si>
  <si>
    <t xml:space="preserve">x component of initial position of target (inertial)</t>
  </si>
  <si>
    <t xml:space="preserve">pty</t>
  </si>
  <si>
    <t xml:space="preserve">y component of initial position of target (inertial)</t>
  </si>
  <si>
    <t xml:space="preserve">ptz</t>
  </si>
  <si>
    <t xml:space="preserve">z component of initial position of target (inertial)</t>
  </si>
  <si>
    <t xml:space="preserve">vtx</t>
  </si>
  <si>
    <t xml:space="preserve">x component of initial velocity of target (inertial)</t>
  </si>
  <si>
    <t xml:space="preserve">vty</t>
  </si>
  <si>
    <t xml:space="preserve">y component of initial velocity of target (inertial)</t>
  </si>
  <si>
    <t xml:space="preserve">vtz</t>
  </si>
  <si>
    <t xml:space="preserve">z component of initial velocity of target (inertial)</t>
  </si>
  <si>
    <t xml:space="preserve">ax</t>
  </si>
  <si>
    <t xml:space="preserve">m/s^2</t>
  </si>
  <si>
    <t xml:space="preserve">x component of atmospheric acceleration</t>
  </si>
  <si>
    <t xml:space="preserve">ay</t>
  </si>
  <si>
    <t xml:space="preserve">y component of atmospheric acceleration</t>
  </si>
  <si>
    <t xml:space="preserve">az</t>
  </si>
  <si>
    <t xml:space="preserve">z component of atmospheric acceleration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</si>
  <si>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</si>
  <si>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</si>
  <si>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</si>
  <si>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</si>
  <si>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</si>
  <si>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posA1</t>
  </si>
  <si>
    <t xml:space="preserve">velA1</t>
  </si>
  <si>
    <t xml:space="preserve">posA2</t>
  </si>
  <si>
    <t xml:space="preserve">velA2</t>
  </si>
  <si>
    <t xml:space="preserve">posA3</t>
  </si>
  <si>
    <t xml:space="preserve">velA3</t>
  </si>
  <si>
    <t xml:space="preserve">posA4</t>
  </si>
  <si>
    <t xml:space="preserve">velA4</t>
  </si>
  <si>
    <t xml:space="preserve">posA5</t>
  </si>
  <si>
    <t xml:space="preserve">velA5</t>
  </si>
  <si>
    <t xml:space="preserve">posA6</t>
  </si>
  <si>
    <t xml:space="preserve">velA6</t>
  </si>
  <si>
    <t xml:space="preserve">posA7</t>
  </si>
  <si>
    <t xml:space="preserve">velA7</t>
  </si>
  <si>
    <t xml:space="preserve">bias</t>
  </si>
  <si>
    <t xml:space="preserve">posT</t>
  </si>
  <si>
    <t xml:space="preserve">velT</t>
  </si>
  <si>
    <t xml:space="preserve">accD</t>
  </si>
  <si>
    <t xml:space="preserve">pt</t>
  </si>
  <si>
    <t xml:space="preserve">vt</t>
  </si>
  <si>
    <t xml:space="preserve">sig_b1_ss</t>
  </si>
  <si>
    <t xml:space="preserve">sec/sec</t>
  </si>
  <si>
    <t xml:space="preserve">3-sigma bias propagation noise of asset 1</t>
  </si>
  <si>
    <t xml:space="preserve">sig_b2_ss</t>
  </si>
  <si>
    <t xml:space="preserve">3-sigma bias propagation noise of asset 2</t>
  </si>
  <si>
    <t xml:space="preserve">sig_b3_ss</t>
  </si>
  <si>
    <t xml:space="preserve">3-sigma bias propagation noise of asset 3</t>
  </si>
  <si>
    <t xml:space="preserve">sig_b4_ss</t>
  </si>
  <si>
    <t xml:space="preserve">3-sigma bias propagation noise of asset 4</t>
  </si>
  <si>
    <t xml:space="preserve">sig_b5_ss</t>
  </si>
  <si>
    <t xml:space="preserve">3-sigma bias propagation noise of asset 5</t>
  </si>
  <si>
    <t xml:space="preserve">sig_b6_ss</t>
  </si>
  <si>
    <t xml:space="preserve">3-sigma bias propagation noise of asset 6</t>
  </si>
  <si>
    <t xml:space="preserve">sig_b7_ss</t>
  </si>
  <si>
    <t xml:space="preserve">3-sigma bias propagation noise of asset 7</t>
  </si>
  <si>
    <t xml:space="preserve">Q_grav_x</t>
  </si>
  <si>
    <t xml:space="preserve">m^2/sec^3</t>
  </si>
  <si>
    <t xml:space="preserve">3-sigma of RSO x accelerations</t>
  </si>
  <si>
    <t xml:space="preserve">Q_grav_y</t>
  </si>
  <si>
    <t xml:space="preserve">3-sigma of RSO y accelerations</t>
  </si>
  <si>
    <t xml:space="preserve">Q_grav_z</t>
  </si>
  <si>
    <t xml:space="preserve">3-sigma of RSO z accelerations</t>
  </si>
  <si>
    <t xml:space="preserve">sig_ax_ss</t>
  </si>
  <si>
    <t xml:space="preserve">3-sigma of RSO x atmo acceleration</t>
  </si>
  <si>
    <t xml:space="preserve">sig_ay_ss</t>
  </si>
  <si>
    <t xml:space="preserve">3-sigma of RSO y atmo acceleration</t>
  </si>
  <si>
    <t xml:space="preserve">sig_az_ss</t>
  </si>
  <si>
    <t xml:space="preserve">3-sigma of RSO z atmo acceleration</t>
  </si>
  <si>
    <t xml:space="preserve">sig_b1</t>
  </si>
  <si>
    <t xml:space="preserve">3-sigma clocking bias of asset 1</t>
  </si>
  <si>
    <t xml:space="preserve">sig_b2</t>
  </si>
  <si>
    <t xml:space="preserve">3-sigma clocking bias of asset 2</t>
  </si>
  <si>
    <t xml:space="preserve">sig_b3</t>
  </si>
  <si>
    <t xml:space="preserve">3-sigma clocking bias of asset 3</t>
  </si>
  <si>
    <t xml:space="preserve">sig_b4</t>
  </si>
  <si>
    <t xml:space="preserve">3-sigma clocking bias of asset 4</t>
  </si>
  <si>
    <t xml:space="preserve">sig_b5</t>
  </si>
  <si>
    <t xml:space="preserve">3-sigma clocking bias of asset 5</t>
  </si>
  <si>
    <t xml:space="preserve">sig_b6</t>
  </si>
  <si>
    <t xml:space="preserve">3-sigma clocking bias of asset 6</t>
  </si>
  <si>
    <t xml:space="preserve">sig_b7</t>
  </si>
  <si>
    <t xml:space="preserve">3-sigma clocking bias of asset 7</t>
  </si>
  <si>
    <t xml:space="preserve">sig_px</t>
  </si>
  <si>
    <t xml:space="preserve">3-sigma of RSO x position</t>
  </si>
  <si>
    <t xml:space="preserve">sig_py</t>
  </si>
  <si>
    <t xml:space="preserve">3-sigma of RSO y position</t>
  </si>
  <si>
    <t xml:space="preserve">sig_pz</t>
  </si>
  <si>
    <t xml:space="preserve">3-sigma of RSO z position</t>
  </si>
  <si>
    <t xml:space="preserve">sig_vx</t>
  </si>
  <si>
    <t xml:space="preserve">3-sigma of RSO x velocity</t>
  </si>
  <si>
    <t xml:space="preserve">sig_vy</t>
  </si>
  <si>
    <t xml:space="preserve">3-sigma of RSO y velocity</t>
  </si>
  <si>
    <t xml:space="preserve">sig_vz</t>
  </si>
  <si>
    <t xml:space="preserve">3-sigma of RSO z velocity</t>
  </si>
  <si>
    <t xml:space="preserve">sig_ax</t>
  </si>
  <si>
    <t xml:space="preserve">sig_ay</t>
  </si>
  <si>
    <t xml:space="preserve">sig_az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</si>
  <si>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</si>
  <si>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</si>
  <si>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</si>
  <si>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</si>
  <si>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</si>
  <si>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muEarth</t>
  </si>
  <si>
    <t xml:space="preserve">c</t>
  </si>
  <si>
    <t xml:space="preserve">tauBias</t>
  </si>
  <si>
    <t xml:space="preserve">tauAtmo</t>
  </si>
  <si>
    <t xml:space="preserve">km2m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</si>
</sst>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00"/>
    <numFmt numFmtId="166" formatCode="0.00000000E+00"/>
    <numFmt numFmtId="167" formatCode="0.00"/>
    <numFmt numFmtId="168" formatCode="0"/>
    <numFmt numFmtId="169" formatCode="0.0000000"/>
    <numFmt numFmtId="170" formatCode="#,##0.0000000000"/>
    <numFmt numFmtId="171" formatCode="0.00E+00"/>
    <numFmt numFmtId="172" formatCode="0.0000000000"/>
    <numFmt numFmtId="173" formatCode="0.0000E+00"/>
    <numFmt numFmtId="174" formatCode="0.000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/>
  <cols>
    <col collapsed="false" hidden="false" max="1" min="1" style="1" width="28.4939271255061"/>
    <col collapsed="false" hidden="false" max="2" min="2" style="1" width="7.93522267206478"/>
    <col collapsed="false" hidden="false" max="3" min="3" style="1" width="7.39271255060729"/>
    <col collapsed="false" hidden="false" max="4" min="4" style="1" width="43.0607287449393"/>
    <col collapsed="false" hidden="false" max="5" min="5" style="1" width="12.995951417004"/>
    <col collapsed="false" hidden="false" max="6" min="6" style="1" width="28.0647773279352"/>
    <col collapsed="false" hidden="false" max="1025" min="7" style="1" width="8.57085020242915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</row>
    <row r="2" customFormat="false" ht="15" hidden="false" customHeight="false" outlineLevel="0" collapsed="false">
      <c r="A2" s="6" t="s">
        <v>5</v>
      </c>
      <c r="B2" s="7" t="n">
        <v>40</v>
      </c>
      <c r="C2" s="8" t="s">
        <v>6</v>
      </c>
      <c r="D2" s="8" t="s">
        <v>7</v>
      </c>
      <c r="E2" s="9" t="n">
        <f aca="false">B2</f>
        <v>40</v>
      </c>
    </row>
    <row r="3" customFormat="false" ht="15" hidden="false" customHeight="false" outlineLevel="0" collapsed="false">
      <c r="A3" s="10" t="s">
        <v>8</v>
      </c>
      <c r="B3" s="11" t="n">
        <v>10</v>
      </c>
      <c r="C3" s="12" t="s">
        <v>6</v>
      </c>
      <c r="D3" s="12" t="s">
        <v>9</v>
      </c>
      <c r="E3" s="13" t="n">
        <f aca="false">B3</f>
        <v>10</v>
      </c>
    </row>
    <row r="4" customFormat="false" ht="15" hidden="false" customHeight="false" outlineLevel="0" collapsed="false">
      <c r="A4" s="10" t="s">
        <v>10</v>
      </c>
      <c r="B4" s="14" t="n">
        <v>15360</v>
      </c>
      <c r="C4" s="12" t="s">
        <v>6</v>
      </c>
      <c r="D4" s="12" t="s">
        <v>11</v>
      </c>
      <c r="E4" s="13" t="n">
        <f aca="false">B4</f>
        <v>15360</v>
      </c>
    </row>
    <row r="5" customFormat="false" ht="15" hidden="false" customHeight="false" outlineLevel="0" collapsed="false">
      <c r="A5" s="10" t="s">
        <v>12</v>
      </c>
      <c r="B5" s="14" t="n">
        <v>0</v>
      </c>
      <c r="C5" s="12" t="s">
        <v>13</v>
      </c>
      <c r="D5" s="12" t="s">
        <v>14</v>
      </c>
      <c r="E5" s="13" t="n">
        <f aca="false">B5</f>
        <v>0</v>
      </c>
    </row>
    <row r="6" customFormat="false" ht="15" hidden="false" customHeight="false" outlineLevel="0" collapsed="false">
      <c r="A6" s="10" t="s">
        <v>15</v>
      </c>
      <c r="B6" s="14" t="n">
        <v>0</v>
      </c>
      <c r="C6" s="12" t="s">
        <v>13</v>
      </c>
      <c r="D6" s="12" t="s">
        <v>16</v>
      </c>
      <c r="E6" s="13" t="n">
        <f aca="false">B6</f>
        <v>0</v>
      </c>
    </row>
    <row r="7" customFormat="false" ht="15" hidden="false" customHeight="false" outlineLevel="0" collapsed="false">
      <c r="A7" s="10" t="s">
        <v>17</v>
      </c>
      <c r="B7" s="14" t="n">
        <v>0</v>
      </c>
      <c r="C7" s="12" t="s">
        <v>13</v>
      </c>
      <c r="D7" s="12" t="s">
        <v>18</v>
      </c>
      <c r="E7" s="13" t="n">
        <f aca="false">B7</f>
        <v>0</v>
      </c>
    </row>
    <row r="8" customFormat="false" ht="15" hidden="false" customHeight="false" outlineLevel="0" collapsed="false">
      <c r="A8" s="15" t="s">
        <v>19</v>
      </c>
      <c r="B8" s="16" t="n">
        <v>0</v>
      </c>
      <c r="C8" s="17" t="s">
        <v>13</v>
      </c>
      <c r="D8" s="17" t="s">
        <v>20</v>
      </c>
      <c r="E8" s="18" t="n">
        <f aca="false">B8</f>
        <v>0</v>
      </c>
    </row>
    <row r="9" customFormat="false" ht="15" hidden="false" customHeight="false" outlineLevel="0" collapsed="false">
      <c r="A9" s="8" t="s">
        <v>21</v>
      </c>
      <c r="B9" s="8" t="n">
        <v>3</v>
      </c>
      <c r="C9" s="8" t="s">
        <v>13</v>
      </c>
      <c r="D9" s="8" t="s">
        <v>22</v>
      </c>
      <c r="E9" s="9" t="n">
        <f aca="false">B9</f>
        <v>3</v>
      </c>
    </row>
    <row r="10" customFormat="false" ht="15" hidden="false" customHeight="false" outlineLevel="0" collapsed="false">
      <c r="A10" s="12" t="s">
        <v>23</v>
      </c>
      <c r="B10" s="14" t="n">
        <v>6</v>
      </c>
      <c r="C10" s="12" t="s">
        <v>13</v>
      </c>
      <c r="D10" s="12" t="s">
        <v>24</v>
      </c>
      <c r="E10" s="13" t="n">
        <f aca="false">B10</f>
        <v>6</v>
      </c>
    </row>
    <row r="11" customFormat="false" ht="15" hidden="false" customHeight="false" outlineLevel="0" collapsed="false">
      <c r="A11" s="17" t="s">
        <v>25</v>
      </c>
      <c r="B11" s="17" t="n">
        <f aca="false">9+Na</f>
        <v>12</v>
      </c>
      <c r="C11" s="17" t="s">
        <v>13</v>
      </c>
      <c r="D11" s="17" t="s">
        <v>26</v>
      </c>
      <c r="E11" s="18" t="n">
        <f aca="false">B11</f>
        <v>12</v>
      </c>
    </row>
    <row r="12" customFormat="false" ht="13.8" hidden="false" customHeight="false" outlineLevel="0" collapsed="false">
      <c r="A12" s="19" t="s">
        <v>27</v>
      </c>
      <c r="B12" s="20" t="n">
        <v>200</v>
      </c>
      <c r="C12" s="21" t="s">
        <v>13</v>
      </c>
      <c r="D12" s="21" t="s">
        <v>28</v>
      </c>
      <c r="E12" s="22" t="n">
        <f aca="false">B12</f>
        <v>200</v>
      </c>
    </row>
    <row r="18" customFormat="false" ht="13.8" hidden="false" customHeight="false" outlineLevel="0" collapsed="false"/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10.6032388663968"/>
    <col collapsed="false" hidden="false" max="2" min="2" style="0" width="25.7085020242915"/>
    <col collapsed="false" hidden="false" max="1025" min="3" style="0" width="8.57085020242915"/>
  </cols>
  <sheetData>
    <row r="1" customFormat="false" ht="15" hidden="false" customHeight="false" outlineLevel="0" collapsed="false">
      <c r="A1" s="69" t="s">
        <v>0</v>
      </c>
      <c r="B1" s="69" t="s">
        <v>1</v>
      </c>
    </row>
    <row r="2" customFormat="false" ht="15" hidden="false" customHeight="false" outlineLevel="0" collapsed="false">
      <c r="A2" s="0" t="s">
        <v>195</v>
      </c>
      <c r="B2" s="0" t="n">
        <v>60</v>
      </c>
    </row>
    <row r="3" customFormat="false" ht="15" hidden="false" customHeight="false" outlineLevel="0" collapsed="false">
      <c r="A3" s="0" t="s">
        <v>196</v>
      </c>
      <c r="B3" s="0" t="n">
        <v>60</v>
      </c>
    </row>
    <row r="4" customFormat="false" ht="15" hidden="false" customHeight="false" outlineLevel="0" collapsed="false">
      <c r="A4" s="0" t="s">
        <v>197</v>
      </c>
      <c r="B4" s="0" t="n">
        <f aca="false">hr2min*min2sec</f>
        <v>3600</v>
      </c>
    </row>
    <row r="5" customFormat="false" ht="15" hidden="false" customHeight="false" outlineLevel="0" collapsed="false">
      <c r="A5" s="0" t="s">
        <v>198</v>
      </c>
      <c r="B5" s="0" t="n">
        <v>9.81</v>
      </c>
    </row>
    <row r="6" customFormat="false" ht="15" hidden="false" customHeight="false" outlineLevel="0" collapsed="false">
      <c r="A6" s="0" t="s">
        <v>199</v>
      </c>
      <c r="B6" s="0" t="n">
        <v>24</v>
      </c>
    </row>
    <row r="7" customFormat="false" ht="30" hidden="false" customHeight="false" outlineLevel="0" collapsed="false">
      <c r="A7" s="0" t="s">
        <v>200</v>
      </c>
      <c r="B7" s="70" t="n">
        <f aca="false">398600.4418*(km2m^3)</f>
        <v>398600441800000</v>
      </c>
    </row>
    <row r="8" customFormat="false" ht="15" hidden="false" customHeight="false" outlineLevel="0" collapsed="false">
      <c r="A8" s="0" t="s">
        <v>201</v>
      </c>
      <c r="B8" s="0" t="n">
        <f aca="false">299792.458*km2m</f>
        <v>299792458</v>
      </c>
    </row>
    <row r="9" customFormat="false" ht="15" hidden="false" customHeight="false" outlineLevel="0" collapsed="false">
      <c r="A9" s="0" t="s">
        <v>202</v>
      </c>
      <c r="B9" s="0" t="n">
        <v>100</v>
      </c>
    </row>
    <row r="10" customFormat="false" ht="15" hidden="false" customHeight="false" outlineLevel="0" collapsed="false">
      <c r="A10" s="0" t="s">
        <v>203</v>
      </c>
      <c r="B10" s="0" t="n">
        <v>60</v>
      </c>
    </row>
    <row r="11" customFormat="false" ht="15" hidden="false" customHeight="false" outlineLevel="0" collapsed="false">
      <c r="A11" s="0" t="s">
        <v>204</v>
      </c>
      <c r="B11" s="0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7" activeCellId="0" sqref="D67"/>
    </sheetView>
  </sheetViews>
  <sheetFormatPr defaultRowHeight="15"/>
  <cols>
    <col collapsed="false" hidden="false" max="1" min="1" style="1" width="6.2753036437247"/>
    <col collapsed="false" hidden="false" max="2" min="2" style="1" width="13.9271255060729"/>
    <col collapsed="false" hidden="false" max="3" min="3" style="1" width="8.57085020242915"/>
    <col collapsed="false" hidden="false" max="4" min="4" style="1" width="40.2712550607288"/>
    <col collapsed="false" hidden="false" max="5" min="5" style="1" width="23.3522267206478"/>
    <col collapsed="false" hidden="false" max="1025" min="6" style="1" width="8.57085020242915"/>
  </cols>
  <sheetData>
    <row r="1" customFormat="false" ht="15" hidden="false" customHeight="false" outlineLevel="0" collapsed="false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27" t="s">
        <v>29</v>
      </c>
      <c r="B2" s="28" t="n">
        <v>7912.33967</v>
      </c>
      <c r="C2" s="27" t="s">
        <v>30</v>
      </c>
      <c r="D2" s="27" t="s">
        <v>31</v>
      </c>
      <c r="E2" s="29" t="n">
        <f aca="false">B2*1000</f>
        <v>7912339.67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12" t="s">
        <v>32</v>
      </c>
      <c r="B3" s="30" t="n">
        <v>2836.1046</v>
      </c>
      <c r="C3" s="12" t="s">
        <v>30</v>
      </c>
      <c r="D3" s="12" t="s">
        <v>33</v>
      </c>
      <c r="E3" s="29" t="n">
        <f aca="false">B3*1000</f>
        <v>2836104.6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7" t="s">
        <v>34</v>
      </c>
      <c r="B4" s="31" t="n">
        <v>500.0817</v>
      </c>
      <c r="C4" s="17" t="s">
        <v>30</v>
      </c>
      <c r="D4" s="17" t="s">
        <v>35</v>
      </c>
      <c r="E4" s="32" t="n">
        <f aca="false">B4*1000</f>
        <v>500081.7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2" t="s">
        <v>36</v>
      </c>
      <c r="B5" s="30" t="n">
        <v>-2.3535</v>
      </c>
      <c r="C5" s="12" t="s">
        <v>37</v>
      </c>
      <c r="D5" s="27" t="s">
        <v>38</v>
      </c>
      <c r="E5" s="29" t="n">
        <f aca="false">B5*1000</f>
        <v>-2353.5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12" t="s">
        <v>39</v>
      </c>
      <c r="B6" s="30" t="n">
        <v>6.368</v>
      </c>
      <c r="C6" s="12" t="s">
        <v>37</v>
      </c>
      <c r="D6" s="12" t="s">
        <v>40</v>
      </c>
      <c r="E6" s="29" t="n">
        <f aca="false">B6*1000</f>
        <v>6368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7" t="s">
        <v>41</v>
      </c>
      <c r="B7" s="31" t="n">
        <v>-1.1228565</v>
      </c>
      <c r="C7" s="17" t="s">
        <v>37</v>
      </c>
      <c r="D7" s="17" t="s">
        <v>42</v>
      </c>
      <c r="E7" s="32" t="n">
        <f aca="false">B7*1000</f>
        <v>-1122.8565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2" t="s">
        <v>43</v>
      </c>
      <c r="B8" s="30" t="n">
        <v>7600</v>
      </c>
      <c r="C8" s="12" t="s">
        <v>30</v>
      </c>
      <c r="D8" s="12" t="s">
        <v>31</v>
      </c>
      <c r="E8" s="29" t="n">
        <f aca="false">B8*1000</f>
        <v>7600000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2" t="s">
        <v>44</v>
      </c>
      <c r="B9" s="30" t="n">
        <v>3589</v>
      </c>
      <c r="C9" s="12" t="s">
        <v>30</v>
      </c>
      <c r="D9" s="12" t="s">
        <v>33</v>
      </c>
      <c r="E9" s="29" t="n">
        <f aca="false">B9*1000</f>
        <v>3589000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17" t="s">
        <v>45</v>
      </c>
      <c r="B10" s="31" t="n">
        <v>-500</v>
      </c>
      <c r="C10" s="17" t="s">
        <v>30</v>
      </c>
      <c r="D10" s="17" t="s">
        <v>35</v>
      </c>
      <c r="E10" s="32" t="n">
        <f aca="false">B10*1000</f>
        <v>-500000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2" customFormat="true" ht="15" hidden="false" customHeight="false" outlineLevel="0" collapsed="false">
      <c r="A11" s="12" t="s">
        <v>46</v>
      </c>
      <c r="B11" s="30" t="n">
        <v>-2.839</v>
      </c>
      <c r="C11" s="12" t="s">
        <v>37</v>
      </c>
      <c r="D11" s="27" t="s">
        <v>38</v>
      </c>
      <c r="E11" s="29" t="n">
        <f aca="false">B11*1000</f>
        <v>-2839</v>
      </c>
    </row>
    <row r="12" customFormat="false" ht="15" hidden="false" customHeight="false" outlineLevel="0" collapsed="false">
      <c r="A12" s="12" t="s">
        <v>47</v>
      </c>
      <c r="B12" s="30" t="n">
        <v>6.17</v>
      </c>
      <c r="C12" s="12" t="s">
        <v>37</v>
      </c>
      <c r="D12" s="12" t="s">
        <v>40</v>
      </c>
      <c r="E12" s="29" t="n">
        <f aca="false">B12*1000</f>
        <v>6170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7" t="s">
        <v>48</v>
      </c>
      <c r="B13" s="31" t="n">
        <v>-1.12</v>
      </c>
      <c r="C13" s="17" t="s">
        <v>37</v>
      </c>
      <c r="D13" s="17" t="s">
        <v>42</v>
      </c>
      <c r="E13" s="32" t="n">
        <f aca="false">B13*1000</f>
        <v>-1120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12" t="s">
        <v>49</v>
      </c>
      <c r="B14" s="30" t="n">
        <v>7993.22895176268</v>
      </c>
      <c r="C14" s="12" t="s">
        <v>30</v>
      </c>
      <c r="D14" s="12" t="s">
        <v>31</v>
      </c>
      <c r="E14" s="29" t="n">
        <f aca="false">B14*1000</f>
        <v>7993228.95176268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12" t="s">
        <v>50</v>
      </c>
      <c r="B15" s="30" t="n">
        <v>2319.63567604595</v>
      </c>
      <c r="C15" s="12" t="s">
        <v>30</v>
      </c>
      <c r="D15" s="12" t="s">
        <v>33</v>
      </c>
      <c r="E15" s="29" t="n">
        <f aca="false">B15*1000</f>
        <v>2319635.67604595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17" t="s">
        <v>51</v>
      </c>
      <c r="B16" s="31" t="n">
        <v>1275.25350954771</v>
      </c>
      <c r="C16" s="17" t="s">
        <v>30</v>
      </c>
      <c r="D16" s="17" t="s">
        <v>35</v>
      </c>
      <c r="E16" s="32" t="n">
        <f aca="false">B16*1000</f>
        <v>1275253.50954771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12" t="s">
        <v>52</v>
      </c>
      <c r="B17" s="30" t="n">
        <v>-2.15792847166078</v>
      </c>
      <c r="C17" s="12" t="s">
        <v>37</v>
      </c>
      <c r="D17" s="27" t="s">
        <v>38</v>
      </c>
      <c r="E17" s="29" t="n">
        <f aca="false">B17*1000</f>
        <v>-2157.92847166078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12" t="s">
        <v>53</v>
      </c>
      <c r="B18" s="30" t="n">
        <v>5.94339709534114</v>
      </c>
      <c r="C18" s="12" t="s">
        <v>37</v>
      </c>
      <c r="D18" s="12" t="s">
        <v>40</v>
      </c>
      <c r="E18" s="29" t="n">
        <f aca="false">B18*1000</f>
        <v>5943.39709534114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17" t="s">
        <v>54</v>
      </c>
      <c r="B19" s="31" t="n">
        <v>-2.7149898983448</v>
      </c>
      <c r="C19" s="17" t="s">
        <v>37</v>
      </c>
      <c r="D19" s="17" t="s">
        <v>42</v>
      </c>
      <c r="E19" s="32" t="n">
        <f aca="false">B19*1000</f>
        <v>-2714.9898983448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12" t="s">
        <v>55</v>
      </c>
      <c r="B20" s="30" t="n">
        <v>0</v>
      </c>
      <c r="C20" s="12" t="s">
        <v>30</v>
      </c>
      <c r="D20" s="12" t="s">
        <v>31</v>
      </c>
      <c r="E20" s="33" t="n">
        <f aca="false">B20*1000</f>
        <v>0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12" t="s">
        <v>56</v>
      </c>
      <c r="B21" s="30" t="n">
        <v>0</v>
      </c>
      <c r="C21" s="12" t="s">
        <v>30</v>
      </c>
      <c r="D21" s="12" t="s">
        <v>33</v>
      </c>
      <c r="E21" s="29" t="n">
        <f aca="false">B21*1000</f>
        <v>0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17" t="s">
        <v>57</v>
      </c>
      <c r="B22" s="31" t="n">
        <v>0</v>
      </c>
      <c r="C22" s="17" t="s">
        <v>30</v>
      </c>
      <c r="D22" s="17" t="s">
        <v>35</v>
      </c>
      <c r="E22" s="32" t="n">
        <f aca="false">B22*1000</f>
        <v>0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12" t="s">
        <v>58</v>
      </c>
      <c r="B23" s="30" t="n">
        <v>0</v>
      </c>
      <c r="C23" s="12" t="s">
        <v>37</v>
      </c>
      <c r="D23" s="27" t="s">
        <v>38</v>
      </c>
      <c r="E23" s="29" t="n">
        <f aca="false">B23*1000</f>
        <v>0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12" t="s">
        <v>59</v>
      </c>
      <c r="B24" s="30" t="n">
        <v>0</v>
      </c>
      <c r="C24" s="12" t="s">
        <v>37</v>
      </c>
      <c r="D24" s="12" t="s">
        <v>40</v>
      </c>
      <c r="E24" s="29" t="n">
        <f aca="false">B24*1000</f>
        <v>0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17" t="s">
        <v>60</v>
      </c>
      <c r="B25" s="31" t="n">
        <v>0</v>
      </c>
      <c r="C25" s="17" t="s">
        <v>37</v>
      </c>
      <c r="D25" s="17" t="s">
        <v>42</v>
      </c>
      <c r="E25" s="32" t="n">
        <f aca="false">B25*1000</f>
        <v>0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12" t="s">
        <v>61</v>
      </c>
      <c r="B26" s="30" t="n">
        <v>0</v>
      </c>
      <c r="C26" s="12" t="s">
        <v>30</v>
      </c>
      <c r="D26" s="12" t="s">
        <v>31</v>
      </c>
      <c r="E26" s="29" t="n">
        <f aca="false">B26*1000</f>
        <v>0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12" t="s">
        <v>62</v>
      </c>
      <c r="B27" s="30" t="n">
        <v>0</v>
      </c>
      <c r="C27" s="12" t="s">
        <v>30</v>
      </c>
      <c r="D27" s="12" t="s">
        <v>33</v>
      </c>
      <c r="E27" s="29" t="n">
        <f aca="false">B27*1000</f>
        <v>0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17" t="s">
        <v>63</v>
      </c>
      <c r="B28" s="31" t="n">
        <v>0</v>
      </c>
      <c r="C28" s="17" t="s">
        <v>30</v>
      </c>
      <c r="D28" s="17" t="s">
        <v>35</v>
      </c>
      <c r="E28" s="32" t="n">
        <f aca="false">B28*1000</f>
        <v>0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12" t="s">
        <v>64</v>
      </c>
      <c r="B29" s="30" t="n">
        <v>0</v>
      </c>
      <c r="C29" s="12" t="s">
        <v>37</v>
      </c>
      <c r="D29" s="27" t="s">
        <v>38</v>
      </c>
      <c r="E29" s="29" t="n">
        <f aca="false">B29*1000</f>
        <v>0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12" t="s">
        <v>65</v>
      </c>
      <c r="B30" s="30" t="n">
        <v>0</v>
      </c>
      <c r="C30" s="12" t="s">
        <v>37</v>
      </c>
      <c r="D30" s="12" t="s">
        <v>40</v>
      </c>
      <c r="E30" s="29" t="n">
        <f aca="false">B30*1000</f>
        <v>0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17" t="s">
        <v>66</v>
      </c>
      <c r="B31" s="31" t="n">
        <v>0</v>
      </c>
      <c r="C31" s="17" t="s">
        <v>37</v>
      </c>
      <c r="D31" s="17" t="s">
        <v>42</v>
      </c>
      <c r="E31" s="32" t="n">
        <f aca="false">B31*1000</f>
        <v>0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12" t="s">
        <v>67</v>
      </c>
      <c r="B32" s="30" t="n">
        <v>0</v>
      </c>
      <c r="C32" s="12" t="s">
        <v>30</v>
      </c>
      <c r="D32" s="12" t="s">
        <v>31</v>
      </c>
      <c r="E32" s="29" t="n">
        <f aca="false">B32*1000</f>
        <v>0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12" t="s">
        <v>68</v>
      </c>
      <c r="B33" s="30" t="n">
        <v>0</v>
      </c>
      <c r="C33" s="12" t="s">
        <v>30</v>
      </c>
      <c r="D33" s="12" t="s">
        <v>33</v>
      </c>
      <c r="E33" s="29" t="n">
        <f aca="false">B33*1000</f>
        <v>0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17" t="s">
        <v>69</v>
      </c>
      <c r="B34" s="31" t="n">
        <v>0</v>
      </c>
      <c r="C34" s="17" t="s">
        <v>30</v>
      </c>
      <c r="D34" s="17" t="s">
        <v>35</v>
      </c>
      <c r="E34" s="32" t="n">
        <f aca="false">B34*1000</f>
        <v>0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12" t="s">
        <v>70</v>
      </c>
      <c r="B35" s="30" t="n">
        <v>0</v>
      </c>
      <c r="C35" s="12" t="s">
        <v>37</v>
      </c>
      <c r="D35" s="27" t="s">
        <v>38</v>
      </c>
      <c r="E35" s="29" t="n">
        <f aca="false">B35*1000</f>
        <v>0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12" t="s">
        <v>71</v>
      </c>
      <c r="B36" s="30" t="n">
        <v>0</v>
      </c>
      <c r="C36" s="12" t="s">
        <v>37</v>
      </c>
      <c r="D36" s="12" t="s">
        <v>40</v>
      </c>
      <c r="E36" s="29" t="n">
        <f aca="false">B36*1000</f>
        <v>0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17" t="s">
        <v>72</v>
      </c>
      <c r="B37" s="31" t="n">
        <v>0</v>
      </c>
      <c r="C37" s="17" t="s">
        <v>37</v>
      </c>
      <c r="D37" s="17" t="s">
        <v>42</v>
      </c>
      <c r="E37" s="32" t="n">
        <f aca="false">B37*1000</f>
        <v>0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12" t="s">
        <v>73</v>
      </c>
      <c r="B38" s="30" t="n">
        <v>0</v>
      </c>
      <c r="C38" s="12" t="s">
        <v>30</v>
      </c>
      <c r="D38" s="12" t="s">
        <v>31</v>
      </c>
      <c r="E38" s="29" t="n">
        <f aca="false">B38*1000</f>
        <v>0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12" t="s">
        <v>74</v>
      </c>
      <c r="B39" s="30" t="n">
        <v>0</v>
      </c>
      <c r="C39" s="12" t="s">
        <v>30</v>
      </c>
      <c r="D39" s="12" t="s">
        <v>33</v>
      </c>
      <c r="E39" s="29" t="n">
        <f aca="false">B39*1000</f>
        <v>0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17" t="s">
        <v>75</v>
      </c>
      <c r="B40" s="31" t="n">
        <v>0</v>
      </c>
      <c r="C40" s="17" t="s">
        <v>30</v>
      </c>
      <c r="D40" s="17" t="s">
        <v>35</v>
      </c>
      <c r="E40" s="32" t="n">
        <f aca="false">B40*1000</f>
        <v>0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12" t="s">
        <v>76</v>
      </c>
      <c r="B41" s="30" t="n">
        <v>0</v>
      </c>
      <c r="C41" s="12" t="s">
        <v>37</v>
      </c>
      <c r="D41" s="27" t="s">
        <v>38</v>
      </c>
      <c r="E41" s="29" t="n">
        <f aca="false">B41*1000</f>
        <v>0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12" t="s">
        <v>77</v>
      </c>
      <c r="B42" s="30" t="n">
        <v>0</v>
      </c>
      <c r="C42" s="12" t="s">
        <v>37</v>
      </c>
      <c r="D42" s="12" t="s">
        <v>40</v>
      </c>
      <c r="E42" s="29" t="n">
        <f aca="false">B42*1000</f>
        <v>0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17" t="s">
        <v>78</v>
      </c>
      <c r="B43" s="31" t="n">
        <v>0</v>
      </c>
      <c r="C43" s="17" t="s">
        <v>37</v>
      </c>
      <c r="D43" s="17" t="s">
        <v>42</v>
      </c>
      <c r="E43" s="32" t="n">
        <f aca="false">B43*1000</f>
        <v>0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12" t="s">
        <v>79</v>
      </c>
      <c r="B44" s="34" t="n">
        <v>5.47E-008</v>
      </c>
      <c r="C44" s="12" t="s">
        <v>80</v>
      </c>
      <c r="D44" s="12" t="s">
        <v>81</v>
      </c>
      <c r="E44" s="33" t="n">
        <f aca="false">B44</f>
        <v>5.47E-008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12" t="s">
        <v>82</v>
      </c>
      <c r="B45" s="34" t="n">
        <v>3.23E-009</v>
      </c>
      <c r="C45" s="12" t="s">
        <v>80</v>
      </c>
      <c r="D45" s="12" t="s">
        <v>83</v>
      </c>
      <c r="E45" s="29" t="n">
        <f aca="false">B45</f>
        <v>3.23E-009</v>
      </c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12" t="s">
        <v>84</v>
      </c>
      <c r="B46" s="34" t="n">
        <v>-2E-009</v>
      </c>
      <c r="C46" s="12" t="s">
        <v>80</v>
      </c>
      <c r="D46" s="12" t="s">
        <v>85</v>
      </c>
      <c r="E46" s="29" t="n">
        <f aca="false">B46</f>
        <v>-2E-009</v>
      </c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12" t="s">
        <v>86</v>
      </c>
      <c r="B47" s="34" t="n">
        <v>0</v>
      </c>
      <c r="C47" s="12" t="s">
        <v>80</v>
      </c>
      <c r="D47" s="12" t="s">
        <v>87</v>
      </c>
      <c r="E47" s="29" t="n">
        <f aca="false">B47</f>
        <v>0</v>
      </c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false" outlineLevel="0" collapsed="false">
      <c r="A48" s="12" t="s">
        <v>88</v>
      </c>
      <c r="B48" s="34" t="n">
        <v>0</v>
      </c>
      <c r="C48" s="12" t="s">
        <v>80</v>
      </c>
      <c r="D48" s="12" t="s">
        <v>89</v>
      </c>
      <c r="E48" s="29" t="n">
        <f aca="false">B48</f>
        <v>0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false" outlineLevel="0" collapsed="false">
      <c r="A49" s="12" t="s">
        <v>90</v>
      </c>
      <c r="B49" s="34" t="n">
        <v>0</v>
      </c>
      <c r="C49" s="12" t="s">
        <v>80</v>
      </c>
      <c r="D49" s="12" t="s">
        <v>91</v>
      </c>
      <c r="E49" s="29" t="n">
        <f aca="false">B49</f>
        <v>0</v>
      </c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17" t="s">
        <v>92</v>
      </c>
      <c r="B50" s="35" t="n">
        <v>0</v>
      </c>
      <c r="C50" s="17" t="s">
        <v>80</v>
      </c>
      <c r="D50" s="17" t="s">
        <v>93</v>
      </c>
      <c r="E50" s="32" t="n">
        <f aca="false">B50</f>
        <v>0</v>
      </c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38" customFormat="true" ht="15" hidden="false" customHeight="false" outlineLevel="0" collapsed="false">
      <c r="A51" s="36" t="s">
        <v>94</v>
      </c>
      <c r="B51" s="36" t="n">
        <v>7142.8</v>
      </c>
      <c r="C51" s="36" t="s">
        <v>30</v>
      </c>
      <c r="D51" s="36" t="s">
        <v>95</v>
      </c>
      <c r="E51" s="37" t="n">
        <f aca="false">B51*1000</f>
        <v>7142800</v>
      </c>
    </row>
    <row r="52" s="39" customFormat="true" ht="15" hidden="false" customHeight="false" outlineLevel="0" collapsed="false">
      <c r="A52" s="38" t="s">
        <v>96</v>
      </c>
      <c r="B52" s="38" t="n">
        <v>4456.8</v>
      </c>
      <c r="C52" s="38" t="s">
        <v>30</v>
      </c>
      <c r="D52" s="36" t="s">
        <v>97</v>
      </c>
      <c r="E52" s="37" t="n">
        <f aca="false">B52*1000</f>
        <v>4456800</v>
      </c>
    </row>
    <row r="53" customFormat="false" ht="15" hidden="false" customHeight="false" outlineLevel="0" collapsed="false">
      <c r="A53" s="40" t="s">
        <v>98</v>
      </c>
      <c r="B53" s="40" t="n">
        <v>127.434</v>
      </c>
      <c r="C53" s="40" t="s">
        <v>30</v>
      </c>
      <c r="D53" s="40" t="s">
        <v>99</v>
      </c>
      <c r="E53" s="41" t="n">
        <f aca="false">B53*1000</f>
        <v>127434</v>
      </c>
      <c r="F53" s="0"/>
      <c r="G53" s="0"/>
    </row>
    <row r="54" customFormat="false" ht="15" hidden="false" customHeight="false" outlineLevel="0" collapsed="false">
      <c r="A54" s="36" t="s">
        <v>100</v>
      </c>
      <c r="B54" s="36" t="n">
        <v>-3.637</v>
      </c>
      <c r="C54" s="36" t="s">
        <v>37</v>
      </c>
      <c r="D54" s="42" t="s">
        <v>101</v>
      </c>
      <c r="E54" s="37" t="n">
        <f aca="false">B54*1000</f>
        <v>-3637</v>
      </c>
      <c r="F54" s="0"/>
      <c r="G54" s="0"/>
    </row>
    <row r="55" customFormat="false" ht="15" hidden="false" customHeight="false" outlineLevel="0" collapsed="false">
      <c r="A55" s="38" t="s">
        <v>102</v>
      </c>
      <c r="B55" s="38" t="n">
        <v>5.812</v>
      </c>
      <c r="C55" s="38" t="s">
        <v>37</v>
      </c>
      <c r="D55" s="36" t="s">
        <v>103</v>
      </c>
      <c r="E55" s="37" t="n">
        <f aca="false">B55*1000</f>
        <v>5812</v>
      </c>
      <c r="F55" s="0"/>
      <c r="G55" s="0"/>
    </row>
    <row r="56" customFormat="false" ht="15" hidden="false" customHeight="false" outlineLevel="0" collapsed="false">
      <c r="A56" s="40" t="s">
        <v>104</v>
      </c>
      <c r="B56" s="40" t="n">
        <v>-0.5906</v>
      </c>
      <c r="C56" s="40" t="s">
        <v>37</v>
      </c>
      <c r="D56" s="40" t="s">
        <v>105</v>
      </c>
      <c r="E56" s="41" t="n">
        <f aca="false">B56*1000</f>
        <v>-590.6</v>
      </c>
      <c r="F56" s="36"/>
      <c r="G56" s="43"/>
    </row>
    <row r="57" customFormat="false" ht="13.8" hidden="false" customHeight="false" outlineLevel="0" collapsed="false">
      <c r="A57" s="8" t="s">
        <v>106</v>
      </c>
      <c r="B57" s="8" t="n">
        <v>-0.0007</v>
      </c>
      <c r="C57" s="8" t="s">
        <v>107</v>
      </c>
      <c r="D57" s="8" t="s">
        <v>108</v>
      </c>
      <c r="E57" s="44" t="n">
        <f aca="false">B57</f>
        <v>-0.0007</v>
      </c>
      <c r="F57" s="12"/>
      <c r="G57" s="12"/>
    </row>
    <row r="58" customFormat="false" ht="13.8" hidden="false" customHeight="false" outlineLevel="0" collapsed="false">
      <c r="A58" s="12" t="s">
        <v>109</v>
      </c>
      <c r="B58" s="12" t="n">
        <v>0.0001</v>
      </c>
      <c r="C58" s="12" t="s">
        <v>107</v>
      </c>
      <c r="D58" s="12" t="s">
        <v>110</v>
      </c>
      <c r="E58" s="13" t="n">
        <f aca="false">B58</f>
        <v>0.0001</v>
      </c>
      <c r="F58" s="12"/>
      <c r="G58" s="12"/>
    </row>
    <row r="59" customFormat="false" ht="13.8" hidden="false" customHeight="false" outlineLevel="0" collapsed="false">
      <c r="A59" s="17" t="s">
        <v>111</v>
      </c>
      <c r="B59" s="17" t="n">
        <v>-4E-005</v>
      </c>
      <c r="C59" s="17" t="s">
        <v>107</v>
      </c>
      <c r="D59" s="17" t="s">
        <v>112</v>
      </c>
      <c r="E59" s="18" t="n">
        <f aca="false">B59</f>
        <v>-4E-005</v>
      </c>
      <c r="F59" s="12"/>
      <c r="G59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2" activeCellId="0" sqref="C72"/>
    </sheetView>
  </sheetViews>
  <sheetFormatPr defaultRowHeight="15"/>
  <cols>
    <col collapsed="false" hidden="false" max="1" min="1" style="1" width="10.7125506072875"/>
    <col collapsed="false" hidden="false" max="5" min="2" style="1" width="22.3886639676113"/>
    <col collapsed="false" hidden="false" max="1025" min="6" style="1" width="8.57085020242915"/>
  </cols>
  <sheetData>
    <row r="1" customFormat="false" ht="15" hidden="false" customHeight="false" outlineLevel="0" collapsed="false">
      <c r="A1" s="39" t="s">
        <v>113</v>
      </c>
      <c r="B1" s="39" t="s">
        <v>114</v>
      </c>
      <c r="C1" s="39" t="s">
        <v>115</v>
      </c>
      <c r="D1" s="39" t="s">
        <v>116</v>
      </c>
      <c r="E1" s="39" t="s">
        <v>117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7" customFormat="true" ht="15" hidden="false" customHeight="false" outlineLevel="0" collapsed="false">
      <c r="A2" s="27" t="s">
        <v>118</v>
      </c>
      <c r="B2" s="27" t="n">
        <f aca="false">IF(Na&gt;=1,1,0)</f>
        <v>1</v>
      </c>
      <c r="C2" s="27" t="n">
        <f aca="false">B2+2</f>
        <v>3</v>
      </c>
      <c r="D2" s="27" t="n">
        <f aca="false">B2</f>
        <v>1</v>
      </c>
      <c r="E2" s="27" t="n">
        <f aca="false">C2</f>
        <v>3</v>
      </c>
    </row>
    <row r="3" s="27" customFormat="true" ht="15" hidden="false" customHeight="false" outlineLevel="0" collapsed="false">
      <c r="A3" s="27" t="s">
        <v>119</v>
      </c>
      <c r="B3" s="27" t="n">
        <f aca="false">C2+1</f>
        <v>4</v>
      </c>
      <c r="C3" s="27" t="n">
        <f aca="false">B3+2</f>
        <v>6</v>
      </c>
      <c r="D3" s="27" t="n">
        <f aca="false">B3</f>
        <v>4</v>
      </c>
      <c r="E3" s="27" t="n">
        <f aca="false">C3</f>
        <v>6</v>
      </c>
    </row>
    <row r="4" customFormat="false" ht="15" hidden="false" customHeight="false" outlineLevel="0" collapsed="false">
      <c r="A4" s="39" t="s">
        <v>120</v>
      </c>
      <c r="B4" s="27" t="n">
        <f aca="false">IF(Na&gt;=2,C3+1,0)</f>
        <v>7</v>
      </c>
      <c r="C4" s="27" t="n">
        <f aca="false">B4+2</f>
        <v>9</v>
      </c>
      <c r="D4" s="27" t="n">
        <f aca="false">B4</f>
        <v>7</v>
      </c>
      <c r="E4" s="27" t="n">
        <f aca="false">C4</f>
        <v>9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39" t="s">
        <v>121</v>
      </c>
      <c r="B5" s="27" t="n">
        <f aca="false">C4+1</f>
        <v>10</v>
      </c>
      <c r="C5" s="27" t="n">
        <f aca="false">B5+2</f>
        <v>12</v>
      </c>
      <c r="D5" s="27" t="n">
        <f aca="false">B5</f>
        <v>10</v>
      </c>
      <c r="E5" s="27" t="n">
        <f aca="false">C5</f>
        <v>12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7" customFormat="true" ht="15" hidden="false" customHeight="false" outlineLevel="0" collapsed="false">
      <c r="A6" s="27" t="s">
        <v>122</v>
      </c>
      <c r="B6" s="27" t="n">
        <f aca="false">IF(Na&gt;=3,C5+1,0)</f>
        <v>13</v>
      </c>
      <c r="C6" s="27" t="n">
        <f aca="false">B6+2</f>
        <v>15</v>
      </c>
      <c r="D6" s="27" t="n">
        <f aca="false">B6</f>
        <v>13</v>
      </c>
      <c r="E6" s="27" t="n">
        <f aca="false">C6</f>
        <v>15</v>
      </c>
    </row>
    <row r="7" s="27" customFormat="true" ht="15" hidden="false" customHeight="false" outlineLevel="0" collapsed="false">
      <c r="A7" s="27" t="s">
        <v>123</v>
      </c>
      <c r="B7" s="27" t="n">
        <f aca="false">C6+1</f>
        <v>16</v>
      </c>
      <c r="C7" s="27" t="n">
        <f aca="false">B7+2</f>
        <v>18</v>
      </c>
      <c r="D7" s="27" t="n">
        <f aca="false">B7</f>
        <v>16</v>
      </c>
      <c r="E7" s="27" t="n">
        <f aca="false">C7</f>
        <v>18</v>
      </c>
    </row>
    <row r="8" customFormat="false" ht="15" hidden="false" customHeight="false" outlineLevel="0" collapsed="false">
      <c r="A8" s="39" t="s">
        <v>124</v>
      </c>
      <c r="B8" s="27" t="n">
        <f aca="false">IF(Na&gt;=4,C7+1,0)</f>
        <v>0</v>
      </c>
      <c r="C8" s="27" t="n">
        <f aca="false">B8+2</f>
        <v>2</v>
      </c>
      <c r="D8" s="27" t="n">
        <f aca="false">B8</f>
        <v>0</v>
      </c>
      <c r="E8" s="27" t="n">
        <f aca="false">C8</f>
        <v>2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39" t="s">
        <v>125</v>
      </c>
      <c r="B9" s="27" t="n">
        <f aca="false">C8+1</f>
        <v>3</v>
      </c>
      <c r="C9" s="27" t="n">
        <f aca="false">B9+2</f>
        <v>5</v>
      </c>
      <c r="D9" s="27" t="n">
        <f aca="false">B9</f>
        <v>3</v>
      </c>
      <c r="E9" s="27" t="n">
        <f aca="false">C9</f>
        <v>5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7" customFormat="true" ht="15" hidden="false" customHeight="false" outlineLevel="0" collapsed="false">
      <c r="A10" s="27" t="s">
        <v>126</v>
      </c>
      <c r="B10" s="27" t="n">
        <f aca="false">IF(Na&gt;=5,C9+1,0)</f>
        <v>0</v>
      </c>
      <c r="C10" s="27" t="n">
        <f aca="false">B10+2</f>
        <v>2</v>
      </c>
      <c r="D10" s="27" t="n">
        <f aca="false">B10</f>
        <v>0</v>
      </c>
      <c r="E10" s="27" t="n">
        <f aca="false">C10</f>
        <v>2</v>
      </c>
    </row>
    <row r="11" s="27" customFormat="true" ht="15" hidden="false" customHeight="false" outlineLevel="0" collapsed="false">
      <c r="A11" s="27" t="s">
        <v>127</v>
      </c>
      <c r="B11" s="27" t="n">
        <f aca="false">C10+1</f>
        <v>3</v>
      </c>
      <c r="C11" s="27" t="n">
        <f aca="false">B11+2</f>
        <v>5</v>
      </c>
      <c r="D11" s="27" t="n">
        <f aca="false">B11</f>
        <v>3</v>
      </c>
      <c r="E11" s="27" t="n">
        <f aca="false">C11</f>
        <v>5</v>
      </c>
    </row>
    <row r="12" customFormat="false" ht="15" hidden="false" customHeight="false" outlineLevel="0" collapsed="false">
      <c r="A12" s="39" t="s">
        <v>128</v>
      </c>
      <c r="B12" s="27" t="n">
        <f aca="false">IF(Na&gt;=6,C11+1,0)</f>
        <v>0</v>
      </c>
      <c r="C12" s="27" t="n">
        <f aca="false">B12+2</f>
        <v>2</v>
      </c>
      <c r="D12" s="27" t="n">
        <f aca="false">B12</f>
        <v>0</v>
      </c>
      <c r="E12" s="27" t="n">
        <f aca="false">C12</f>
        <v>2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39" t="s">
        <v>129</v>
      </c>
      <c r="B13" s="27" t="n">
        <f aca="false">C12+1</f>
        <v>3</v>
      </c>
      <c r="C13" s="27" t="n">
        <f aca="false">B13+2</f>
        <v>5</v>
      </c>
      <c r="D13" s="27" t="n">
        <f aca="false">B13</f>
        <v>3</v>
      </c>
      <c r="E13" s="27" t="n">
        <f aca="false">C13</f>
        <v>5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27" customFormat="true" ht="15" hidden="false" customHeight="false" outlineLevel="0" collapsed="false">
      <c r="A14" s="27" t="s">
        <v>130</v>
      </c>
      <c r="B14" s="27" t="n">
        <f aca="false">IF(Na&gt;=7,C13+1,0)</f>
        <v>0</v>
      </c>
      <c r="C14" s="27" t="n">
        <f aca="false">B14+2</f>
        <v>2</v>
      </c>
      <c r="D14" s="27" t="n">
        <f aca="false">B14</f>
        <v>0</v>
      </c>
      <c r="E14" s="27" t="n">
        <f aca="false">C14</f>
        <v>2</v>
      </c>
    </row>
    <row r="15" s="27" customFormat="true" ht="15" hidden="false" customHeight="false" outlineLevel="0" collapsed="false">
      <c r="A15" s="27" t="s">
        <v>131</v>
      </c>
      <c r="B15" s="27" t="n">
        <f aca="false">C14+1</f>
        <v>3</v>
      </c>
      <c r="C15" s="27" t="n">
        <f aca="false">B15+2</f>
        <v>5</v>
      </c>
      <c r="D15" s="27" t="n">
        <f aca="false">B15</f>
        <v>3</v>
      </c>
      <c r="E15" s="27" t="n">
        <f aca="false">C15</f>
        <v>5</v>
      </c>
    </row>
    <row r="16" s="27" customFormat="true" ht="15" hidden="false" customHeight="false" outlineLevel="0" collapsed="false">
      <c r="A16" s="27" t="s">
        <v>132</v>
      </c>
      <c r="B16" s="27" t="n">
        <f aca="false">1+6*Na</f>
        <v>19</v>
      </c>
      <c r="C16" s="27" t="n">
        <f aca="false">7*Na</f>
        <v>21</v>
      </c>
      <c r="D16" s="27" t="n">
        <f aca="false">B16</f>
        <v>19</v>
      </c>
      <c r="E16" s="27" t="n">
        <f aca="false">C16</f>
        <v>21</v>
      </c>
    </row>
    <row r="17" customFormat="false" ht="15" hidden="false" customHeight="false" outlineLevel="0" collapsed="false">
      <c r="A17" s="39" t="s">
        <v>133</v>
      </c>
      <c r="B17" s="39" t="n">
        <f aca="false">C16+1</f>
        <v>22</v>
      </c>
      <c r="C17" s="39" t="n">
        <f aca="false">B17+2</f>
        <v>24</v>
      </c>
      <c r="D17" s="27" t="n">
        <f aca="false">B17</f>
        <v>22</v>
      </c>
      <c r="E17" s="27" t="n">
        <f aca="false">C17</f>
        <v>24</v>
      </c>
    </row>
    <row r="18" customFormat="false" ht="15" hidden="false" customHeight="false" outlineLevel="0" collapsed="false">
      <c r="A18" s="39" t="s">
        <v>134</v>
      </c>
      <c r="B18" s="39" t="n">
        <f aca="false">C17+1</f>
        <v>25</v>
      </c>
      <c r="C18" s="39" t="n">
        <f aca="false">B18+2</f>
        <v>27</v>
      </c>
      <c r="D18" s="27" t="n">
        <f aca="false">B18</f>
        <v>25</v>
      </c>
      <c r="E18" s="27" t="n">
        <f aca="false">C18</f>
        <v>27</v>
      </c>
    </row>
    <row r="19" customFormat="false" ht="15" hidden="false" customHeight="false" outlineLevel="0" collapsed="false">
      <c r="A19" s="39" t="s">
        <v>135</v>
      </c>
      <c r="B19" s="39" t="n">
        <f aca="false">C18+1</f>
        <v>28</v>
      </c>
      <c r="C19" s="39" t="n">
        <f aca="false">B19+2</f>
        <v>30</v>
      </c>
      <c r="D19" s="27" t="n">
        <f aca="false">B19</f>
        <v>28</v>
      </c>
      <c r="E19" s="27" t="n">
        <f aca="false">C19</f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/>
  <cols>
    <col collapsed="false" hidden="false" max="1" min="1" style="0" width="10.7125506072875"/>
    <col collapsed="false" hidden="false" max="3" min="2" style="0" width="8.57085020242915"/>
    <col collapsed="false" hidden="false" max="4" min="4" style="0" width="16.3886639676113"/>
    <col collapsed="false" hidden="false" max="5" min="5" style="0" width="16.1740890688259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113</v>
      </c>
      <c r="B1" s="0" t="s">
        <v>114</v>
      </c>
      <c r="C1" s="0" t="s">
        <v>115</v>
      </c>
      <c r="D1" s="0" t="s">
        <v>116</v>
      </c>
      <c r="E1" s="0" t="s">
        <v>117</v>
      </c>
    </row>
    <row r="2" customFormat="false" ht="15" hidden="false" customHeight="false" outlineLevel="0" collapsed="false">
      <c r="A2" s="0" t="s">
        <v>132</v>
      </c>
      <c r="B2" s="0" t="n">
        <v>1</v>
      </c>
      <c r="C2" s="0" t="n">
        <f aca="false">Na</f>
        <v>3</v>
      </c>
      <c r="D2" s="0" t="n">
        <f aca="false">B2</f>
        <v>1</v>
      </c>
      <c r="E2" s="0" t="n">
        <f aca="false">C2</f>
        <v>3</v>
      </c>
    </row>
    <row r="3" customFormat="false" ht="15" hidden="false" customHeight="false" outlineLevel="0" collapsed="false">
      <c r="A3" s="0" t="s">
        <v>136</v>
      </c>
      <c r="B3" s="0" t="n">
        <f aca="false">C2+1</f>
        <v>4</v>
      </c>
      <c r="C3" s="0" t="n">
        <f aca="false">B3+2</f>
        <v>6</v>
      </c>
      <c r="D3" s="0" t="n">
        <f aca="false">B3</f>
        <v>4</v>
      </c>
      <c r="E3" s="0" t="n">
        <f aca="false">C3</f>
        <v>6</v>
      </c>
    </row>
    <row r="4" customFormat="false" ht="15" hidden="false" customHeight="false" outlineLevel="0" collapsed="false">
      <c r="A4" s="0" t="s">
        <v>137</v>
      </c>
      <c r="B4" s="0" t="n">
        <f aca="false">C3+1</f>
        <v>7</v>
      </c>
      <c r="C4" s="0" t="n">
        <f aca="false">B4+2</f>
        <v>9</v>
      </c>
      <c r="D4" s="0" t="n">
        <f aca="false">B4</f>
        <v>7</v>
      </c>
      <c r="E4" s="0" t="n">
        <f aca="false">C4</f>
        <v>9</v>
      </c>
    </row>
    <row r="5" customFormat="false" ht="15" hidden="false" customHeight="false" outlineLevel="0" collapsed="false">
      <c r="A5" s="0" t="s">
        <v>135</v>
      </c>
      <c r="B5" s="0" t="n">
        <f aca="false">C4+1</f>
        <v>10</v>
      </c>
      <c r="C5" s="0" t="n">
        <f aca="false">B5+2</f>
        <v>12</v>
      </c>
      <c r="D5" s="0" t="n">
        <f aca="false">B5</f>
        <v>10</v>
      </c>
      <c r="E5" s="0" t="n">
        <f aca="false">C5</f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/>
  <cols>
    <col collapsed="false" hidden="false" max="1" min="1" style="0" width="8.86234817813765"/>
    <col collapsed="false" hidden="false" max="2" min="2" style="0" width="8.34817813765182"/>
    <col collapsed="false" hidden="false" max="3" min="3" style="0" width="10.6194331983806"/>
    <col collapsed="false" hidden="false" max="4" min="4" style="0" width="33.9635627530364"/>
    <col collapsed="false" hidden="false" max="5" min="5" style="0" width="16.3886639676113"/>
    <col collapsed="false" hidden="false" max="6" min="6" style="0" width="16.2834008097166"/>
    <col collapsed="false" hidden="false" max="1025" min="7" style="0" width="8.57085020242915"/>
  </cols>
  <sheetData>
    <row r="1" customFormat="false" ht="14.4" hidden="false" customHeight="true" outlineLevel="0" collapsed="false">
      <c r="A1" s="45" t="s">
        <v>0</v>
      </c>
      <c r="B1" s="46" t="s">
        <v>1</v>
      </c>
      <c r="C1" s="47" t="s">
        <v>2</v>
      </c>
      <c r="D1" s="47" t="s">
        <v>3</v>
      </c>
      <c r="E1" s="48" t="s">
        <v>4</v>
      </c>
    </row>
    <row r="2" customFormat="false" ht="14.4" hidden="false" customHeight="true" outlineLevel="0" collapsed="false">
      <c r="A2" s="21" t="s">
        <v>138</v>
      </c>
      <c r="B2" s="49" t="n">
        <v>6E-008</v>
      </c>
      <c r="C2" s="21" t="s">
        <v>139</v>
      </c>
      <c r="D2" s="21" t="s">
        <v>140</v>
      </c>
      <c r="E2" s="50" t="n">
        <f aca="false">B2/3</f>
        <v>2E-008</v>
      </c>
    </row>
    <row r="3" customFormat="false" ht="14.4" hidden="false" customHeight="true" outlineLevel="0" collapsed="false">
      <c r="A3" s="21" t="s">
        <v>141</v>
      </c>
      <c r="B3" s="49" t="n">
        <v>6E-008</v>
      </c>
      <c r="C3" s="21" t="s">
        <v>139</v>
      </c>
      <c r="D3" s="21" t="s">
        <v>142</v>
      </c>
      <c r="E3" s="50" t="n">
        <f aca="false">B3/3</f>
        <v>2E-008</v>
      </c>
      <c r="F3" s="51"/>
    </row>
    <row r="4" customFormat="false" ht="14.4" hidden="false" customHeight="true" outlineLevel="0" collapsed="false">
      <c r="A4" s="21" t="s">
        <v>143</v>
      </c>
      <c r="B4" s="49" t="n">
        <v>6E-008</v>
      </c>
      <c r="C4" s="21" t="s">
        <v>139</v>
      </c>
      <c r="D4" s="21" t="s">
        <v>144</v>
      </c>
      <c r="E4" s="50" t="n">
        <f aca="false">B4/3</f>
        <v>2E-008</v>
      </c>
    </row>
    <row r="5" customFormat="false" ht="14.4" hidden="false" customHeight="true" outlineLevel="0" collapsed="false">
      <c r="A5" s="21" t="s">
        <v>145</v>
      </c>
      <c r="B5" s="49" t="n">
        <v>6E-008</v>
      </c>
      <c r="C5" s="21" t="s">
        <v>139</v>
      </c>
      <c r="D5" s="21" t="s">
        <v>146</v>
      </c>
      <c r="E5" s="50" t="n">
        <f aca="false">B5/3</f>
        <v>2E-008</v>
      </c>
    </row>
    <row r="6" customFormat="false" ht="14.4" hidden="false" customHeight="true" outlineLevel="0" collapsed="false">
      <c r="A6" s="21" t="s">
        <v>147</v>
      </c>
      <c r="B6" s="49" t="n">
        <v>6E-008</v>
      </c>
      <c r="C6" s="21" t="s">
        <v>139</v>
      </c>
      <c r="D6" s="21" t="s">
        <v>148</v>
      </c>
      <c r="E6" s="50" t="n">
        <f aca="false">B6/3</f>
        <v>2E-008</v>
      </c>
    </row>
    <row r="7" customFormat="false" ht="14.4" hidden="false" customHeight="true" outlineLevel="0" collapsed="false">
      <c r="A7" s="21" t="s">
        <v>149</v>
      </c>
      <c r="B7" s="49" t="n">
        <v>6E-008</v>
      </c>
      <c r="C7" s="21" t="s">
        <v>139</v>
      </c>
      <c r="D7" s="21" t="s">
        <v>150</v>
      </c>
      <c r="E7" s="50" t="n">
        <f aca="false">B7/3</f>
        <v>2E-008</v>
      </c>
    </row>
    <row r="8" customFormat="false" ht="14.4" hidden="false" customHeight="true" outlineLevel="0" collapsed="false">
      <c r="A8" s="21" t="s">
        <v>151</v>
      </c>
      <c r="B8" s="49" t="n">
        <v>6E-008</v>
      </c>
      <c r="C8" s="21" t="s">
        <v>139</v>
      </c>
      <c r="D8" s="21" t="s">
        <v>152</v>
      </c>
      <c r="E8" s="50" t="n">
        <f aca="false">B8/3</f>
        <v>2E-008</v>
      </c>
    </row>
    <row r="9" customFormat="false" ht="14.4" hidden="false" customHeight="true" outlineLevel="0" collapsed="false">
      <c r="A9" s="21" t="s">
        <v>153</v>
      </c>
      <c r="B9" s="49" t="n">
        <v>4.8E-007</v>
      </c>
      <c r="C9" s="21" t="s">
        <v>154</v>
      </c>
      <c r="D9" s="21" t="s">
        <v>155</v>
      </c>
      <c r="E9" s="50" t="n">
        <f aca="false">B9/3</f>
        <v>1.6E-007</v>
      </c>
    </row>
    <row r="10" customFormat="false" ht="14.4" hidden="false" customHeight="true" outlineLevel="0" collapsed="false">
      <c r="A10" s="21" t="s">
        <v>156</v>
      </c>
      <c r="B10" s="49" t="n">
        <v>4.8E-007</v>
      </c>
      <c r="C10" s="21" t="s">
        <v>154</v>
      </c>
      <c r="D10" s="21" t="s">
        <v>157</v>
      </c>
      <c r="E10" s="50" t="n">
        <f aca="false">B10/3</f>
        <v>1.6E-007</v>
      </c>
    </row>
    <row r="11" customFormat="false" ht="14.4" hidden="false" customHeight="true" outlineLevel="0" collapsed="false">
      <c r="A11" s="21" t="s">
        <v>158</v>
      </c>
      <c r="B11" s="49" t="n">
        <v>4.8E-007</v>
      </c>
      <c r="C11" s="21" t="s">
        <v>154</v>
      </c>
      <c r="D11" s="21" t="s">
        <v>159</v>
      </c>
      <c r="E11" s="50" t="n">
        <f aca="false">B11/3</f>
        <v>1.6E-007</v>
      </c>
    </row>
    <row r="12" customFormat="false" ht="14.4" hidden="false" customHeight="true" outlineLevel="0" collapsed="false">
      <c r="A12" s="21" t="s">
        <v>160</v>
      </c>
      <c r="B12" s="49" t="n">
        <v>1E-009</v>
      </c>
      <c r="C12" s="21" t="s">
        <v>107</v>
      </c>
      <c r="D12" s="21" t="s">
        <v>161</v>
      </c>
      <c r="E12" s="50" t="n">
        <f aca="false">B12/3</f>
        <v>3.33333333333333E-010</v>
      </c>
    </row>
    <row r="13" customFormat="false" ht="14.4" hidden="false" customHeight="true" outlineLevel="0" collapsed="false">
      <c r="A13" s="21" t="s">
        <v>162</v>
      </c>
      <c r="B13" s="49" t="n">
        <v>1E-009</v>
      </c>
      <c r="C13" s="21" t="s">
        <v>107</v>
      </c>
      <c r="D13" s="21" t="s">
        <v>163</v>
      </c>
      <c r="E13" s="50" t="n">
        <f aca="false">B13/3</f>
        <v>3.33333333333333E-010</v>
      </c>
    </row>
    <row r="14" customFormat="false" ht="14.4" hidden="false" customHeight="true" outlineLevel="0" collapsed="false">
      <c r="A14" s="21" t="s">
        <v>164</v>
      </c>
      <c r="B14" s="49" t="n">
        <v>1E-009</v>
      </c>
      <c r="C14" s="21" t="s">
        <v>107</v>
      </c>
      <c r="D14" s="21" t="s">
        <v>165</v>
      </c>
      <c r="E14" s="50" t="n">
        <f aca="false">B14/3</f>
        <v>3.33333333333333E-010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0" activeCellId="0" sqref="D70"/>
    </sheetView>
  </sheetViews>
  <sheetFormatPr defaultRowHeight="12.8"/>
  <cols>
    <col collapsed="false" hidden="false" max="1" min="1" style="21" width="9.31983805668016"/>
    <col collapsed="false" hidden="false" max="2" min="2" style="21" width="8.46153846153846"/>
    <col collapsed="false" hidden="false" max="3" min="3" style="21" width="6.96356275303644"/>
    <col collapsed="false" hidden="false" max="4" min="4" style="21" width="29.2145748987854"/>
    <col collapsed="false" hidden="false" max="5" min="5" style="50" width="16.3886639676113"/>
    <col collapsed="false" hidden="false" max="6" min="6" style="21" width="19.4939271255061"/>
    <col collapsed="false" hidden="false" max="1025" min="7" style="21" width="9.10526315789474"/>
  </cols>
  <sheetData>
    <row r="1" customFormat="false" ht="13.8" hidden="false" customHeight="false" outlineLevel="0" collapsed="false">
      <c r="A1" s="45" t="s">
        <v>0</v>
      </c>
      <c r="B1" s="46" t="s">
        <v>1</v>
      </c>
      <c r="C1" s="47" t="s">
        <v>2</v>
      </c>
      <c r="D1" s="47" t="s">
        <v>3</v>
      </c>
      <c r="E1" s="48" t="s">
        <v>4</v>
      </c>
    </row>
    <row r="2" customFormat="false" ht="14.4" hidden="false" customHeight="true" outlineLevel="0" collapsed="false">
      <c r="A2" s="21" t="s">
        <v>166</v>
      </c>
      <c r="B2" s="49" t="n">
        <f aca="false">truthStateParams!B2</f>
        <v>6E-008</v>
      </c>
      <c r="C2" s="21" t="s">
        <v>6</v>
      </c>
      <c r="D2" s="21" t="s">
        <v>167</v>
      </c>
      <c r="E2" s="50" t="n">
        <f aca="false">B2/3</f>
        <v>2E-008</v>
      </c>
    </row>
    <row r="3" customFormat="false" ht="14.4" hidden="false" customHeight="true" outlineLevel="0" collapsed="false">
      <c r="A3" s="21" t="s">
        <v>168</v>
      </c>
      <c r="B3" s="49" t="n">
        <f aca="false">truthStateParams!B3</f>
        <v>6E-008</v>
      </c>
      <c r="C3" s="21" t="s">
        <v>6</v>
      </c>
      <c r="D3" s="21" t="s">
        <v>169</v>
      </c>
      <c r="E3" s="50" t="n">
        <f aca="false">B3/3</f>
        <v>2E-008</v>
      </c>
    </row>
    <row r="4" customFormat="false" ht="14.4" hidden="false" customHeight="true" outlineLevel="0" collapsed="false">
      <c r="A4" s="21" t="s">
        <v>170</v>
      </c>
      <c r="B4" s="49" t="n">
        <f aca="false">truthStateParams!B4</f>
        <v>6E-008</v>
      </c>
      <c r="C4" s="21" t="s">
        <v>6</v>
      </c>
      <c r="D4" s="21" t="s">
        <v>171</v>
      </c>
      <c r="E4" s="50" t="n">
        <f aca="false">B4/3</f>
        <v>2E-008</v>
      </c>
    </row>
    <row r="5" customFormat="false" ht="14.4" hidden="false" customHeight="true" outlineLevel="0" collapsed="false">
      <c r="A5" s="21" t="s">
        <v>172</v>
      </c>
      <c r="B5" s="49" t="n">
        <f aca="false">truthStateParams!B5</f>
        <v>6E-008</v>
      </c>
      <c r="C5" s="21" t="s">
        <v>6</v>
      </c>
      <c r="D5" s="21" t="s">
        <v>173</v>
      </c>
      <c r="E5" s="50" t="n">
        <f aca="false">B5/3</f>
        <v>2E-008</v>
      </c>
    </row>
    <row r="6" customFormat="false" ht="14.4" hidden="false" customHeight="true" outlineLevel="0" collapsed="false">
      <c r="A6" s="21" t="s">
        <v>174</v>
      </c>
      <c r="B6" s="49" t="n">
        <f aca="false">truthStateParams!B6</f>
        <v>6E-008</v>
      </c>
      <c r="C6" s="21" t="s">
        <v>6</v>
      </c>
      <c r="D6" s="21" t="s">
        <v>175</v>
      </c>
      <c r="E6" s="50" t="n">
        <f aca="false">B6/3</f>
        <v>2E-008</v>
      </c>
    </row>
    <row r="7" customFormat="false" ht="14.4" hidden="false" customHeight="true" outlineLevel="0" collapsed="false">
      <c r="A7" s="21" t="s">
        <v>176</v>
      </c>
      <c r="B7" s="49" t="n">
        <f aca="false">truthStateParams!B7</f>
        <v>6E-008</v>
      </c>
      <c r="C7" s="21" t="s">
        <v>6</v>
      </c>
      <c r="D7" s="21" t="s">
        <v>177</v>
      </c>
      <c r="E7" s="50" t="n">
        <f aca="false">B7/3</f>
        <v>2E-008</v>
      </c>
    </row>
    <row r="8" customFormat="false" ht="14.4" hidden="false" customHeight="true" outlineLevel="0" collapsed="false">
      <c r="A8" s="21" t="s">
        <v>178</v>
      </c>
      <c r="B8" s="49" t="n">
        <f aca="false">truthStateParams!B8</f>
        <v>6E-008</v>
      </c>
      <c r="C8" s="21" t="s">
        <v>6</v>
      </c>
      <c r="D8" s="21" t="s">
        <v>179</v>
      </c>
      <c r="E8" s="50" t="n">
        <f aca="false">B8/3</f>
        <v>2E-008</v>
      </c>
    </row>
    <row r="9" customFormat="false" ht="13.8" hidden="false" customHeight="false" outlineLevel="0" collapsed="false">
      <c r="A9" s="21" t="s">
        <v>180</v>
      </c>
      <c r="B9" s="21" t="n">
        <f aca="false">0.00000006*SpeedOfLight/km2m</f>
        <v>0.01798754748</v>
      </c>
      <c r="C9" s="21" t="s">
        <v>30</v>
      </c>
      <c r="D9" s="21" t="s">
        <v>181</v>
      </c>
      <c r="E9" s="50" t="n">
        <f aca="false">B9/3*km2m</f>
        <v>5.99584916</v>
      </c>
    </row>
    <row r="10" customFormat="false" ht="13.8" hidden="false" customHeight="false" outlineLevel="0" collapsed="false">
      <c r="A10" s="21" t="s">
        <v>182</v>
      </c>
      <c r="B10" s="21" t="n">
        <f aca="false">0.00000006*SpeedOfLight/km2m</f>
        <v>0.01798754748</v>
      </c>
      <c r="C10" s="21" t="s">
        <v>30</v>
      </c>
      <c r="D10" s="21" t="s">
        <v>183</v>
      </c>
      <c r="E10" s="50" t="n">
        <f aca="false">B10/3*km2m</f>
        <v>5.99584916</v>
      </c>
    </row>
    <row r="11" customFormat="false" ht="13.8" hidden="false" customHeight="false" outlineLevel="0" collapsed="false">
      <c r="A11" s="21" t="s">
        <v>184</v>
      </c>
      <c r="B11" s="21" t="n">
        <f aca="false">0.00000006*SpeedOfLight/km2m</f>
        <v>0.01798754748</v>
      </c>
      <c r="C11" s="21" t="s">
        <v>30</v>
      </c>
      <c r="D11" s="21" t="s">
        <v>185</v>
      </c>
      <c r="E11" s="50" t="n">
        <f aca="false">B11/3*km2m</f>
        <v>5.99584916</v>
      </c>
    </row>
    <row r="12" customFormat="false" ht="13.8" hidden="false" customHeight="false" outlineLevel="0" collapsed="false">
      <c r="A12" s="21" t="s">
        <v>186</v>
      </c>
      <c r="B12" s="49" t="n">
        <v>0.000153</v>
      </c>
      <c r="C12" s="21" t="s">
        <v>37</v>
      </c>
      <c r="D12" s="21" t="s">
        <v>187</v>
      </c>
      <c r="E12" s="50" t="n">
        <f aca="false">B12/3*km2m</f>
        <v>0.051</v>
      </c>
    </row>
    <row r="13" customFormat="false" ht="13.8" hidden="false" customHeight="false" outlineLevel="0" collapsed="false">
      <c r="A13" s="21" t="s">
        <v>188</v>
      </c>
      <c r="B13" s="49" t="n">
        <v>0.000153</v>
      </c>
      <c r="C13" s="21" t="s">
        <v>37</v>
      </c>
      <c r="D13" s="21" t="s">
        <v>189</v>
      </c>
      <c r="E13" s="50" t="n">
        <f aca="false">B13/3*km2m</f>
        <v>0.051</v>
      </c>
    </row>
    <row r="14" customFormat="false" ht="13.8" hidden="false" customHeight="false" outlineLevel="0" collapsed="false">
      <c r="A14" s="21" t="s">
        <v>190</v>
      </c>
      <c r="B14" s="49" t="n">
        <v>0.000153</v>
      </c>
      <c r="C14" s="21" t="s">
        <v>37</v>
      </c>
      <c r="D14" s="21" t="s">
        <v>191</v>
      </c>
      <c r="E14" s="50" t="n">
        <f aca="false">B14/3*km2m</f>
        <v>0.051</v>
      </c>
    </row>
    <row r="15" customFormat="false" ht="13.8" hidden="false" customHeight="false" outlineLevel="0" collapsed="false">
      <c r="A15" s="21" t="s">
        <v>192</v>
      </c>
      <c r="B15" s="49" t="n">
        <v>1E-009</v>
      </c>
      <c r="C15" s="21" t="s">
        <v>107</v>
      </c>
      <c r="D15" s="21" t="s">
        <v>161</v>
      </c>
      <c r="E15" s="50" t="n">
        <f aca="false">B15/3</f>
        <v>3.33333333333333E-010</v>
      </c>
    </row>
    <row r="16" customFormat="false" ht="13.8" hidden="false" customHeight="false" outlineLevel="0" collapsed="false">
      <c r="A16" s="21" t="s">
        <v>193</v>
      </c>
      <c r="B16" s="49" t="n">
        <v>1E-009</v>
      </c>
      <c r="C16" s="21" t="s">
        <v>107</v>
      </c>
      <c r="D16" s="21" t="s">
        <v>163</v>
      </c>
      <c r="E16" s="50" t="n">
        <f aca="false">B16/3</f>
        <v>3.33333333333333E-010</v>
      </c>
    </row>
    <row r="17" customFormat="false" ht="13.8" hidden="false" customHeight="false" outlineLevel="0" collapsed="false">
      <c r="A17" s="21" t="s">
        <v>194</v>
      </c>
      <c r="B17" s="49" t="n">
        <v>1E-009</v>
      </c>
      <c r="C17" s="21" t="s">
        <v>107</v>
      </c>
      <c r="D17" s="21" t="s">
        <v>165</v>
      </c>
      <c r="E17" s="50" t="n">
        <f aca="false">B17/3</f>
        <v>3.33333333333333E-010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4.4"/>
  <cols>
    <col collapsed="false" hidden="false" max="1" min="1" style="21" width="8.86234817813765"/>
    <col collapsed="false" hidden="false" max="2" min="2" style="50" width="8.34817813765182"/>
    <col collapsed="false" hidden="false" max="3" min="3" style="21" width="10.6194331983806"/>
    <col collapsed="false" hidden="false" max="4" min="4" style="21" width="33.9635627530364"/>
    <col collapsed="false" hidden="false" max="5" min="5" style="50" width="16.2834008097166"/>
    <col collapsed="false" hidden="false" max="6" min="6" style="21" width="28.0647773279352"/>
    <col collapsed="false" hidden="false" max="1025" min="7" style="21" width="9.10526315789474"/>
  </cols>
  <sheetData>
    <row r="1" customFormat="false" ht="14.4" hidden="false" customHeight="true" outlineLevel="0" collapsed="false">
      <c r="A1" s="23" t="s">
        <v>0</v>
      </c>
      <c r="B1" s="52" t="s">
        <v>1</v>
      </c>
      <c r="C1" s="25" t="s">
        <v>2</v>
      </c>
      <c r="D1" s="25" t="s">
        <v>3</v>
      </c>
      <c r="E1" s="26" t="s">
        <v>4</v>
      </c>
      <c r="F1" s="39"/>
    </row>
    <row r="2" customFormat="false" ht="14.4" hidden="false" customHeight="true" outlineLevel="0" collapsed="false">
      <c r="A2" s="10" t="str">
        <f aca="false">truthStateParams!A2</f>
        <v>sig_b1_ss</v>
      </c>
      <c r="B2" s="53" t="n">
        <f aca="false">truthStateParams!B2</f>
        <v>6E-008</v>
      </c>
      <c r="C2" s="12" t="str">
        <f aca="false">truthStateParams!C2</f>
        <v>sec/sec</v>
      </c>
      <c r="D2" s="12" t="str">
        <f aca="false">truthStateParams!D2</f>
        <v>3-sigma bias propagation noise of asset 1</v>
      </c>
      <c r="E2" s="54" t="n">
        <f aca="false">truthStateParams!E2</f>
        <v>2E-008</v>
      </c>
      <c r="F2" s="55"/>
    </row>
    <row r="3" customFormat="false" ht="14.4" hidden="false" customHeight="true" outlineLevel="0" collapsed="false">
      <c r="A3" s="10" t="str">
        <f aca="false">truthStateParams!A3</f>
        <v>sig_b2_ss</v>
      </c>
      <c r="B3" s="53" t="n">
        <f aca="false">truthStateParams!B3</f>
        <v>6E-008</v>
      </c>
      <c r="C3" s="12" t="str">
        <f aca="false">truthStateParams!C3</f>
        <v>sec/sec</v>
      </c>
      <c r="D3" s="12" t="str">
        <f aca="false">truthStateParams!D3</f>
        <v>3-sigma bias propagation noise of asset 2</v>
      </c>
      <c r="E3" s="54" t="n">
        <f aca="false">truthStateParams!E3</f>
        <v>2E-008</v>
      </c>
      <c r="F3" s="55"/>
    </row>
    <row r="4" customFormat="false" ht="14.4" hidden="false" customHeight="true" outlineLevel="0" collapsed="false">
      <c r="A4" s="10" t="str">
        <f aca="false">truthStateParams!A4</f>
        <v>sig_b3_ss</v>
      </c>
      <c r="B4" s="53" t="n">
        <f aca="false">truthStateParams!B4</f>
        <v>6E-008</v>
      </c>
      <c r="C4" s="12" t="str">
        <f aca="false">truthStateParams!C4</f>
        <v>sec/sec</v>
      </c>
      <c r="D4" s="12" t="str">
        <f aca="false">truthStateParams!D4</f>
        <v>3-sigma bias propagation noise of asset 3</v>
      </c>
      <c r="E4" s="54" t="n">
        <f aca="false">truthStateParams!E4</f>
        <v>2E-008</v>
      </c>
      <c r="F4" s="55"/>
    </row>
    <row r="5" customFormat="false" ht="14.4" hidden="false" customHeight="true" outlineLevel="0" collapsed="false">
      <c r="A5" s="10" t="str">
        <f aca="false">truthStateParams!A5</f>
        <v>sig_b4_ss</v>
      </c>
      <c r="B5" s="53" t="n">
        <f aca="false">truthStateParams!B5</f>
        <v>6E-008</v>
      </c>
      <c r="C5" s="12" t="str">
        <f aca="false">truthStateParams!C5</f>
        <v>sec/sec</v>
      </c>
      <c r="D5" s="12" t="str">
        <f aca="false">truthStateParams!D5</f>
        <v>3-sigma bias propagation noise of asset 4</v>
      </c>
      <c r="E5" s="54" t="n">
        <f aca="false">truthStateParams!E5</f>
        <v>2E-008</v>
      </c>
      <c r="F5" s="55"/>
    </row>
    <row r="6" customFormat="false" ht="14.4" hidden="false" customHeight="true" outlineLevel="0" collapsed="false">
      <c r="A6" s="10" t="str">
        <f aca="false">truthStateParams!A6</f>
        <v>sig_b5_ss</v>
      </c>
      <c r="B6" s="53" t="n">
        <f aca="false">truthStateParams!B6</f>
        <v>6E-008</v>
      </c>
      <c r="C6" s="12" t="str">
        <f aca="false">truthStateParams!C6</f>
        <v>sec/sec</v>
      </c>
      <c r="D6" s="12" t="str">
        <f aca="false">truthStateParams!D6</f>
        <v>3-sigma bias propagation noise of asset 5</v>
      </c>
      <c r="E6" s="54" t="n">
        <f aca="false">truthStateParams!E6</f>
        <v>2E-008</v>
      </c>
    </row>
    <row r="7" customFormat="false" ht="14.4" hidden="false" customHeight="true" outlineLevel="0" collapsed="false">
      <c r="A7" s="10" t="str">
        <f aca="false">truthStateParams!A7</f>
        <v>sig_b6_ss</v>
      </c>
      <c r="B7" s="53" t="n">
        <f aca="false">truthStateParams!B7</f>
        <v>6E-008</v>
      </c>
      <c r="C7" s="12" t="str">
        <f aca="false">truthStateParams!C7</f>
        <v>sec/sec</v>
      </c>
      <c r="D7" s="12" t="str">
        <f aca="false">truthStateParams!D7</f>
        <v>3-sigma bias propagation noise of asset 6</v>
      </c>
      <c r="E7" s="54" t="n">
        <f aca="false">truthStateParams!E7</f>
        <v>2E-008</v>
      </c>
    </row>
    <row r="8" customFormat="false" ht="14.4" hidden="false" customHeight="true" outlineLevel="0" collapsed="false">
      <c r="A8" s="10" t="str">
        <f aca="false">truthStateParams!A8</f>
        <v>sig_b7_ss</v>
      </c>
      <c r="B8" s="53" t="n">
        <f aca="false">truthStateParams!B8</f>
        <v>6E-008</v>
      </c>
      <c r="C8" s="12" t="str">
        <f aca="false">truthStateParams!C8</f>
        <v>sec/sec</v>
      </c>
      <c r="D8" s="12" t="str">
        <f aca="false">truthStateParams!D8</f>
        <v>3-sigma bias propagation noise of asset 7</v>
      </c>
      <c r="E8" s="54" t="n">
        <f aca="false">truthStateParams!E8</f>
        <v>2E-008</v>
      </c>
    </row>
    <row r="9" customFormat="false" ht="14.4" hidden="false" customHeight="true" outlineLevel="0" collapsed="false">
      <c r="A9" s="10" t="str">
        <f aca="false">truthStateParams!A9</f>
        <v>Q_grav_x</v>
      </c>
      <c r="B9" s="53" t="n">
        <f aca="false">truthStateParams!B9</f>
        <v>4.8E-007</v>
      </c>
      <c r="C9" s="12" t="str">
        <f aca="false">truthStateParams!C9</f>
        <v>m^2/sec^3</v>
      </c>
      <c r="D9" s="12" t="str">
        <f aca="false">truthStateParams!D9</f>
        <v>3-sigma of RSO x accelerations</v>
      </c>
      <c r="E9" s="54" t="n">
        <f aca="false">truthStateParams!E9</f>
        <v>1.6E-007</v>
      </c>
    </row>
    <row r="10" customFormat="false" ht="14.4" hidden="false" customHeight="true" outlineLevel="0" collapsed="false">
      <c r="A10" s="10" t="str">
        <f aca="false">truthStateParams!A10</f>
        <v>Q_grav_y</v>
      </c>
      <c r="B10" s="53" t="n">
        <f aca="false">truthStateParams!B10</f>
        <v>4.8E-007</v>
      </c>
      <c r="C10" s="12" t="str">
        <f aca="false">truthStateParams!C10</f>
        <v>m^2/sec^3</v>
      </c>
      <c r="D10" s="12" t="str">
        <f aca="false">truthStateParams!D10</f>
        <v>3-sigma of RSO y accelerations</v>
      </c>
      <c r="E10" s="54" t="n">
        <f aca="false">truthStateParams!E10</f>
        <v>1.6E-007</v>
      </c>
    </row>
    <row r="11" customFormat="false" ht="14.4" hidden="false" customHeight="true" outlineLevel="0" collapsed="false">
      <c r="A11" s="10" t="str">
        <f aca="false">truthStateParams!A11</f>
        <v>Q_grav_z</v>
      </c>
      <c r="B11" s="53" t="n">
        <f aca="false">truthStateParams!B11</f>
        <v>4.8E-007</v>
      </c>
      <c r="C11" s="12" t="str">
        <f aca="false">truthStateParams!C11</f>
        <v>m^2/sec^3</v>
      </c>
      <c r="D11" s="12" t="str">
        <f aca="false">truthStateParams!D11</f>
        <v>3-sigma of RSO z accelerations</v>
      </c>
      <c r="E11" s="54" t="n">
        <f aca="false">truthStateParams!E11</f>
        <v>1.6E-007</v>
      </c>
    </row>
    <row r="12" customFormat="false" ht="14.4" hidden="false" customHeight="true" outlineLevel="0" collapsed="false">
      <c r="A12" s="10" t="str">
        <f aca="false">truthStateParams!A12</f>
        <v>sig_ax_ss</v>
      </c>
      <c r="B12" s="53" t="n">
        <f aca="false">truthStateParams!B12</f>
        <v>1E-009</v>
      </c>
      <c r="C12" s="12" t="str">
        <f aca="false">truthStateParams!C12</f>
        <v>m/s^2</v>
      </c>
      <c r="D12" s="12" t="str">
        <f aca="false">truthStateParams!D12</f>
        <v>3-sigma of RSO x atmo acceleration</v>
      </c>
      <c r="E12" s="54" t="n">
        <f aca="false">truthStateParams!E12</f>
        <v>3.33333333333333E-010</v>
      </c>
    </row>
    <row r="13" customFormat="false" ht="14.4" hidden="false" customHeight="true" outlineLevel="0" collapsed="false">
      <c r="A13" s="10" t="str">
        <f aca="false">truthStateParams!A13</f>
        <v>sig_ay_ss</v>
      </c>
      <c r="B13" s="53" t="n">
        <f aca="false">truthStateParams!B13</f>
        <v>1E-009</v>
      </c>
      <c r="C13" s="12" t="str">
        <f aca="false">truthStateParams!C13</f>
        <v>m/s^2</v>
      </c>
      <c r="D13" s="12" t="str">
        <f aca="false">truthStateParams!D13</f>
        <v>3-sigma of RSO y atmo acceleration</v>
      </c>
      <c r="E13" s="54" t="n">
        <f aca="false">truthStateParams!E13</f>
        <v>3.33333333333333E-010</v>
      </c>
    </row>
    <row r="14" customFormat="false" ht="14.4" hidden="false" customHeight="true" outlineLevel="0" collapsed="false">
      <c r="A14" s="10" t="str">
        <f aca="false">truthStateParams!A14</f>
        <v>sig_az_ss</v>
      </c>
      <c r="B14" s="53" t="n">
        <f aca="false">truthStateParams!B14</f>
        <v>1E-009</v>
      </c>
      <c r="C14" s="12" t="str">
        <f aca="false">truthStateParams!C14</f>
        <v>m/s^2</v>
      </c>
      <c r="D14" s="12" t="str">
        <f aca="false">truthStateParams!D14</f>
        <v>3-sigma of RSO z atmo acceleration</v>
      </c>
      <c r="E14" s="54" t="n">
        <f aca="false">truthStateParams!E14</f>
        <v>3.33333333333333E-010</v>
      </c>
    </row>
    <row r="15" customFormat="false" ht="14.4" hidden="false" customHeight="true" outlineLevel="0" collapsed="false">
      <c r="A15" s="10"/>
      <c r="B15" s="53"/>
      <c r="C15" s="12"/>
      <c r="D15" s="12"/>
      <c r="E15" s="54"/>
    </row>
    <row r="16" customFormat="false" ht="14.4" hidden="false" customHeight="true" outlineLevel="0" collapsed="false">
      <c r="A16" s="10"/>
      <c r="B16" s="53"/>
      <c r="C16" s="12"/>
      <c r="D16" s="12"/>
      <c r="E16" s="54"/>
    </row>
    <row r="17" customFormat="false" ht="14.4" hidden="false" customHeight="true" outlineLevel="0" collapsed="false">
      <c r="A17" s="10"/>
      <c r="B17" s="53"/>
      <c r="C17" s="12"/>
      <c r="D17" s="12"/>
      <c r="E17" s="5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4" activeCellId="0" sqref="D74"/>
    </sheetView>
  </sheetViews>
  <sheetFormatPr defaultRowHeight="13.8"/>
  <cols>
    <col collapsed="false" hidden="false" max="1" min="1" style="21" width="9.31983805668016"/>
    <col collapsed="false" hidden="false" max="2" min="2" style="21" width="8.46153846153846"/>
    <col collapsed="false" hidden="false" max="3" min="3" style="21" width="6.96356275303644"/>
    <col collapsed="false" hidden="false" max="4" min="4" style="21" width="29.2145748987854"/>
    <col collapsed="false" hidden="false" max="5" min="5" style="50" width="13.9271255060729"/>
    <col collapsed="false" hidden="false" max="6" min="6" style="21" width="16.2834008097166"/>
    <col collapsed="false" hidden="false" max="1025" min="7" style="21" width="9.10526315789474"/>
  </cols>
  <sheetData>
    <row r="1" customFormat="false" ht="13.8" hidden="false" customHeight="false" outlineLevel="0" collapsed="false">
      <c r="A1" s="23" t="s">
        <v>0</v>
      </c>
      <c r="B1" s="24" t="s">
        <v>1</v>
      </c>
      <c r="C1" s="25" t="s">
        <v>2</v>
      </c>
      <c r="D1" s="25" t="s">
        <v>3</v>
      </c>
      <c r="E1" s="5" t="s">
        <v>4</v>
      </c>
      <c r="F1" s="39"/>
    </row>
    <row r="2" customFormat="false" ht="14.4" hidden="false" customHeight="true" outlineLevel="0" collapsed="false">
      <c r="A2" s="10" t="str">
        <f aca="false">truthStateInitialUncertainty!A2</f>
        <v>sig_b1</v>
      </c>
      <c r="B2" s="54" t="n">
        <f aca="false">truthStateInitialUncertainty!B2</f>
        <v>6E-008</v>
      </c>
      <c r="C2" s="12" t="str">
        <f aca="false">truthStateInitialUncertainty!C2</f>
        <v>sec</v>
      </c>
      <c r="D2" s="12" t="str">
        <f aca="false">truthStateInitialUncertainty!D2</f>
        <v>3-sigma clocking bias of asset 1</v>
      </c>
      <c r="E2" s="54" t="n">
        <f aca="false">truthStateInitialUncertainty!E2</f>
        <v>2E-008</v>
      </c>
      <c r="F2" s="55"/>
    </row>
    <row r="3" customFormat="false" ht="14.4" hidden="false" customHeight="true" outlineLevel="0" collapsed="false">
      <c r="A3" s="10" t="str">
        <f aca="false">truthStateInitialUncertainty!A3</f>
        <v>sig_b2</v>
      </c>
      <c r="B3" s="54" t="n">
        <f aca="false">truthStateInitialUncertainty!B3</f>
        <v>6E-008</v>
      </c>
      <c r="C3" s="12" t="str">
        <f aca="false">truthStateInitialUncertainty!C3</f>
        <v>sec</v>
      </c>
      <c r="D3" s="12" t="str">
        <f aca="false">truthStateInitialUncertainty!D3</f>
        <v>3-sigma clocking bias of asset 2</v>
      </c>
      <c r="E3" s="54" t="n">
        <f aca="false">truthStateInitialUncertainty!E3</f>
        <v>2E-008</v>
      </c>
      <c r="F3" s="55"/>
    </row>
    <row r="4" customFormat="false" ht="14.4" hidden="false" customHeight="true" outlineLevel="0" collapsed="false">
      <c r="A4" s="10" t="str">
        <f aca="false">truthStateInitialUncertainty!A4</f>
        <v>sig_b3</v>
      </c>
      <c r="B4" s="54" t="n">
        <f aca="false">truthStateInitialUncertainty!B4</f>
        <v>6E-008</v>
      </c>
      <c r="C4" s="12" t="str">
        <f aca="false">truthStateInitialUncertainty!C4</f>
        <v>sec</v>
      </c>
      <c r="D4" s="12" t="str">
        <f aca="false">truthStateInitialUncertainty!D4</f>
        <v>3-sigma clocking bias of asset 3</v>
      </c>
      <c r="E4" s="54" t="n">
        <f aca="false">truthStateInitialUncertainty!E4</f>
        <v>2E-008</v>
      </c>
      <c r="F4" s="55"/>
    </row>
    <row r="5" customFormat="false" ht="14.4" hidden="false" customHeight="true" outlineLevel="0" collapsed="false">
      <c r="A5" s="10" t="str">
        <f aca="false">truthStateInitialUncertainty!A5</f>
        <v>sig_b4</v>
      </c>
      <c r="B5" s="54" t="n">
        <f aca="false">truthStateInitialUncertainty!B5</f>
        <v>6E-008</v>
      </c>
      <c r="C5" s="12" t="str">
        <f aca="false">truthStateInitialUncertainty!C5</f>
        <v>sec</v>
      </c>
      <c r="D5" s="12" t="str">
        <f aca="false">truthStateInitialUncertainty!D5</f>
        <v>3-sigma clocking bias of asset 4</v>
      </c>
      <c r="E5" s="54" t="n">
        <f aca="false">truthStateInitialUncertainty!E5</f>
        <v>2E-008</v>
      </c>
      <c r="F5" s="55"/>
    </row>
    <row r="6" customFormat="false" ht="14.4" hidden="false" customHeight="true" outlineLevel="0" collapsed="false">
      <c r="A6" s="10" t="str">
        <f aca="false">truthStateInitialUncertainty!A6</f>
        <v>sig_b5</v>
      </c>
      <c r="B6" s="54" t="n">
        <f aca="false">truthStateInitialUncertainty!B6</f>
        <v>6E-008</v>
      </c>
      <c r="C6" s="12" t="str">
        <f aca="false">truthStateInitialUncertainty!C6</f>
        <v>sec</v>
      </c>
      <c r="D6" s="12" t="str">
        <f aca="false">truthStateInitialUncertainty!D6</f>
        <v>3-sigma clocking bias of asset 5</v>
      </c>
      <c r="E6" s="54" t="n">
        <f aca="false">truthStateInitialUncertainty!E6</f>
        <v>2E-008</v>
      </c>
    </row>
    <row r="7" customFormat="false" ht="14.4" hidden="false" customHeight="true" outlineLevel="0" collapsed="false">
      <c r="A7" s="10" t="str">
        <f aca="false">truthStateInitialUncertainty!A7</f>
        <v>sig_b6</v>
      </c>
      <c r="B7" s="54" t="n">
        <f aca="false">truthStateInitialUncertainty!B7</f>
        <v>6E-008</v>
      </c>
      <c r="C7" s="12" t="str">
        <f aca="false">truthStateInitialUncertainty!C7</f>
        <v>sec</v>
      </c>
      <c r="D7" s="12" t="str">
        <f aca="false">truthStateInitialUncertainty!D7</f>
        <v>3-sigma clocking bias of asset 6</v>
      </c>
      <c r="E7" s="54" t="n">
        <f aca="false">truthStateInitialUncertainty!E7</f>
        <v>2E-008</v>
      </c>
    </row>
    <row r="8" customFormat="false" ht="14.4" hidden="false" customHeight="true" outlineLevel="0" collapsed="false">
      <c r="A8" s="10" t="str">
        <f aca="false">truthStateInitialUncertainty!A8</f>
        <v>sig_b7</v>
      </c>
      <c r="B8" s="54" t="n">
        <f aca="false">truthStateInitialUncertainty!B8</f>
        <v>6E-008</v>
      </c>
      <c r="C8" s="12" t="str">
        <f aca="false">truthStateInitialUncertainty!C8</f>
        <v>sec</v>
      </c>
      <c r="D8" s="12" t="str">
        <f aca="false">truthStateInitialUncertainty!D8</f>
        <v>3-sigma clocking bias of asset 7</v>
      </c>
      <c r="E8" s="54" t="n">
        <f aca="false">truthStateInitialUncertainty!E8</f>
        <v>2E-008</v>
      </c>
    </row>
    <row r="9" customFormat="false" ht="14.4" hidden="false" customHeight="true" outlineLevel="0" collapsed="false">
      <c r="A9" s="10" t="str">
        <f aca="false">truthStateInitialUncertainty!A9</f>
        <v>sig_px</v>
      </c>
      <c r="B9" s="54" t="n">
        <f aca="false">truthStateInitialUncertainty!B9</f>
        <v>0.01798754748</v>
      </c>
      <c r="C9" s="12" t="str">
        <f aca="false">truthStateInitialUncertainty!C9</f>
        <v>km</v>
      </c>
      <c r="D9" s="12" t="str">
        <f aca="false">truthStateInitialUncertainty!D9</f>
        <v>3-sigma of RSO x position</v>
      </c>
      <c r="E9" s="54" t="n">
        <f aca="false">truthStateInitialUncertainty!E9</f>
        <v>5.99584916</v>
      </c>
    </row>
    <row r="10" customFormat="false" ht="14.4" hidden="false" customHeight="true" outlineLevel="0" collapsed="false">
      <c r="A10" s="10" t="str">
        <f aca="false">truthStateInitialUncertainty!A10</f>
        <v>sig_py</v>
      </c>
      <c r="B10" s="54" t="n">
        <f aca="false">truthStateInitialUncertainty!B10</f>
        <v>0.01798754748</v>
      </c>
      <c r="C10" s="12" t="str">
        <f aca="false">truthStateInitialUncertainty!C10</f>
        <v>km</v>
      </c>
      <c r="D10" s="12" t="str">
        <f aca="false">truthStateInitialUncertainty!D10</f>
        <v>3-sigma of RSO y position</v>
      </c>
      <c r="E10" s="54" t="n">
        <f aca="false">truthStateInitialUncertainty!E10</f>
        <v>5.99584916</v>
      </c>
    </row>
    <row r="11" customFormat="false" ht="14.4" hidden="false" customHeight="true" outlineLevel="0" collapsed="false">
      <c r="A11" s="10" t="str">
        <f aca="false">truthStateInitialUncertainty!A11</f>
        <v>sig_pz</v>
      </c>
      <c r="B11" s="54" t="n">
        <f aca="false">truthStateInitialUncertainty!B11</f>
        <v>0.01798754748</v>
      </c>
      <c r="C11" s="12" t="str">
        <f aca="false">truthStateInitialUncertainty!C11</f>
        <v>km</v>
      </c>
      <c r="D11" s="12" t="str">
        <f aca="false">truthStateInitialUncertainty!D11</f>
        <v>3-sigma of RSO z position</v>
      </c>
      <c r="E11" s="54" t="n">
        <f aca="false">truthStateInitialUncertainty!E11</f>
        <v>5.99584916</v>
      </c>
    </row>
    <row r="12" customFormat="false" ht="14.4" hidden="false" customHeight="true" outlineLevel="0" collapsed="false">
      <c r="A12" s="10" t="str">
        <f aca="false">truthStateInitialUncertainty!A12</f>
        <v>sig_vx</v>
      </c>
      <c r="B12" s="54" t="n">
        <f aca="false">truthStateInitialUncertainty!B12</f>
        <v>0.000153</v>
      </c>
      <c r="C12" s="12" t="str">
        <f aca="false">truthStateInitialUncertainty!C12</f>
        <v>km/s</v>
      </c>
      <c r="D12" s="12" t="str">
        <f aca="false">truthStateInitialUncertainty!D12</f>
        <v>3-sigma of RSO x velocity</v>
      </c>
      <c r="E12" s="54" t="n">
        <f aca="false">truthStateInitialUncertainty!E12</f>
        <v>0.051</v>
      </c>
    </row>
    <row r="13" customFormat="false" ht="14.4" hidden="false" customHeight="true" outlineLevel="0" collapsed="false">
      <c r="A13" s="10" t="str">
        <f aca="false">truthStateInitialUncertainty!A13</f>
        <v>sig_vy</v>
      </c>
      <c r="B13" s="54" t="n">
        <f aca="false">truthStateInitialUncertainty!B13</f>
        <v>0.000153</v>
      </c>
      <c r="C13" s="12" t="str">
        <f aca="false">truthStateInitialUncertainty!C13</f>
        <v>km/s</v>
      </c>
      <c r="D13" s="12" t="str">
        <f aca="false">truthStateInitialUncertainty!D13</f>
        <v>3-sigma of RSO y velocity</v>
      </c>
      <c r="E13" s="54" t="n">
        <f aca="false">truthStateInitialUncertainty!E13</f>
        <v>0.051</v>
      </c>
    </row>
    <row r="14" customFormat="false" ht="14.4" hidden="false" customHeight="true" outlineLevel="0" collapsed="false">
      <c r="A14" s="10" t="str">
        <f aca="false">truthStateInitialUncertainty!A14</f>
        <v>sig_vz</v>
      </c>
      <c r="B14" s="54" t="n">
        <f aca="false">truthStateInitialUncertainty!B14</f>
        <v>0.000153</v>
      </c>
      <c r="C14" s="12" t="str">
        <f aca="false">truthStateInitialUncertainty!C14</f>
        <v>km/s</v>
      </c>
      <c r="D14" s="12" t="str">
        <f aca="false">truthStateInitialUncertainty!D14</f>
        <v>3-sigma of RSO z velocity</v>
      </c>
      <c r="E14" s="54" t="n">
        <f aca="false">truthStateInitialUncertainty!E14</f>
        <v>0.051</v>
      </c>
    </row>
    <row r="15" customFormat="false" ht="14.4" hidden="false" customHeight="true" outlineLevel="0" collapsed="false">
      <c r="A15" s="10" t="str">
        <f aca="false">truthStateInitialUncertainty!A15</f>
        <v>sig_ax</v>
      </c>
      <c r="B15" s="54" t="n">
        <f aca="false">truthStateInitialUncertainty!B15</f>
        <v>1E-009</v>
      </c>
      <c r="C15" s="12" t="str">
        <f aca="false">truthStateInitialUncertainty!C15</f>
        <v>m/s^2</v>
      </c>
      <c r="D15" s="12" t="str">
        <f aca="false">truthStateInitialUncertainty!D15</f>
        <v>3-sigma of RSO x atmo acceleration</v>
      </c>
      <c r="E15" s="54" t="n">
        <f aca="false">truthStateInitialUncertainty!E15</f>
        <v>3.33333333333333E-010</v>
      </c>
    </row>
    <row r="16" customFormat="false" ht="14.4" hidden="false" customHeight="true" outlineLevel="0" collapsed="false">
      <c r="A16" s="10" t="str">
        <f aca="false">truthStateInitialUncertainty!A16</f>
        <v>sig_ay</v>
      </c>
      <c r="B16" s="54" t="n">
        <f aca="false">truthStateInitialUncertainty!B16</f>
        <v>1E-009</v>
      </c>
      <c r="C16" s="12" t="str">
        <f aca="false">truthStateInitialUncertainty!C16</f>
        <v>m/s^2</v>
      </c>
      <c r="D16" s="12" t="str">
        <f aca="false">truthStateInitialUncertainty!D16</f>
        <v>3-sigma of RSO y atmo acceleration</v>
      </c>
      <c r="E16" s="54" t="n">
        <f aca="false">truthStateInitialUncertainty!E16</f>
        <v>3.33333333333333E-010</v>
      </c>
    </row>
    <row r="17" customFormat="false" ht="14.4" hidden="false" customHeight="true" outlineLevel="0" collapsed="false">
      <c r="A17" s="10" t="str">
        <f aca="false">truthStateInitialUncertainty!A17</f>
        <v>sig_az</v>
      </c>
      <c r="B17" s="54" t="n">
        <f aca="false">truthStateInitialUncertainty!B17</f>
        <v>1E-009</v>
      </c>
      <c r="C17" s="12" t="str">
        <f aca="false">truthStateInitialUncertainty!C17</f>
        <v>m/s^2</v>
      </c>
      <c r="D17" s="12" t="str">
        <f aca="false">truthStateInitialUncertainty!D17</f>
        <v>3-sigma of RSO z atmo acceleration</v>
      </c>
      <c r="E17" s="54" t="n">
        <f aca="false">truthStateInitialUncertainty!E17</f>
        <v>3.33333333333333E-010</v>
      </c>
    </row>
    <row r="18" customFormat="false" ht="14.4" hidden="false" customHeight="true" outlineLevel="0" collapsed="false">
      <c r="A18" s="10"/>
      <c r="B18" s="39"/>
      <c r="C18" s="39"/>
      <c r="D18" s="39"/>
      <c r="E18" s="13"/>
    </row>
    <row r="19" customFormat="false" ht="14.4" hidden="false" customHeight="true" outlineLevel="0" collapsed="false">
      <c r="A19" s="15"/>
      <c r="B19" s="17"/>
      <c r="C19" s="17"/>
      <c r="D19" s="17"/>
      <c r="E19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1.1417004048583"/>
    <col collapsed="false" hidden="false" max="2" min="2" style="0" width="13.497975708502"/>
    <col collapsed="false" hidden="false" max="3" min="3" style="0" width="6.96356275303644"/>
    <col collapsed="false" hidden="false" max="4" min="4" style="0" width="59.0242914979757"/>
    <col collapsed="false" hidden="false" max="5" min="5" style="0" width="15.8542510121457"/>
    <col collapsed="false" hidden="false" max="1025" min="6" style="0" width="8.57085020242915"/>
  </cols>
  <sheetData>
    <row r="1" customFormat="false" ht="15" hidden="false" customHeight="false" outlineLevel="0" collapsed="false">
      <c r="A1" s="56" t="s">
        <v>0</v>
      </c>
      <c r="B1" s="57" t="s">
        <v>1</v>
      </c>
      <c r="C1" s="58" t="s">
        <v>2</v>
      </c>
      <c r="D1" s="58" t="s">
        <v>3</v>
      </c>
      <c r="E1" s="59" t="s">
        <v>4</v>
      </c>
    </row>
    <row r="2" customFormat="false" ht="15" hidden="false" customHeight="false" outlineLevel="0" collapsed="false">
      <c r="A2" s="60" t="s">
        <v>79</v>
      </c>
      <c r="B2" s="61" t="n">
        <v>1</v>
      </c>
      <c r="C2" s="60" t="s">
        <v>80</v>
      </c>
      <c r="D2" s="60"/>
      <c r="E2" s="62" t="n">
        <f aca="false">B2</f>
        <v>1</v>
      </c>
    </row>
    <row r="3" customFormat="false" ht="15" hidden="false" customHeight="false" outlineLevel="0" collapsed="false">
      <c r="A3" s="63" t="s">
        <v>82</v>
      </c>
      <c r="B3" s="64" t="n">
        <v>2</v>
      </c>
      <c r="C3" s="63" t="s">
        <v>80</v>
      </c>
      <c r="D3" s="63"/>
      <c r="E3" s="65" t="n">
        <f aca="false">B3</f>
        <v>2</v>
      </c>
    </row>
    <row r="4" customFormat="false" ht="15" hidden="false" customHeight="false" outlineLevel="0" collapsed="false">
      <c r="A4" s="63" t="s">
        <v>84</v>
      </c>
      <c r="B4" s="64" t="n">
        <v>3</v>
      </c>
      <c r="C4" s="63" t="s">
        <v>80</v>
      </c>
      <c r="D4" s="63"/>
      <c r="E4" s="65" t="n">
        <f aca="false">B4</f>
        <v>3</v>
      </c>
    </row>
    <row r="5" customFormat="false" ht="15" hidden="false" customHeight="false" outlineLevel="0" collapsed="false">
      <c r="A5" s="63" t="s">
        <v>86</v>
      </c>
      <c r="B5" s="64" t="n">
        <v>0</v>
      </c>
      <c r="C5" s="63" t="s">
        <v>80</v>
      </c>
      <c r="D5" s="63"/>
      <c r="E5" s="65" t="n">
        <f aca="false">B5</f>
        <v>0</v>
      </c>
    </row>
    <row r="6" customFormat="false" ht="15" hidden="false" customHeight="false" outlineLevel="0" collapsed="false">
      <c r="A6" s="63" t="s">
        <v>88</v>
      </c>
      <c r="B6" s="64" t="n">
        <v>0</v>
      </c>
      <c r="C6" s="63" t="s">
        <v>80</v>
      </c>
      <c r="D6" s="63"/>
      <c r="E6" s="65" t="n">
        <f aca="false">B6</f>
        <v>0</v>
      </c>
    </row>
    <row r="7" customFormat="false" ht="15" hidden="false" customHeight="false" outlineLevel="0" collapsed="false">
      <c r="A7" s="63" t="s">
        <v>90</v>
      </c>
      <c r="B7" s="64" t="n">
        <v>0</v>
      </c>
      <c r="C7" s="63" t="s">
        <v>80</v>
      </c>
      <c r="D7" s="63"/>
      <c r="E7" s="65" t="n">
        <f aca="false">B7</f>
        <v>0</v>
      </c>
    </row>
    <row r="8" customFormat="false" ht="15" hidden="false" customHeight="false" outlineLevel="0" collapsed="false">
      <c r="A8" s="63" t="s">
        <v>92</v>
      </c>
      <c r="B8" s="64" t="n">
        <v>0</v>
      </c>
      <c r="C8" s="63" t="s">
        <v>80</v>
      </c>
      <c r="D8" s="63"/>
      <c r="E8" s="65" t="n">
        <f aca="false">B8</f>
        <v>0</v>
      </c>
    </row>
    <row r="9" customFormat="false" ht="15" hidden="false" customHeight="false" outlineLevel="0" collapsed="false">
      <c r="A9" s="63" t="s">
        <v>94</v>
      </c>
      <c r="B9" s="63" t="n">
        <v>1</v>
      </c>
      <c r="C9" s="63" t="s">
        <v>30</v>
      </c>
      <c r="D9" s="63"/>
      <c r="E9" s="66" t="n">
        <f aca="false">B9*1000</f>
        <v>1000</v>
      </c>
      <c r="F9" s="63"/>
    </row>
    <row r="10" customFormat="false" ht="15" hidden="false" customHeight="false" outlineLevel="0" collapsed="false">
      <c r="A10" s="63" t="s">
        <v>96</v>
      </c>
      <c r="B10" s="63" t="n">
        <v>2</v>
      </c>
      <c r="C10" s="63" t="s">
        <v>30</v>
      </c>
      <c r="D10" s="63"/>
      <c r="E10" s="66" t="n">
        <f aca="false">B10*1000</f>
        <v>2000</v>
      </c>
      <c r="F10" s="63"/>
    </row>
    <row r="11" customFormat="false" ht="15" hidden="false" customHeight="false" outlineLevel="0" collapsed="false">
      <c r="A11" s="63" t="s">
        <v>98</v>
      </c>
      <c r="B11" s="63" t="n">
        <v>3</v>
      </c>
      <c r="C11" s="63" t="s">
        <v>30</v>
      </c>
      <c r="D11" s="63"/>
      <c r="E11" s="66" t="n">
        <f aca="false">B11*1000</f>
        <v>3000</v>
      </c>
      <c r="F11" s="63"/>
    </row>
    <row r="12" customFormat="false" ht="15" hidden="false" customHeight="false" outlineLevel="0" collapsed="false">
      <c r="A12" s="63" t="s">
        <v>100</v>
      </c>
      <c r="B12" s="63" t="n">
        <v>0.1</v>
      </c>
      <c r="C12" s="63" t="s">
        <v>37</v>
      </c>
      <c r="D12" s="63"/>
      <c r="E12" s="66" t="n">
        <f aca="false">B12*1000</f>
        <v>100</v>
      </c>
      <c r="F12" s="63"/>
    </row>
    <row r="13" customFormat="false" ht="15" hidden="false" customHeight="false" outlineLevel="0" collapsed="false">
      <c r="A13" s="63" t="s">
        <v>102</v>
      </c>
      <c r="B13" s="63" t="n">
        <v>0.2</v>
      </c>
      <c r="C13" s="63" t="s">
        <v>37</v>
      </c>
      <c r="D13" s="63"/>
      <c r="E13" s="66" t="n">
        <f aca="false">B13*1000</f>
        <v>200</v>
      </c>
      <c r="F13" s="63"/>
    </row>
    <row r="14" customFormat="false" ht="15" hidden="false" customHeight="false" outlineLevel="0" collapsed="false">
      <c r="A14" s="63" t="s">
        <v>104</v>
      </c>
      <c r="B14" s="63" t="n">
        <v>0.3</v>
      </c>
      <c r="C14" s="63" t="s">
        <v>37</v>
      </c>
      <c r="D14" s="63"/>
      <c r="E14" s="66" t="n">
        <f aca="false">B14*1000</f>
        <v>300</v>
      </c>
      <c r="F14" s="63"/>
    </row>
    <row r="15" customFormat="false" ht="15" hidden="false" customHeight="false" outlineLevel="0" collapsed="false">
      <c r="A15" s="63" t="s">
        <v>106</v>
      </c>
      <c r="B15" s="63" t="n">
        <v>0.01</v>
      </c>
      <c r="C15" s="63" t="s">
        <v>107</v>
      </c>
      <c r="D15" s="63"/>
      <c r="E15" s="66" t="n">
        <f aca="false">B15</f>
        <v>0.01</v>
      </c>
      <c r="F15" s="63"/>
    </row>
    <row r="16" customFormat="false" ht="15" hidden="false" customHeight="false" outlineLevel="0" collapsed="false">
      <c r="A16" s="63" t="s">
        <v>109</v>
      </c>
      <c r="B16" s="63" t="n">
        <v>0.02</v>
      </c>
      <c r="C16" s="63" t="s">
        <v>107</v>
      </c>
      <c r="D16" s="63"/>
      <c r="E16" s="66" t="n">
        <f aca="false">B16</f>
        <v>0.02</v>
      </c>
      <c r="F16" s="63"/>
    </row>
    <row r="17" customFormat="false" ht="15" hidden="false" customHeight="false" outlineLevel="0" collapsed="false">
      <c r="A17" s="67" t="s">
        <v>111</v>
      </c>
      <c r="B17" s="67" t="n">
        <v>0.03</v>
      </c>
      <c r="C17" s="67" t="s">
        <v>107</v>
      </c>
      <c r="D17" s="67"/>
      <c r="E17" s="68" t="n">
        <f aca="false">B17</f>
        <v>0.03</v>
      </c>
      <c r="F17" s="6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1247</TotalTime>
  <Application>LibreOffice/5.1.2.2$Linux_X86_64 LibreOffice_project/10m0$Build-2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2020-12-03T19:32:40Z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