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<sst xmlns="http://schemas.openxmlformats.org/spreadsheetml/2006/main" count="422" uniqueCount="217">
  <si>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</si>
  <si>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</si>
  <si>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</si>
  <si>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</si>
  <si>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</si>
  <si>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</si>
  <si>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</si>
  <si>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</si>
  <si>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</si>
  <si>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</si>
  <si>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</si>
  <si>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</si>
  <si>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</si>
  <si>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</si>
  <si>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</si>
  <si>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</si>
  <si>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</si>
  <si>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</si>
  <si>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</si>
  <si>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</si>
  <si>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</si>
  <si>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</si>
  <si>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</si>
  <si>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</si>
  <si>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</si>
  <si>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</si>
  <si>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</si>
  <si>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</si>
  <si>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</si>
  <si>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</si>
  <si>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</si>
  <si>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</si>
  <si>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</si>
  <si>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</si>
  <si>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</si>
  <si>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</si>
  <si>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</si>
  <si>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b1</t>
  </si>
  <si>
    <t xml:space="preserve">s</t>
  </si>
  <si>
    <t xml:space="preserve">clock bias for asset 1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</si>
  <si>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</si>
  <si>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</si>
  <si>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</si>
  <si>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</si>
  <si>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</si>
  <si>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</si>
  <si>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b2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</si>
  <si>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</si>
  <si>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</si>
  <si>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</si>
  <si>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</si>
  <si>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</si>
  <si>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</si>
  <si>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b3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</si>
  <si>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</si>
  <si>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</si>
  <si>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</si>
  <si>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</si>
  <si>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</si>
  <si>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</si>
  <si>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b4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</si>
  <si>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</si>
  <si>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</si>
  <si>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</si>
  <si>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</si>
  <si>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</si>
  <si>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</si>
  <si>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b5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</si>
  <si>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</si>
  <si>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</si>
  <si>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</si>
  <si>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</si>
  <si>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</si>
  <si>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</si>
  <si>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b6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</si>
  <si>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</si>
  <si>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</si>
  <si>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</si>
  <si>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</si>
  <si>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</si>
  <si>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</si>
  <si>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</si>
  <si>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</si>
  <si>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</si>
  <si>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</si>
  <si>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</si>
  <si>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</si>
  <si>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</si>
  <si>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</si>
  <si>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</si>
  <si>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</si>
  <si>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</si>
  <si>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</si>
  <si>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</si>
  <si>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egx</t>
  </si>
  <si>
    <t xml:space="preserve">m/s^2</t>
  </si>
  <si>
    <t xml:space="preserve">x component of gravity error</t>
  </si>
  <si>
    <t xml:space="preserve">egy</t>
  </si>
  <si>
    <t xml:space="preserve">y component of gravity error</t>
  </si>
  <si>
    <t xml:space="preserve">egz</t>
  </si>
  <si>
    <t xml:space="preserve">z component of gravity error</t>
  </si>
  <si>
    <t xml:space="preserve">ax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</si>
  <si>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</si>
  <si>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</si>
  <si>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</si>
  <si>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</si>
  <si>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</si>
  <si>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</si>
  <si>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</si>
  <si>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</si>
  <si>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</si>
  <si>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</si>
  <si>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</si>
  <si>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</si>
  <si>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biasA1</t>
  </si>
  <si>
    <t xml:space="preserve">posA2</t>
  </si>
  <si>
    <t xml:space="preserve">velA2</t>
  </si>
  <si>
    <t xml:space="preserve">biasA2</t>
  </si>
  <si>
    <t xml:space="preserve">posT</t>
  </si>
  <si>
    <t xml:space="preserve">velT</t>
  </si>
  <si>
    <t xml:space="preserve">errG</t>
  </si>
  <si>
    <t xml:space="preserve">accD</t>
  </si>
  <si>
    <t xml:space="preserve">pos</t>
  </si>
  <si>
    <t xml:space="preserve">vel</t>
  </si>
  <si>
    <t xml:space="preserve">att</t>
  </si>
  <si>
    <t xml:space="preserve">stmis</t>
  </si>
  <si>
    <t xml:space="preserve">cmis</t>
  </si>
  <si>
    <t xml:space="preserve">gbias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</si>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</sst>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1" sqref="A44:E49 A10"/>
    </sheetView>
  </sheetViews>
  <sheetFormatPr defaultRowHeight="12.8"/>
  <cols>
    <col collapsed="false" hidden="false" max="1" min="1" style="0" width="40.2753036437247"/>
    <col collapsed="false" hidden="false" max="2" min="2" style="0" width="13.0688259109312"/>
    <col collapsed="false" hidden="false" max="3" min="3" style="0" width="16.8178137651822"/>
    <col collapsed="false" hidden="false" max="4" min="4" style="0" width="76.8056680161943"/>
    <col collapsed="false" hidden="false" max="5" min="5" style="0" width="16.497975708502"/>
    <col collapsed="false" hidden="false" max="6" min="6" style="0" width="25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e">
        <f aca="false">B5*0.5</f>
        <v>#VALUE!</v>
      </c>
      <c r="C4" s="11" t="s">
        <v>6</v>
      </c>
      <c r="D4" s="11" t="s">
        <v>11</v>
      </c>
      <c r="E4" s="12" t="e">
        <f aca="false">B4</f>
        <v>#VALUE!</v>
      </c>
    </row>
    <row r="5" customFormat="false" ht="15" hidden="false" customHeight="false" outlineLevel="0" collapsed="false">
      <c r="A5" s="9" t="s">
        <v>12</v>
      </c>
      <c r="B5" s="13" t="n">
        <v>1</v>
      </c>
      <c r="C5" s="11" t="s">
        <v>13</v>
      </c>
      <c r="D5" s="11" t="s">
        <v>14</v>
      </c>
      <c r="E5" s="12" t="n">
        <f aca="false">B5</f>
        <v>1</v>
      </c>
    </row>
    <row r="6" customFormat="false" ht="15" hidden="false" customHeight="false" outlineLevel="0" collapsed="false">
      <c r="A6" s="9" t="s">
        <v>15</v>
      </c>
      <c r="B6" s="13" t="n">
        <v>0</v>
      </c>
      <c r="C6" s="11" t="s">
        <v>13</v>
      </c>
      <c r="D6" s="11" t="s">
        <v>16</v>
      </c>
      <c r="E6" s="12" t="n">
        <f aca="false">B6</f>
        <v>0</v>
      </c>
    </row>
    <row r="7" customFormat="false" ht="15" hidden="false" customHeight="false" outlineLevel="0" collapsed="false">
      <c r="A7" s="9" t="s">
        <v>17</v>
      </c>
      <c r="B7" s="13" t="n">
        <v>0</v>
      </c>
      <c r="C7" s="11" t="s">
        <v>13</v>
      </c>
      <c r="D7" s="11" t="s">
        <v>18</v>
      </c>
      <c r="E7" s="12" t="n">
        <f aca="false">B7</f>
        <v>0</v>
      </c>
    </row>
    <row r="8" customFormat="false" ht="15" hidden="false" customHeight="false" outlineLevel="0" collapsed="false">
      <c r="A8" s="14" t="s">
        <v>19</v>
      </c>
      <c r="B8" s="15" t="n">
        <v>0</v>
      </c>
      <c r="C8" s="16" t="s">
        <v>13</v>
      </c>
      <c r="D8" s="16" t="s">
        <v>20</v>
      </c>
      <c r="E8" s="17" t="n">
        <f aca="false">B8</f>
        <v>0</v>
      </c>
    </row>
    <row r="9" customFormat="false" ht="15" hidden="false" customHeight="false" outlineLevel="0" collapsed="false">
      <c r="A9" s="0" t="s">
        <v>21</v>
      </c>
      <c r="B9" s="0" t="n">
        <v>2</v>
      </c>
      <c r="C9" s="0" t="s">
        <v>13</v>
      </c>
      <c r="D9" s="0" t="s">
        <v>22</v>
      </c>
      <c r="E9" s="0" t="n">
        <f aca="false">B9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4:E49 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212</v>
      </c>
      <c r="B1" s="0" t="n">
        <v>60</v>
      </c>
    </row>
    <row r="2" customFormat="false" ht="15" hidden="false" customHeight="false" outlineLevel="0" collapsed="false">
      <c r="A2" s="0" t="s">
        <v>213</v>
      </c>
      <c r="B2" s="0" t="n">
        <v>60</v>
      </c>
    </row>
    <row r="3" customFormat="false" ht="15" hidden="false" customHeight="false" outlineLevel="0" collapsed="false">
      <c r="A3" s="0" t="s">
        <v>214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215</v>
      </c>
      <c r="B4" s="0" t="n">
        <v>9.81</v>
      </c>
    </row>
    <row r="5" customFormat="false" ht="15" hidden="false" customHeight="false" outlineLevel="0" collapsed="false">
      <c r="A5" s="0" t="s">
        <v>216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1" sqref="A44:E49 B51"/>
    </sheetView>
  </sheetViews>
  <sheetFormatPr defaultRowHeight="15"/>
  <cols>
    <col collapsed="false" hidden="false" max="1" min="1" style="0" width="8.57085020242915"/>
    <col collapsed="false" hidden="false" max="2" min="2" style="0" width="13.7773279352227"/>
    <col collapsed="false" hidden="false" max="3" min="3" style="0" width="8.57085020242915"/>
    <col collapsed="false" hidden="false" max="4" min="4" style="0" width="73.6963562753036"/>
    <col collapsed="false" hidden="false" max="5" min="5" style="0" width="21.2753036437247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8" t="s">
        <v>23</v>
      </c>
      <c r="B2" s="19" t="n">
        <v>7912.33967</v>
      </c>
      <c r="C2" s="18" t="s">
        <v>24</v>
      </c>
      <c r="D2" s="18" t="s">
        <v>25</v>
      </c>
      <c r="E2" s="20" t="n">
        <f aca="false">B2*1000</f>
        <v>7912339.67</v>
      </c>
    </row>
    <row r="3" customFormat="false" ht="13.8" hidden="false" customHeight="false" outlineLevel="0" collapsed="false">
      <c r="A3" s="11" t="s">
        <v>26</v>
      </c>
      <c r="B3" s="21" t="n">
        <v>2836.1046</v>
      </c>
      <c r="C3" s="11" t="s">
        <v>24</v>
      </c>
      <c r="D3" s="11" t="s">
        <v>27</v>
      </c>
      <c r="E3" s="20" t="n">
        <f aca="false">B3*1000</f>
        <v>2836104.6</v>
      </c>
    </row>
    <row r="4" customFormat="false" ht="13.8" hidden="false" customHeight="false" outlineLevel="0" collapsed="false">
      <c r="A4" s="16" t="s">
        <v>28</v>
      </c>
      <c r="B4" s="22" t="n">
        <v>500.0817</v>
      </c>
      <c r="C4" s="16" t="s">
        <v>24</v>
      </c>
      <c r="D4" s="16" t="s">
        <v>29</v>
      </c>
      <c r="E4" s="23" t="n">
        <f aca="false">B4*1000</f>
        <v>500081.7</v>
      </c>
    </row>
    <row r="5" customFormat="false" ht="13.8" hidden="false" customHeight="false" outlineLevel="0" collapsed="false">
      <c r="A5" s="11" t="s">
        <v>30</v>
      </c>
      <c r="B5" s="21" t="n">
        <v>-2.3535</v>
      </c>
      <c r="C5" s="11" t="s">
        <v>31</v>
      </c>
      <c r="D5" s="18" t="s">
        <v>32</v>
      </c>
      <c r="E5" s="20" t="n">
        <f aca="false">B5*1000</f>
        <v>-2353.5</v>
      </c>
    </row>
    <row r="6" customFormat="false" ht="13.8" hidden="false" customHeight="false" outlineLevel="0" collapsed="false">
      <c r="A6" s="11" t="s">
        <v>33</v>
      </c>
      <c r="B6" s="21" t="n">
        <v>6.368</v>
      </c>
      <c r="C6" s="11" t="s">
        <v>31</v>
      </c>
      <c r="D6" s="11" t="s">
        <v>34</v>
      </c>
      <c r="E6" s="20" t="n">
        <f aca="false">B6*1000</f>
        <v>6368</v>
      </c>
    </row>
    <row r="7" customFormat="false" ht="13.8" hidden="false" customHeight="false" outlineLevel="0" collapsed="false">
      <c r="A7" s="11" t="s">
        <v>35</v>
      </c>
      <c r="B7" s="21" t="n">
        <v>-1.1228565</v>
      </c>
      <c r="C7" s="11" t="s">
        <v>31</v>
      </c>
      <c r="D7" s="11" t="s">
        <v>36</v>
      </c>
      <c r="E7" s="24" t="n">
        <f aca="false">B7*1000</f>
        <v>-1122.8565</v>
      </c>
    </row>
    <row r="8" customFormat="false" ht="13.8" hidden="false" customHeight="false" outlineLevel="0" collapsed="false">
      <c r="A8" s="11" t="s">
        <v>37</v>
      </c>
      <c r="B8" s="21" t="n">
        <v>0</v>
      </c>
      <c r="C8" s="11" t="s">
        <v>38</v>
      </c>
      <c r="D8" s="11" t="s">
        <v>39</v>
      </c>
      <c r="E8" s="24" t="n">
        <f aca="false">B8</f>
        <v>0</v>
      </c>
    </row>
    <row r="9" customFormat="false" ht="13.8" hidden="false" customHeight="false" outlineLevel="0" collapsed="false">
      <c r="A9" s="25" t="s">
        <v>40</v>
      </c>
      <c r="B9" s="26" t="n">
        <v>7600</v>
      </c>
      <c r="C9" s="25" t="s">
        <v>24</v>
      </c>
      <c r="D9" s="25" t="s">
        <v>25</v>
      </c>
      <c r="E9" s="27" t="n">
        <f aca="false">B9*1000</f>
        <v>7600000</v>
      </c>
    </row>
    <row r="10" customFormat="false" ht="13.8" hidden="false" customHeight="false" outlineLevel="0" collapsed="false">
      <c r="A10" s="11" t="s">
        <v>41</v>
      </c>
      <c r="B10" s="21" t="n">
        <v>3589</v>
      </c>
      <c r="C10" s="11" t="s">
        <v>24</v>
      </c>
      <c r="D10" s="11" t="s">
        <v>27</v>
      </c>
      <c r="E10" s="20" t="n">
        <f aca="false">B10*1000</f>
        <v>3589000</v>
      </c>
    </row>
    <row r="11" customFormat="false" ht="13.8" hidden="false" customHeight="false" outlineLevel="0" collapsed="false">
      <c r="A11" s="16" t="s">
        <v>42</v>
      </c>
      <c r="B11" s="22" t="n">
        <v>-500</v>
      </c>
      <c r="C11" s="16" t="s">
        <v>24</v>
      </c>
      <c r="D11" s="16" t="s">
        <v>29</v>
      </c>
      <c r="E11" s="23" t="n">
        <f aca="false">B11*1000</f>
        <v>-500000</v>
      </c>
    </row>
    <row r="12" s="28" customFormat="true" ht="13.8" hidden="false" customHeight="false" outlineLevel="0" collapsed="false">
      <c r="A12" s="11" t="s">
        <v>43</v>
      </c>
      <c r="B12" s="21" t="n">
        <v>-2.839</v>
      </c>
      <c r="C12" s="11" t="s">
        <v>31</v>
      </c>
      <c r="D12" s="18" t="s">
        <v>32</v>
      </c>
      <c r="E12" s="20" t="n">
        <f aca="false">B12*1000</f>
        <v>-2839</v>
      </c>
    </row>
    <row r="13" customFormat="false" ht="13.8" hidden="false" customHeight="false" outlineLevel="0" collapsed="false">
      <c r="A13" s="11" t="s">
        <v>44</v>
      </c>
      <c r="B13" s="21" t="n">
        <v>6.17</v>
      </c>
      <c r="C13" s="11" t="s">
        <v>31</v>
      </c>
      <c r="D13" s="11" t="s">
        <v>34</v>
      </c>
      <c r="E13" s="20" t="n">
        <f aca="false">B13*1000</f>
        <v>6170</v>
      </c>
    </row>
    <row r="14" customFormat="false" ht="13.8" hidden="false" customHeight="false" outlineLevel="0" collapsed="false">
      <c r="A14" s="11" t="s">
        <v>45</v>
      </c>
      <c r="B14" s="21" t="n">
        <v>-1.12</v>
      </c>
      <c r="C14" s="11" t="s">
        <v>31</v>
      </c>
      <c r="D14" s="11" t="s">
        <v>36</v>
      </c>
      <c r="E14" s="20" t="n">
        <f aca="false">B14*1000</f>
        <v>-1120</v>
      </c>
    </row>
    <row r="15" customFormat="false" ht="13.8" hidden="false" customHeight="false" outlineLevel="0" collapsed="false">
      <c r="A15" s="11" t="s">
        <v>46</v>
      </c>
      <c r="B15" s="21" t="n">
        <v>0</v>
      </c>
      <c r="C15" s="11" t="s">
        <v>38</v>
      </c>
      <c r="D15" s="11" t="s">
        <v>39</v>
      </c>
      <c r="E15" s="24" t="n">
        <f aca="false">B15</f>
        <v>0</v>
      </c>
    </row>
    <row r="16" customFormat="false" ht="13.8" hidden="false" customHeight="false" outlineLevel="0" collapsed="false">
      <c r="A16" s="25" t="s">
        <v>47</v>
      </c>
      <c r="B16" s="26" t="n">
        <v>0</v>
      </c>
      <c r="C16" s="25" t="s">
        <v>24</v>
      </c>
      <c r="D16" s="25" t="s">
        <v>25</v>
      </c>
      <c r="E16" s="27" t="n">
        <f aca="false">B16*1000</f>
        <v>0</v>
      </c>
    </row>
    <row r="17" customFormat="false" ht="13.8" hidden="false" customHeight="false" outlineLevel="0" collapsed="false">
      <c r="A17" s="11" t="s">
        <v>48</v>
      </c>
      <c r="B17" s="21" t="n">
        <v>0</v>
      </c>
      <c r="C17" s="11" t="s">
        <v>24</v>
      </c>
      <c r="D17" s="11" t="s">
        <v>27</v>
      </c>
      <c r="E17" s="20" t="n">
        <f aca="false">B17*1000</f>
        <v>0</v>
      </c>
    </row>
    <row r="18" customFormat="false" ht="13.8" hidden="false" customHeight="false" outlineLevel="0" collapsed="false">
      <c r="A18" s="16" t="s">
        <v>49</v>
      </c>
      <c r="B18" s="22" t="n">
        <v>0</v>
      </c>
      <c r="C18" s="16" t="s">
        <v>24</v>
      </c>
      <c r="D18" s="16" t="s">
        <v>29</v>
      </c>
      <c r="E18" s="23" t="n">
        <f aca="false">B18*1000</f>
        <v>0</v>
      </c>
    </row>
    <row r="19" customFormat="false" ht="13.8" hidden="false" customHeight="false" outlineLevel="0" collapsed="false">
      <c r="A19" s="11" t="s">
        <v>50</v>
      </c>
      <c r="B19" s="21" t="n">
        <v>0</v>
      </c>
      <c r="C19" s="11" t="s">
        <v>31</v>
      </c>
      <c r="D19" s="18" t="s">
        <v>32</v>
      </c>
      <c r="E19" s="20" t="n">
        <f aca="false">B19*1000</f>
        <v>0</v>
      </c>
    </row>
    <row r="20" customFormat="false" ht="13.8" hidden="false" customHeight="false" outlineLevel="0" collapsed="false">
      <c r="A20" s="11" t="s">
        <v>51</v>
      </c>
      <c r="B20" s="21" t="n">
        <v>0</v>
      </c>
      <c r="C20" s="11" t="s">
        <v>31</v>
      </c>
      <c r="D20" s="11" t="s">
        <v>34</v>
      </c>
      <c r="E20" s="20" t="n">
        <f aca="false">B20*1000</f>
        <v>0</v>
      </c>
    </row>
    <row r="21" customFormat="false" ht="13.8" hidden="false" customHeight="false" outlineLevel="0" collapsed="false">
      <c r="A21" s="11" t="s">
        <v>52</v>
      </c>
      <c r="B21" s="21" t="n">
        <v>0</v>
      </c>
      <c r="C21" s="11" t="s">
        <v>31</v>
      </c>
      <c r="D21" s="11" t="s">
        <v>36</v>
      </c>
      <c r="E21" s="20" t="n">
        <f aca="false">B21*1000</f>
        <v>0</v>
      </c>
    </row>
    <row r="22" customFormat="false" ht="13.8" hidden="false" customHeight="false" outlineLevel="0" collapsed="false">
      <c r="A22" s="11" t="s">
        <v>53</v>
      </c>
      <c r="B22" s="21" t="n">
        <v>0</v>
      </c>
      <c r="C22" s="11" t="s">
        <v>38</v>
      </c>
      <c r="D22" s="11" t="s">
        <v>39</v>
      </c>
      <c r="E22" s="24" t="n">
        <f aca="false">B22</f>
        <v>0</v>
      </c>
    </row>
    <row r="23" customFormat="false" ht="13.8" hidden="false" customHeight="false" outlineLevel="0" collapsed="false">
      <c r="A23" s="25" t="s">
        <v>54</v>
      </c>
      <c r="B23" s="26" t="n">
        <v>0</v>
      </c>
      <c r="C23" s="25" t="s">
        <v>24</v>
      </c>
      <c r="D23" s="25" t="s">
        <v>25</v>
      </c>
      <c r="E23" s="29" t="n">
        <f aca="false">B23*1000</f>
        <v>0</v>
      </c>
    </row>
    <row r="24" customFormat="false" ht="13.8" hidden="false" customHeight="false" outlineLevel="0" collapsed="false">
      <c r="A24" s="11" t="s">
        <v>55</v>
      </c>
      <c r="B24" s="21" t="n">
        <v>0</v>
      </c>
      <c r="C24" s="11" t="s">
        <v>24</v>
      </c>
      <c r="D24" s="11" t="s">
        <v>27</v>
      </c>
      <c r="E24" s="20" t="n">
        <f aca="false">B24*1000</f>
        <v>0</v>
      </c>
    </row>
    <row r="25" customFormat="false" ht="13.8" hidden="false" customHeight="false" outlineLevel="0" collapsed="false">
      <c r="A25" s="16" t="s">
        <v>56</v>
      </c>
      <c r="B25" s="22" t="n">
        <v>0</v>
      </c>
      <c r="C25" s="16" t="s">
        <v>24</v>
      </c>
      <c r="D25" s="16" t="s">
        <v>29</v>
      </c>
      <c r="E25" s="23" t="n">
        <f aca="false">B25*1000</f>
        <v>0</v>
      </c>
    </row>
    <row r="26" customFormat="false" ht="13.8" hidden="false" customHeight="false" outlineLevel="0" collapsed="false">
      <c r="A26" s="11" t="s">
        <v>57</v>
      </c>
      <c r="B26" s="21" t="n">
        <v>0</v>
      </c>
      <c r="C26" s="11" t="s">
        <v>31</v>
      </c>
      <c r="D26" s="18" t="s">
        <v>32</v>
      </c>
      <c r="E26" s="20" t="n">
        <f aca="false">B26*1000</f>
        <v>0</v>
      </c>
    </row>
    <row r="27" customFormat="false" ht="13.8" hidden="false" customHeight="false" outlineLevel="0" collapsed="false">
      <c r="A27" s="11" t="s">
        <v>58</v>
      </c>
      <c r="B27" s="21" t="n">
        <v>0</v>
      </c>
      <c r="C27" s="11" t="s">
        <v>31</v>
      </c>
      <c r="D27" s="11" t="s">
        <v>34</v>
      </c>
      <c r="E27" s="20" t="n">
        <f aca="false">B27*1000</f>
        <v>0</v>
      </c>
    </row>
    <row r="28" customFormat="false" ht="13.8" hidden="false" customHeight="false" outlineLevel="0" collapsed="false">
      <c r="A28" s="11" t="s">
        <v>59</v>
      </c>
      <c r="B28" s="21" t="n">
        <v>0</v>
      </c>
      <c r="C28" s="11" t="s">
        <v>31</v>
      </c>
      <c r="D28" s="11" t="s">
        <v>36</v>
      </c>
      <c r="E28" s="20" t="n">
        <f aca="false">B28*1000</f>
        <v>0</v>
      </c>
    </row>
    <row r="29" customFormat="false" ht="13.8" hidden="false" customHeight="false" outlineLevel="0" collapsed="false">
      <c r="A29" s="11" t="s">
        <v>60</v>
      </c>
      <c r="B29" s="21" t="n">
        <v>0</v>
      </c>
      <c r="C29" s="11" t="s">
        <v>38</v>
      </c>
      <c r="D29" s="11" t="s">
        <v>39</v>
      </c>
      <c r="E29" s="24" t="n">
        <f aca="false">B29</f>
        <v>0</v>
      </c>
    </row>
    <row r="30" customFormat="false" ht="13.8" hidden="false" customHeight="false" outlineLevel="0" collapsed="false">
      <c r="A30" s="25" t="s">
        <v>61</v>
      </c>
      <c r="B30" s="26" t="n">
        <v>0</v>
      </c>
      <c r="C30" s="25" t="s">
        <v>24</v>
      </c>
      <c r="D30" s="25" t="s">
        <v>25</v>
      </c>
      <c r="E30" s="27" t="n">
        <f aca="false">B30*1000</f>
        <v>0</v>
      </c>
    </row>
    <row r="31" customFormat="false" ht="13.8" hidden="false" customHeight="false" outlineLevel="0" collapsed="false">
      <c r="A31" s="11" t="s">
        <v>62</v>
      </c>
      <c r="B31" s="21" t="n">
        <v>0</v>
      </c>
      <c r="C31" s="11" t="s">
        <v>24</v>
      </c>
      <c r="D31" s="11" t="s">
        <v>27</v>
      </c>
      <c r="E31" s="20" t="n">
        <f aca="false">B31*1000</f>
        <v>0</v>
      </c>
    </row>
    <row r="32" customFormat="false" ht="13.8" hidden="false" customHeight="false" outlineLevel="0" collapsed="false">
      <c r="A32" s="16" t="s">
        <v>63</v>
      </c>
      <c r="B32" s="22" t="n">
        <v>0</v>
      </c>
      <c r="C32" s="16" t="s">
        <v>24</v>
      </c>
      <c r="D32" s="16" t="s">
        <v>29</v>
      </c>
      <c r="E32" s="23" t="n">
        <f aca="false">B32*1000</f>
        <v>0</v>
      </c>
    </row>
    <row r="33" customFormat="false" ht="13.8" hidden="false" customHeight="false" outlineLevel="0" collapsed="false">
      <c r="A33" s="11" t="s">
        <v>64</v>
      </c>
      <c r="B33" s="21" t="n">
        <v>0</v>
      </c>
      <c r="C33" s="11" t="s">
        <v>31</v>
      </c>
      <c r="D33" s="18" t="s">
        <v>32</v>
      </c>
      <c r="E33" s="20" t="n">
        <f aca="false">B33*1000</f>
        <v>0</v>
      </c>
    </row>
    <row r="34" customFormat="false" ht="13.8" hidden="false" customHeight="false" outlineLevel="0" collapsed="false">
      <c r="A34" s="11" t="s">
        <v>65</v>
      </c>
      <c r="B34" s="21" t="n">
        <v>0</v>
      </c>
      <c r="C34" s="11" t="s">
        <v>31</v>
      </c>
      <c r="D34" s="11" t="s">
        <v>34</v>
      </c>
      <c r="E34" s="20" t="n">
        <f aca="false">B34*1000</f>
        <v>0</v>
      </c>
    </row>
    <row r="35" customFormat="false" ht="13.8" hidden="false" customHeight="false" outlineLevel="0" collapsed="false">
      <c r="A35" s="11" t="s">
        <v>66</v>
      </c>
      <c r="B35" s="21" t="n">
        <v>0</v>
      </c>
      <c r="C35" s="11" t="s">
        <v>31</v>
      </c>
      <c r="D35" s="11" t="s">
        <v>36</v>
      </c>
      <c r="E35" s="20" t="n">
        <f aca="false">B35*1000</f>
        <v>0</v>
      </c>
    </row>
    <row r="36" customFormat="false" ht="13.8" hidden="false" customHeight="false" outlineLevel="0" collapsed="false">
      <c r="A36" s="11" t="s">
        <v>67</v>
      </c>
      <c r="B36" s="21" t="n">
        <v>0</v>
      </c>
      <c r="C36" s="11" t="s">
        <v>38</v>
      </c>
      <c r="D36" s="11" t="s">
        <v>39</v>
      </c>
      <c r="E36" s="24" t="n">
        <f aca="false">B36</f>
        <v>0</v>
      </c>
    </row>
    <row r="37" customFormat="false" ht="13.8" hidden="false" customHeight="false" outlineLevel="0" collapsed="false">
      <c r="A37" s="25" t="s">
        <v>68</v>
      </c>
      <c r="B37" s="26" t="n">
        <v>0</v>
      </c>
      <c r="C37" s="25" t="s">
        <v>24</v>
      </c>
      <c r="D37" s="25" t="s">
        <v>25</v>
      </c>
      <c r="E37" s="27" t="n">
        <f aca="false">B37*1000</f>
        <v>0</v>
      </c>
    </row>
    <row r="38" customFormat="false" ht="13.8" hidden="false" customHeight="false" outlineLevel="0" collapsed="false">
      <c r="A38" s="11" t="s">
        <v>69</v>
      </c>
      <c r="B38" s="21" t="n">
        <v>0</v>
      </c>
      <c r="C38" s="11" t="s">
        <v>24</v>
      </c>
      <c r="D38" s="11" t="s">
        <v>27</v>
      </c>
      <c r="E38" s="20" t="n">
        <f aca="false">B38*1000</f>
        <v>0</v>
      </c>
    </row>
    <row r="39" customFormat="false" ht="13.8" hidden="false" customHeight="false" outlineLevel="0" collapsed="false">
      <c r="A39" s="16" t="s">
        <v>70</v>
      </c>
      <c r="B39" s="22" t="n">
        <v>0</v>
      </c>
      <c r="C39" s="16" t="s">
        <v>24</v>
      </c>
      <c r="D39" s="16" t="s">
        <v>29</v>
      </c>
      <c r="E39" s="23" t="n">
        <f aca="false">B39*1000</f>
        <v>0</v>
      </c>
    </row>
    <row r="40" customFormat="false" ht="13.8" hidden="false" customHeight="false" outlineLevel="0" collapsed="false">
      <c r="A40" s="11" t="s">
        <v>71</v>
      </c>
      <c r="B40" s="21" t="n">
        <v>0</v>
      </c>
      <c r="C40" s="11" t="s">
        <v>31</v>
      </c>
      <c r="D40" s="18" t="s">
        <v>32</v>
      </c>
      <c r="E40" s="20" t="n">
        <f aca="false">B40*1000</f>
        <v>0</v>
      </c>
    </row>
    <row r="41" customFormat="false" ht="13.8" hidden="false" customHeight="false" outlineLevel="0" collapsed="false">
      <c r="A41" s="11" t="s">
        <v>72</v>
      </c>
      <c r="B41" s="21" t="n">
        <v>0</v>
      </c>
      <c r="C41" s="11" t="s">
        <v>31</v>
      </c>
      <c r="D41" s="11" t="s">
        <v>34</v>
      </c>
      <c r="E41" s="20" t="n">
        <f aca="false">B41*1000</f>
        <v>0</v>
      </c>
    </row>
    <row r="42" customFormat="false" ht="13.8" hidden="false" customHeight="false" outlineLevel="0" collapsed="false">
      <c r="A42" s="11" t="s">
        <v>73</v>
      </c>
      <c r="B42" s="21" t="n">
        <v>0</v>
      </c>
      <c r="C42" s="11" t="s">
        <v>31</v>
      </c>
      <c r="D42" s="11" t="s">
        <v>36</v>
      </c>
      <c r="E42" s="20" t="n">
        <f aca="false">B42*1000</f>
        <v>0</v>
      </c>
    </row>
    <row r="43" customFormat="false" ht="13.8" hidden="false" customHeight="false" outlineLevel="0" collapsed="false">
      <c r="A43" s="11" t="s">
        <v>74</v>
      </c>
      <c r="B43" s="21" t="n">
        <v>0</v>
      </c>
      <c r="C43" s="11" t="s">
        <v>38</v>
      </c>
      <c r="D43" s="11" t="s">
        <v>39</v>
      </c>
      <c r="E43" s="24" t="n">
        <f aca="false">B43</f>
        <v>0</v>
      </c>
    </row>
    <row r="44" customFormat="false" ht="13.8" hidden="false" customHeight="false" outlineLevel="0" collapsed="false">
      <c r="A44" s="25" t="s">
        <v>75</v>
      </c>
      <c r="B44" s="26" t="n">
        <v>0</v>
      </c>
      <c r="C44" s="25" t="s">
        <v>24</v>
      </c>
      <c r="D44" s="25" t="s">
        <v>25</v>
      </c>
      <c r="E44" s="27" t="n">
        <f aca="false">B44*1000</f>
        <v>0</v>
      </c>
    </row>
    <row r="45" customFormat="false" ht="13.8" hidden="false" customHeight="false" outlineLevel="0" collapsed="false">
      <c r="A45" s="11" t="s">
        <v>76</v>
      </c>
      <c r="B45" s="21" t="n">
        <v>0</v>
      </c>
      <c r="C45" s="11" t="s">
        <v>24</v>
      </c>
      <c r="D45" s="11" t="s">
        <v>27</v>
      </c>
      <c r="E45" s="20" t="n">
        <f aca="false">B45*1000</f>
        <v>0</v>
      </c>
    </row>
    <row r="46" customFormat="false" ht="13.8" hidden="false" customHeight="false" outlineLevel="0" collapsed="false">
      <c r="A46" s="16" t="s">
        <v>77</v>
      </c>
      <c r="B46" s="22" t="n">
        <v>0</v>
      </c>
      <c r="C46" s="16" t="s">
        <v>24</v>
      </c>
      <c r="D46" s="16" t="s">
        <v>29</v>
      </c>
      <c r="E46" s="23" t="n">
        <f aca="false">B46*1000</f>
        <v>0</v>
      </c>
    </row>
    <row r="47" customFormat="false" ht="13.8" hidden="false" customHeight="false" outlineLevel="0" collapsed="false">
      <c r="A47" s="11" t="s">
        <v>78</v>
      </c>
      <c r="B47" s="21" t="n">
        <v>0</v>
      </c>
      <c r="C47" s="11" t="s">
        <v>31</v>
      </c>
      <c r="D47" s="18" t="s">
        <v>32</v>
      </c>
      <c r="E47" s="20" t="n">
        <f aca="false">B47*1000</f>
        <v>0</v>
      </c>
    </row>
    <row r="48" customFormat="false" ht="13.8" hidden="false" customHeight="false" outlineLevel="0" collapsed="false">
      <c r="A48" s="11" t="s">
        <v>79</v>
      </c>
      <c r="B48" s="21" t="n">
        <v>0</v>
      </c>
      <c r="C48" s="11" t="s">
        <v>31</v>
      </c>
      <c r="D48" s="11" t="s">
        <v>34</v>
      </c>
      <c r="E48" s="20" t="n">
        <f aca="false">B48*1000</f>
        <v>0</v>
      </c>
    </row>
    <row r="49" customFormat="false" ht="13.8" hidden="false" customHeight="false" outlineLevel="0" collapsed="false">
      <c r="A49" s="11" t="s">
        <v>80</v>
      </c>
      <c r="B49" s="21" t="n">
        <v>0</v>
      </c>
      <c r="C49" s="11" t="s">
        <v>31</v>
      </c>
      <c r="D49" s="11" t="s">
        <v>36</v>
      </c>
      <c r="E49" s="20" t="n">
        <f aca="false">B49*1000</f>
        <v>0</v>
      </c>
    </row>
    <row r="50" customFormat="false" ht="13.8" hidden="false" customHeight="false" outlineLevel="0" collapsed="false">
      <c r="A50" s="11" t="s">
        <v>81</v>
      </c>
      <c r="B50" s="21" t="n">
        <v>0</v>
      </c>
      <c r="C50" s="11" t="s">
        <v>38</v>
      </c>
      <c r="D50" s="11" t="s">
        <v>39</v>
      </c>
      <c r="E50" s="24" t="n">
        <f aca="false">B50</f>
        <v>0</v>
      </c>
    </row>
    <row r="51" s="32" customFormat="true" ht="13.8" hidden="false" customHeight="false" outlineLevel="0" collapsed="false">
      <c r="A51" s="30" t="s">
        <v>82</v>
      </c>
      <c r="B51" s="30" t="n">
        <v>7142.8</v>
      </c>
      <c r="C51" s="30" t="s">
        <v>24</v>
      </c>
      <c r="D51" s="30" t="s">
        <v>83</v>
      </c>
      <c r="E51" s="31" t="n">
        <f aca="false">B51*1000</f>
        <v>7142800</v>
      </c>
    </row>
    <row r="52" s="32" customFormat="true" ht="13.8" hidden="false" customHeight="false" outlineLevel="0" collapsed="false">
      <c r="A52" s="32" t="s">
        <v>84</v>
      </c>
      <c r="B52" s="32" t="n">
        <v>4456.8</v>
      </c>
      <c r="C52" s="32" t="s">
        <v>24</v>
      </c>
      <c r="D52" s="33" t="s">
        <v>85</v>
      </c>
      <c r="E52" s="31" t="n">
        <f aca="false">B52*1000</f>
        <v>4456800</v>
      </c>
    </row>
    <row r="53" s="32" customFormat="true" ht="13.8" hidden="false" customHeight="false" outlineLevel="0" collapsed="false">
      <c r="A53" s="32" t="s">
        <v>86</v>
      </c>
      <c r="B53" s="32" t="n">
        <v>127.434</v>
      </c>
      <c r="C53" s="32" t="s">
        <v>24</v>
      </c>
      <c r="D53" s="34" t="s">
        <v>87</v>
      </c>
      <c r="E53" s="31" t="n">
        <f aca="false">B53*1000</f>
        <v>127434</v>
      </c>
    </row>
    <row r="54" s="32" customFormat="true" ht="13.8" hidden="false" customHeight="false" outlineLevel="0" collapsed="false">
      <c r="A54" s="30" t="s">
        <v>88</v>
      </c>
      <c r="B54" s="30" t="n">
        <v>-3.637</v>
      </c>
      <c r="C54" s="30" t="s">
        <v>31</v>
      </c>
      <c r="D54" s="30" t="s">
        <v>89</v>
      </c>
      <c r="E54" s="35" t="n">
        <f aca="false">B54*1000</f>
        <v>-3637</v>
      </c>
    </row>
    <row r="55" s="32" customFormat="true" ht="13.8" hidden="false" customHeight="false" outlineLevel="0" collapsed="false">
      <c r="A55" s="32" t="s">
        <v>90</v>
      </c>
      <c r="B55" s="32" t="n">
        <v>5.812</v>
      </c>
      <c r="C55" s="32" t="s">
        <v>31</v>
      </c>
      <c r="D55" s="33" t="s">
        <v>91</v>
      </c>
      <c r="E55" s="31" t="n">
        <f aca="false">B55*1000</f>
        <v>5812</v>
      </c>
    </row>
    <row r="56" s="32" customFormat="true" ht="13.8" hidden="false" customHeight="false" outlineLevel="0" collapsed="false">
      <c r="A56" s="33" t="s">
        <v>92</v>
      </c>
      <c r="B56" s="33" t="n">
        <v>-0.5906</v>
      </c>
      <c r="C56" s="33" t="s">
        <v>31</v>
      </c>
      <c r="D56" s="33" t="s">
        <v>93</v>
      </c>
      <c r="E56" s="36" t="n">
        <f aca="false">B56*1000</f>
        <v>-590.6</v>
      </c>
      <c r="F56" s="37"/>
    </row>
    <row r="57" customFormat="false" ht="13.8" hidden="false" customHeight="false" outlineLevel="0" collapsed="false">
      <c r="A57" s="25" t="s">
        <v>94</v>
      </c>
      <c r="B57" s="25" t="n">
        <v>0</v>
      </c>
      <c r="C57" s="25" t="s">
        <v>95</v>
      </c>
      <c r="D57" s="25" t="s">
        <v>96</v>
      </c>
      <c r="E57" s="25" t="n">
        <f aca="false">B57</f>
        <v>0</v>
      </c>
      <c r="F57" s="38"/>
    </row>
    <row r="58" customFormat="false" ht="13.8" hidden="false" customHeight="false" outlineLevel="0" collapsed="false">
      <c r="A58" s="0" t="s">
        <v>97</v>
      </c>
      <c r="B58" s="0" t="n">
        <v>0</v>
      </c>
      <c r="C58" s="0" t="s">
        <v>95</v>
      </c>
      <c r="D58" s="0" t="s">
        <v>98</v>
      </c>
      <c r="E58" s="0" t="n">
        <f aca="false">B58</f>
        <v>0</v>
      </c>
      <c r="F58" s="38"/>
    </row>
    <row r="59" customFormat="false" ht="13.8" hidden="false" customHeight="false" outlineLevel="0" collapsed="false">
      <c r="A59" s="0" t="s">
        <v>99</v>
      </c>
      <c r="B59" s="0" t="n">
        <v>0</v>
      </c>
      <c r="C59" s="0" t="s">
        <v>95</v>
      </c>
      <c r="D59" s="0" t="s">
        <v>100</v>
      </c>
      <c r="E59" s="0" t="n">
        <f aca="false">B59</f>
        <v>0</v>
      </c>
      <c r="F59" s="38"/>
    </row>
    <row r="60" customFormat="false" ht="13.8" hidden="false" customHeight="false" outlineLevel="0" collapsed="false">
      <c r="A60" s="25" t="s">
        <v>101</v>
      </c>
      <c r="B60" s="25" t="n">
        <v>0</v>
      </c>
      <c r="C60" s="25" t="s">
        <v>95</v>
      </c>
      <c r="D60" s="25" t="s">
        <v>102</v>
      </c>
      <c r="E60" s="25" t="n">
        <f aca="false">B60</f>
        <v>0</v>
      </c>
      <c r="F60" s="38"/>
    </row>
    <row r="61" customFormat="false" ht="13.8" hidden="false" customHeight="false" outlineLevel="0" collapsed="false">
      <c r="A61" s="0" t="s">
        <v>103</v>
      </c>
      <c r="B61" s="0" t="n">
        <v>0</v>
      </c>
      <c r="C61" s="0" t="s">
        <v>95</v>
      </c>
      <c r="D61" s="0" t="s">
        <v>104</v>
      </c>
      <c r="E61" s="0" t="n">
        <f aca="false">B61</f>
        <v>0</v>
      </c>
      <c r="F61" s="38"/>
    </row>
    <row r="62" customFormat="false" ht="13.8" hidden="false" customHeight="false" outlineLevel="0" collapsed="false">
      <c r="A62" s="0" t="s">
        <v>105</v>
      </c>
      <c r="B62" s="0" t="n">
        <v>0</v>
      </c>
      <c r="C62" s="0" t="s">
        <v>95</v>
      </c>
      <c r="D62" s="0" t="s">
        <v>106</v>
      </c>
      <c r="E62" s="0" t="n">
        <f aca="false">B62</f>
        <v>0</v>
      </c>
      <c r="F62" s="38"/>
    </row>
    <row r="63" customFormat="false" ht="13.8" hidden="false" customHeight="false" outlineLevel="0" collapsed="false">
      <c r="A63" s="25"/>
      <c r="B63" s="25"/>
      <c r="C63" s="25"/>
      <c r="D63" s="25"/>
      <c r="E6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:E49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112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113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114</v>
      </c>
      <c r="B4" s="0" t="n">
        <v>7</v>
      </c>
      <c r="C4" s="0" t="n">
        <v>7</v>
      </c>
      <c r="D4" s="0" t="n">
        <v>7</v>
      </c>
      <c r="E4" s="0" t="n">
        <v>7</v>
      </c>
    </row>
    <row r="5" customFormat="false" ht="13.8" hidden="false" customHeight="false" outlineLevel="0" collapsed="false">
      <c r="A5" s="0" t="s">
        <v>115</v>
      </c>
      <c r="B5" s="0" t="n">
        <f aca="false">B2+7</f>
        <v>8</v>
      </c>
      <c r="C5" s="0" t="n">
        <f aca="false">C2+7</f>
        <v>10</v>
      </c>
      <c r="D5" s="0" t="n">
        <f aca="false">D2+7</f>
        <v>8</v>
      </c>
      <c r="E5" s="0" t="n">
        <f aca="false">E2+7</f>
        <v>10</v>
      </c>
    </row>
    <row r="6" customFormat="false" ht="13.8" hidden="false" customHeight="false" outlineLevel="0" collapsed="false">
      <c r="A6" s="0" t="s">
        <v>116</v>
      </c>
      <c r="B6" s="0" t="n">
        <f aca="false">B3+7</f>
        <v>11</v>
      </c>
      <c r="C6" s="0" t="n">
        <f aca="false">C3+7</f>
        <v>13</v>
      </c>
      <c r="D6" s="0" t="n">
        <f aca="false">D3+7</f>
        <v>11</v>
      </c>
      <c r="E6" s="0" t="n">
        <f aca="false">E3+7</f>
        <v>13</v>
      </c>
    </row>
    <row r="7" customFormat="false" ht="13.8" hidden="false" customHeight="false" outlineLevel="0" collapsed="false">
      <c r="A7" s="0" t="s">
        <v>117</v>
      </c>
      <c r="B7" s="0" t="n">
        <f aca="false">B4+7</f>
        <v>14</v>
      </c>
      <c r="C7" s="0" t="n">
        <f aca="false">C4+7</f>
        <v>14</v>
      </c>
      <c r="D7" s="0" t="n">
        <f aca="false">D4+7</f>
        <v>14</v>
      </c>
      <c r="E7" s="0" t="n">
        <f aca="false">E4+7</f>
        <v>14</v>
      </c>
    </row>
    <row r="8" customFormat="false" ht="13.8" hidden="false" customHeight="false" outlineLevel="0" collapsed="false">
      <c r="A8" s="0" t="s">
        <v>115</v>
      </c>
      <c r="B8" s="0" t="n">
        <f aca="false">B5+7</f>
        <v>15</v>
      </c>
      <c r="C8" s="0" t="n">
        <f aca="false">C5+7</f>
        <v>17</v>
      </c>
      <c r="D8" s="0" t="n">
        <f aca="false">D5+7</f>
        <v>15</v>
      </c>
      <c r="E8" s="0" t="n">
        <f aca="false">E5+7</f>
        <v>17</v>
      </c>
    </row>
    <row r="9" customFormat="false" ht="13.8" hidden="false" customHeight="false" outlineLevel="0" collapsed="false">
      <c r="A9" s="0" t="s">
        <v>116</v>
      </c>
      <c r="B9" s="0" t="n">
        <f aca="false">B6+7</f>
        <v>18</v>
      </c>
      <c r="C9" s="0" t="n">
        <f aca="false">C6+7</f>
        <v>20</v>
      </c>
      <c r="D9" s="0" t="n">
        <f aca="false">D6+7</f>
        <v>18</v>
      </c>
      <c r="E9" s="0" t="n">
        <f aca="false">E6+7</f>
        <v>20</v>
      </c>
    </row>
    <row r="10" customFormat="false" ht="13.8" hidden="false" customHeight="false" outlineLevel="0" collapsed="false">
      <c r="A10" s="0" t="s">
        <v>117</v>
      </c>
      <c r="B10" s="0" t="n">
        <f aca="false">B7+7</f>
        <v>21</v>
      </c>
      <c r="C10" s="0" t="n">
        <f aca="false">C7+7</f>
        <v>21</v>
      </c>
      <c r="D10" s="0" t="n">
        <f aca="false">D7+7</f>
        <v>21</v>
      </c>
      <c r="E10" s="0" t="n">
        <f aca="false">E7+7</f>
        <v>21</v>
      </c>
    </row>
    <row r="11" customFormat="false" ht="13.8" hidden="false" customHeight="false" outlineLevel="0" collapsed="false">
      <c r="A11" s="0" t="s">
        <v>115</v>
      </c>
      <c r="B11" s="0" t="n">
        <f aca="false">B8+7</f>
        <v>22</v>
      </c>
      <c r="C11" s="0" t="n">
        <f aca="false">C8+7</f>
        <v>24</v>
      </c>
      <c r="D11" s="0" t="n">
        <f aca="false">D8+7</f>
        <v>22</v>
      </c>
      <c r="E11" s="0" t="n">
        <f aca="false">E8+7</f>
        <v>24</v>
      </c>
    </row>
    <row r="12" customFormat="false" ht="13.8" hidden="false" customHeight="false" outlineLevel="0" collapsed="false">
      <c r="A12" s="0" t="s">
        <v>116</v>
      </c>
      <c r="B12" s="0" t="n">
        <f aca="false">B9+7</f>
        <v>25</v>
      </c>
      <c r="C12" s="0" t="n">
        <f aca="false">C9+7</f>
        <v>27</v>
      </c>
      <c r="D12" s="0" t="n">
        <f aca="false">D9+7</f>
        <v>25</v>
      </c>
      <c r="E12" s="0" t="n">
        <f aca="false">E9+7</f>
        <v>27</v>
      </c>
    </row>
    <row r="13" customFormat="false" ht="13.8" hidden="false" customHeight="false" outlineLevel="0" collapsed="false">
      <c r="A13" s="0" t="s">
        <v>117</v>
      </c>
      <c r="B13" s="0" t="n">
        <f aca="false">B10+7</f>
        <v>28</v>
      </c>
      <c r="C13" s="0" t="n">
        <f aca="false">C10+7</f>
        <v>28</v>
      </c>
      <c r="D13" s="0" t="n">
        <f aca="false">D10+7</f>
        <v>28</v>
      </c>
      <c r="E13" s="0" t="n">
        <f aca="false">E10+7</f>
        <v>28</v>
      </c>
    </row>
    <row r="14" customFormat="false" ht="13.8" hidden="false" customHeight="false" outlineLevel="0" collapsed="false">
      <c r="A14" s="0" t="s">
        <v>115</v>
      </c>
      <c r="B14" s="0" t="n">
        <f aca="false">B11+7</f>
        <v>29</v>
      </c>
      <c r="C14" s="0" t="n">
        <f aca="false">C11+7</f>
        <v>31</v>
      </c>
      <c r="D14" s="0" t="n">
        <f aca="false">D11+7</f>
        <v>29</v>
      </c>
      <c r="E14" s="0" t="n">
        <f aca="false">E11+7</f>
        <v>31</v>
      </c>
    </row>
    <row r="15" customFormat="false" ht="13.8" hidden="false" customHeight="false" outlineLevel="0" collapsed="false">
      <c r="A15" s="0" t="s">
        <v>116</v>
      </c>
      <c r="B15" s="0" t="n">
        <f aca="false">B12+7</f>
        <v>32</v>
      </c>
      <c r="C15" s="0" t="n">
        <f aca="false">C12+7</f>
        <v>34</v>
      </c>
      <c r="D15" s="0" t="n">
        <f aca="false">D12+7</f>
        <v>32</v>
      </c>
      <c r="E15" s="0" t="n">
        <f aca="false">E12+7</f>
        <v>34</v>
      </c>
    </row>
    <row r="16" customFormat="false" ht="13.8" hidden="false" customHeight="false" outlineLevel="0" collapsed="false">
      <c r="A16" s="0" t="s">
        <v>117</v>
      </c>
      <c r="B16" s="0" t="n">
        <f aca="false">B13+7</f>
        <v>35</v>
      </c>
      <c r="C16" s="0" t="n">
        <f aca="false">C13+7</f>
        <v>35</v>
      </c>
      <c r="D16" s="0" t="n">
        <f aca="false">D13+7</f>
        <v>35</v>
      </c>
      <c r="E16" s="0" t="n">
        <f aca="false">E13+7</f>
        <v>35</v>
      </c>
    </row>
    <row r="17" customFormat="false" ht="13.8" hidden="false" customHeight="false" outlineLevel="0" collapsed="false">
      <c r="A17" s="0" t="s">
        <v>115</v>
      </c>
      <c r="B17" s="0" t="n">
        <f aca="false">B14+7</f>
        <v>36</v>
      </c>
      <c r="C17" s="0" t="n">
        <f aca="false">C14+7</f>
        <v>38</v>
      </c>
      <c r="D17" s="0" t="n">
        <f aca="false">D14+7</f>
        <v>36</v>
      </c>
      <c r="E17" s="0" t="n">
        <f aca="false">E14+7</f>
        <v>38</v>
      </c>
    </row>
    <row r="18" customFormat="false" ht="13.8" hidden="false" customHeight="false" outlineLevel="0" collapsed="false">
      <c r="A18" s="0" t="s">
        <v>116</v>
      </c>
      <c r="B18" s="0" t="n">
        <f aca="false">B15+7</f>
        <v>39</v>
      </c>
      <c r="C18" s="0" t="n">
        <f aca="false">C15+7</f>
        <v>41</v>
      </c>
      <c r="D18" s="0" t="n">
        <f aca="false">D15+7</f>
        <v>39</v>
      </c>
      <c r="E18" s="0" t="n">
        <f aca="false">E15+7</f>
        <v>41</v>
      </c>
    </row>
    <row r="19" customFormat="false" ht="13.8" hidden="false" customHeight="false" outlineLevel="0" collapsed="false">
      <c r="A19" s="0" t="s">
        <v>117</v>
      </c>
      <c r="B19" s="0" t="n">
        <f aca="false">B16+7</f>
        <v>42</v>
      </c>
      <c r="C19" s="0" t="n">
        <f aca="false">C16+7</f>
        <v>42</v>
      </c>
      <c r="D19" s="0" t="n">
        <f aca="false">D16+7</f>
        <v>42</v>
      </c>
      <c r="E19" s="0" t="n">
        <f aca="false">E16+7</f>
        <v>42</v>
      </c>
    </row>
    <row r="20" customFormat="false" ht="13.8" hidden="false" customHeight="false" outlineLevel="0" collapsed="false">
      <c r="A20" s="0" t="s">
        <v>115</v>
      </c>
      <c r="B20" s="0" t="n">
        <f aca="false">B17+7</f>
        <v>43</v>
      </c>
      <c r="C20" s="0" t="n">
        <f aca="false">C17+7</f>
        <v>45</v>
      </c>
      <c r="D20" s="0" t="n">
        <f aca="false">D17+7</f>
        <v>43</v>
      </c>
      <c r="E20" s="0" t="n">
        <f aca="false">E17+7</f>
        <v>45</v>
      </c>
    </row>
    <row r="21" customFormat="false" ht="13.8" hidden="false" customHeight="false" outlineLevel="0" collapsed="false">
      <c r="A21" s="0" t="s">
        <v>116</v>
      </c>
      <c r="B21" s="0" t="n">
        <f aca="false">B18+7</f>
        <v>46</v>
      </c>
      <c r="C21" s="0" t="n">
        <f aca="false">C18+7</f>
        <v>48</v>
      </c>
      <c r="D21" s="0" t="n">
        <f aca="false">D18+7</f>
        <v>46</v>
      </c>
      <c r="E21" s="0" t="n">
        <f aca="false">E18+7</f>
        <v>48</v>
      </c>
    </row>
    <row r="22" customFormat="false" ht="13.8" hidden="false" customHeight="false" outlineLevel="0" collapsed="false">
      <c r="A22" s="0" t="s">
        <v>117</v>
      </c>
      <c r="B22" s="0" t="n">
        <f aca="false">B19+7</f>
        <v>49</v>
      </c>
      <c r="C22" s="0" t="n">
        <f aca="false">C19+7</f>
        <v>49</v>
      </c>
      <c r="D22" s="0" t="n">
        <f aca="false">D19+7</f>
        <v>49</v>
      </c>
      <c r="E22" s="0" t="n">
        <f aca="false">E19+7</f>
        <v>49</v>
      </c>
    </row>
    <row r="23" customFormat="false" ht="13.8" hidden="false" customHeight="false" outlineLevel="0" collapsed="false">
      <c r="A23" s="0" t="s">
        <v>118</v>
      </c>
      <c r="B23" s="0" t="n">
        <f aca="false">B20+7</f>
        <v>50</v>
      </c>
      <c r="C23" s="0" t="n">
        <f aca="false">C20+7</f>
        <v>52</v>
      </c>
      <c r="D23" s="0" t="n">
        <f aca="false">D20+7</f>
        <v>50</v>
      </c>
      <c r="E23" s="0" t="n">
        <f aca="false">E20+7</f>
        <v>52</v>
      </c>
    </row>
    <row r="24" customFormat="false" ht="13.8" hidden="false" customHeight="false" outlineLevel="0" collapsed="false">
      <c r="A24" s="0" t="s">
        <v>119</v>
      </c>
      <c r="B24" s="0" t="n">
        <f aca="false">B21+7</f>
        <v>53</v>
      </c>
      <c r="C24" s="0" t="n">
        <f aca="false">C21+7</f>
        <v>55</v>
      </c>
      <c r="D24" s="0" t="n">
        <f aca="false">D21+7</f>
        <v>53</v>
      </c>
      <c r="E24" s="0" t="n">
        <f aca="false">E21+7</f>
        <v>55</v>
      </c>
    </row>
    <row r="25" customFormat="false" ht="13.8" hidden="false" customHeight="false" outlineLevel="0" collapsed="false">
      <c r="A25" s="0" t="s">
        <v>120</v>
      </c>
      <c r="B25" s="0" t="n">
        <v>56</v>
      </c>
      <c r="C25" s="0" t="n">
        <v>58</v>
      </c>
      <c r="D25" s="0" t="n">
        <v>56</v>
      </c>
      <c r="E25" s="0" t="n">
        <v>58</v>
      </c>
    </row>
    <row r="26" customFormat="false" ht="13.8" hidden="false" customHeight="false" outlineLevel="0" collapsed="false">
      <c r="A26" s="0" t="s">
        <v>121</v>
      </c>
      <c r="B26" s="0" t="n">
        <v>59</v>
      </c>
      <c r="C26" s="0" t="n">
        <v>61</v>
      </c>
      <c r="D26" s="0" t="n">
        <v>59</v>
      </c>
      <c r="E26" s="0" t="n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4:E49 A1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122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124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125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126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127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128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129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4:E49 A1"/>
    </sheetView>
  </sheetViews>
  <sheetFormatPr defaultRowHeight="15"/>
  <cols>
    <col collapsed="false" hidden="false" max="1" min="1" style="0" width="12.8542510121458"/>
    <col collapsed="false" hidden="false" max="2" min="2" style="0" width="11.5708502024291"/>
    <col collapsed="false" hidden="false" max="3" min="3" style="0" width="12.1052631578947"/>
    <col collapsed="false" hidden="false" max="4" min="4" style="0" width="48.9514170040486"/>
    <col collapsed="false" hidden="false" max="5" min="5" style="0" width="14.8906882591093"/>
    <col collapsed="false" hidden="false" max="6" min="6" style="0" width="14.6761133603239"/>
    <col collapsed="false" hidden="false" max="1025" min="7" style="0" width="8.57085020242915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1" t="s">
        <v>2</v>
      </c>
      <c r="D1" s="41" t="s">
        <v>3</v>
      </c>
      <c r="E1" s="42" t="s">
        <v>4</v>
      </c>
    </row>
    <row r="2" customFormat="false" ht="15" hidden="false" customHeight="false" outlineLevel="0" collapsed="false">
      <c r="A2" s="9" t="s">
        <v>130</v>
      </c>
      <c r="B2" s="43" t="n">
        <f aca="false">0.00000016*3</f>
        <v>4.8E-007</v>
      </c>
      <c r="C2" s="11" t="s">
        <v>131</v>
      </c>
      <c r="D2" s="11" t="s">
        <v>132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133</v>
      </c>
      <c r="B3" s="44" t="n">
        <v>5</v>
      </c>
      <c r="C3" s="43" t="s">
        <v>134</v>
      </c>
      <c r="D3" s="11" t="s">
        <v>135</v>
      </c>
      <c r="E3" s="12" t="n">
        <f aca="false">RADIANS(B3)/hr2sec/3</f>
        <v>8.08022801849227E-006</v>
      </c>
      <c r="F3" s="45"/>
    </row>
    <row r="4" customFormat="false" ht="15" hidden="false" customHeight="false" outlineLevel="0" collapsed="false">
      <c r="A4" s="14" t="s">
        <v>136</v>
      </c>
      <c r="B4" s="46" t="n">
        <v>0.05</v>
      </c>
      <c r="C4" s="16" t="s">
        <v>137</v>
      </c>
      <c r="D4" s="16" t="s">
        <v>138</v>
      </c>
      <c r="E4" s="17" t="n">
        <f aca="false">RADIANS(B4)/SQRT(hr2sec)/3</f>
        <v>4.84813681109536E-006</v>
      </c>
    </row>
    <row r="5" customFormat="false" ht="15" hidden="false" customHeight="false" outlineLevel="0" collapsed="false">
      <c r="A5" s="9" t="s">
        <v>139</v>
      </c>
      <c r="B5" s="44" t="n">
        <v>20</v>
      </c>
      <c r="C5" s="11" t="s">
        <v>140</v>
      </c>
      <c r="D5" s="11" t="s">
        <v>141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142</v>
      </c>
      <c r="B6" s="44" t="n">
        <v>20</v>
      </c>
      <c r="C6" s="11" t="s">
        <v>140</v>
      </c>
      <c r="D6" s="11" t="s">
        <v>143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144</v>
      </c>
      <c r="B7" s="44" t="n">
        <v>1.5</v>
      </c>
      <c r="C7" s="11" t="s">
        <v>145</v>
      </c>
      <c r="D7" s="11" t="s">
        <v>146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147</v>
      </c>
      <c r="B8" s="44" t="n">
        <v>1.5</v>
      </c>
      <c r="C8" s="11" t="s">
        <v>145</v>
      </c>
      <c r="D8" s="11" t="s">
        <v>146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148</v>
      </c>
      <c r="B9" s="44" t="n">
        <v>9</v>
      </c>
      <c r="C9" s="11" t="s">
        <v>145</v>
      </c>
      <c r="D9" s="11" t="s">
        <v>146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149</v>
      </c>
      <c r="B10" s="47" t="n">
        <v>3</v>
      </c>
      <c r="C10" s="7" t="s">
        <v>150</v>
      </c>
      <c r="D10" s="7" t="s">
        <v>151</v>
      </c>
      <c r="E10" s="8" t="n">
        <f aca="false">B10/3</f>
        <v>1</v>
      </c>
    </row>
    <row r="11" customFormat="false" ht="15" hidden="false" customHeight="false" outlineLevel="0" collapsed="false">
      <c r="A11" s="14" t="s">
        <v>152</v>
      </c>
      <c r="B11" s="48" t="n">
        <v>3</v>
      </c>
      <c r="C11" s="16" t="s">
        <v>150</v>
      </c>
      <c r="D11" s="16" t="s">
        <v>153</v>
      </c>
      <c r="E11" s="17" t="n">
        <f aca="false">B11/3</f>
        <v>1</v>
      </c>
    </row>
    <row r="12" customFormat="false" ht="15" hidden="false" customHeight="false" outlineLevel="0" collapsed="false">
      <c r="A12" s="9" t="s">
        <v>154</v>
      </c>
      <c r="B12" s="49" t="n">
        <v>10</v>
      </c>
      <c r="C12" s="11" t="s">
        <v>155</v>
      </c>
      <c r="D12" s="11" t="s">
        <v>156</v>
      </c>
      <c r="E12" s="45" t="n">
        <f aca="false">B12/3</f>
        <v>3.33333333333333</v>
      </c>
    </row>
    <row r="13" customFormat="false" ht="15" hidden="false" customHeight="false" outlineLevel="0" collapsed="false">
      <c r="A13" s="9" t="s">
        <v>157</v>
      </c>
      <c r="B13" s="49" t="n">
        <v>100</v>
      </c>
      <c r="C13" s="11" t="s">
        <v>155</v>
      </c>
      <c r="D13" s="11" t="s">
        <v>158</v>
      </c>
      <c r="E13" s="45" t="n">
        <f aca="false">B13/3</f>
        <v>33.3333333333333</v>
      </c>
    </row>
    <row r="14" customFormat="false" ht="15" hidden="false" customHeight="false" outlineLevel="0" collapsed="false">
      <c r="A14" s="9" t="s">
        <v>159</v>
      </c>
      <c r="B14" s="49" t="n">
        <v>10</v>
      </c>
      <c r="C14" s="11" t="s">
        <v>155</v>
      </c>
      <c r="D14" s="11" t="s">
        <v>160</v>
      </c>
      <c r="E14" s="45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A44:E49 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4.8906882591093"/>
    <col collapsed="false" hidden="false" max="6" min="6" style="11" width="17.6761133603239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161</v>
      </c>
      <c r="B2" s="7" t="n">
        <v>4000</v>
      </c>
      <c r="C2" s="7" t="s">
        <v>155</v>
      </c>
      <c r="D2" s="7" t="s">
        <v>162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163</v>
      </c>
      <c r="B3" s="11" t="n">
        <v>4000</v>
      </c>
      <c r="C3" s="11" t="s">
        <v>155</v>
      </c>
      <c r="D3" s="11" t="s">
        <v>162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164</v>
      </c>
      <c r="B4" s="11" t="n">
        <v>4000</v>
      </c>
      <c r="C4" s="11" t="s">
        <v>155</v>
      </c>
      <c r="D4" s="11" t="s">
        <v>162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165</v>
      </c>
      <c r="B5" s="11" t="n">
        <v>3</v>
      </c>
      <c r="C5" s="11" t="s">
        <v>166</v>
      </c>
      <c r="D5" s="11" t="s">
        <v>167</v>
      </c>
      <c r="E5" s="12" t="n">
        <f aca="false">B5/3</f>
        <v>1</v>
      </c>
    </row>
    <row r="6" customFormat="false" ht="15" hidden="false" customHeight="false" outlineLevel="0" collapsed="false">
      <c r="A6" s="9" t="s">
        <v>168</v>
      </c>
      <c r="B6" s="11" t="n">
        <v>3</v>
      </c>
      <c r="C6" s="11" t="s">
        <v>166</v>
      </c>
      <c r="D6" s="11" t="s">
        <v>167</v>
      </c>
      <c r="E6" s="12" t="n">
        <f aca="false">B6/3</f>
        <v>1</v>
      </c>
    </row>
    <row r="7" customFormat="false" ht="15" hidden="false" customHeight="false" outlineLevel="0" collapsed="false">
      <c r="A7" s="9" t="s">
        <v>169</v>
      </c>
      <c r="B7" s="11" t="n">
        <v>3</v>
      </c>
      <c r="C7" s="11" t="s">
        <v>166</v>
      </c>
      <c r="D7" s="11" t="s">
        <v>167</v>
      </c>
      <c r="E7" s="12" t="n">
        <f aca="false">B7/3</f>
        <v>1</v>
      </c>
    </row>
    <row r="8" customFormat="false" ht="15" hidden="false" customHeight="false" outlineLevel="0" collapsed="false">
      <c r="A8" s="9" t="s">
        <v>170</v>
      </c>
      <c r="B8" s="11" t="n">
        <v>0.0005</v>
      </c>
      <c r="C8" s="11" t="s">
        <v>171</v>
      </c>
      <c r="D8" s="11" t="s">
        <v>172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173</v>
      </c>
      <c r="B9" s="11" t="n">
        <v>0.0005</v>
      </c>
      <c r="C9" s="11" t="s">
        <v>171</v>
      </c>
      <c r="D9" s="11" t="s">
        <v>172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174</v>
      </c>
      <c r="B10" s="11" t="n">
        <v>0.0005</v>
      </c>
      <c r="C10" s="11" t="s">
        <v>171</v>
      </c>
      <c r="D10" s="11" t="s">
        <v>172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175</v>
      </c>
      <c r="B11" s="11" t="n">
        <f aca="false">truthStateParams!$B$5</f>
        <v>20</v>
      </c>
      <c r="C11" s="11" t="s">
        <v>145</v>
      </c>
      <c r="D11" s="11" t="s">
        <v>176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177</v>
      </c>
      <c r="B12" s="11" t="n">
        <f aca="false">truthStateParams!$B$5</f>
        <v>20</v>
      </c>
      <c r="C12" s="11" t="s">
        <v>145</v>
      </c>
      <c r="D12" s="11" t="s">
        <v>176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178</v>
      </c>
      <c r="B13" s="11" t="n">
        <f aca="false">truthStateParams!$B$5</f>
        <v>20</v>
      </c>
      <c r="C13" s="11" t="s">
        <v>145</v>
      </c>
      <c r="D13" s="11" t="s">
        <v>176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179</v>
      </c>
      <c r="B14" s="11" t="n">
        <f aca="false">truthStateParams!$B$6</f>
        <v>20</v>
      </c>
      <c r="C14" s="11" t="s">
        <v>145</v>
      </c>
      <c r="D14" s="11" t="s">
        <v>180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181</v>
      </c>
      <c r="B15" s="11" t="n">
        <f aca="false">truthStateParams!$B$6</f>
        <v>20</v>
      </c>
      <c r="C15" s="11" t="s">
        <v>145</v>
      </c>
      <c r="D15" s="11" t="s">
        <v>180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182</v>
      </c>
      <c r="B16" s="11" t="n">
        <f aca="false">truthStateParams!$B$6</f>
        <v>20</v>
      </c>
      <c r="C16" s="11" t="s">
        <v>145</v>
      </c>
      <c r="D16" s="11" t="s">
        <v>180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183</v>
      </c>
      <c r="B17" s="11" t="n">
        <f aca="false">truthStateParams!$B$3</f>
        <v>5</v>
      </c>
      <c r="C17" s="43" t="s">
        <v>134</v>
      </c>
      <c r="D17" s="11" t="s">
        <v>184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185</v>
      </c>
      <c r="B18" s="11" t="n">
        <f aca="false">truthStateParams!$B$3</f>
        <v>5</v>
      </c>
      <c r="C18" s="43" t="s">
        <v>134</v>
      </c>
      <c r="D18" s="11" t="s">
        <v>184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14" t="s">
        <v>186</v>
      </c>
      <c r="B19" s="16" t="n">
        <f aca="false">truthStateParams!$B$3</f>
        <v>5</v>
      </c>
      <c r="C19" s="50" t="s">
        <v>134</v>
      </c>
      <c r="D19" s="16" t="s">
        <v>184</v>
      </c>
      <c r="E19" s="1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4:E49 A1"/>
    </sheetView>
  </sheetViews>
  <sheetFormatPr defaultRowHeight="15"/>
  <cols>
    <col collapsed="false" hidden="false" max="1" min="1" style="11" width="12.8542510121458"/>
    <col collapsed="false" hidden="false" max="2" min="2" style="28" width="11.5708502024291"/>
    <col collapsed="false" hidden="false" max="3" min="3" style="11" width="12.1052631578947"/>
    <col collapsed="false" hidden="false" max="4" min="4" style="11" width="47.3481781376518"/>
    <col collapsed="false" hidden="false" max="5" min="5" style="28" width="14.6761133603239"/>
    <col collapsed="false" hidden="false" max="6" min="6" style="11" width="25.3886639676113"/>
    <col collapsed="false" hidden="false" max="1025" min="7" style="11" width="9.10526315789474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1" t="s">
        <v>2</v>
      </c>
      <c r="D1" s="41" t="s">
        <v>3</v>
      </c>
      <c r="E1" s="42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43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51"/>
    </row>
    <row r="3" customFormat="false" ht="15" hidden="false" customHeight="false" outlineLevel="0" collapsed="false">
      <c r="A3" s="9" t="str">
        <f aca="false">truthStateParams!A3</f>
        <v>sig_gyro_ss</v>
      </c>
      <c r="B3" s="44" t="n">
        <f aca="false">truthStateParams!B3</f>
        <v>5</v>
      </c>
      <c r="C3" s="43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51"/>
    </row>
    <row r="4" customFormat="false" ht="15" hidden="false" customHeight="false" outlineLevel="0" collapsed="false">
      <c r="A4" s="14" t="str">
        <f aca="false">truthStateParams!A4</f>
        <v>arw</v>
      </c>
      <c r="B4" s="46" t="n">
        <f aca="false">truthStateParams!B4</f>
        <v>0.05</v>
      </c>
      <c r="C4" s="16" t="str">
        <f aca="false">truthStateParams!C4</f>
        <v>deg/sqrt(hr)</v>
      </c>
      <c r="D4" s="16" t="str">
        <f aca="false">truthStateParams!D4</f>
        <v>3-sigma angular random walk</v>
      </c>
      <c r="E4" s="17" t="n">
        <f aca="false">RADIANS(B4)/SQRT(hr2sec)/3</f>
        <v>4.84813681109536E-006</v>
      </c>
      <c r="F4" s="51"/>
    </row>
    <row r="5" customFormat="false" ht="15" hidden="false" customHeight="false" outlineLevel="0" collapsed="false">
      <c r="A5" s="9" t="str">
        <f aca="false">truthStateParams!A5</f>
        <v>sig_st_ss</v>
      </c>
      <c r="B5" s="44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51"/>
    </row>
    <row r="6" customFormat="false" ht="15" hidden="false" customHeight="false" outlineLevel="0" collapsed="false">
      <c r="A6" s="9" t="str">
        <f aca="false">truthStateParams!A6</f>
        <v>sig_c_ss</v>
      </c>
      <c r="B6" s="44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44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44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44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7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14" t="str">
        <f aca="false">truthStateParams!A11</f>
        <v>sig_cv</v>
      </c>
      <c r="B11" s="48" t="n">
        <f aca="false">truthStateParams!B11</f>
        <v>3</v>
      </c>
      <c r="C11" s="16" t="str">
        <f aca="false">truthStateParams!C11</f>
        <v>pixels</v>
      </c>
      <c r="D11" s="16" t="str">
        <f aca="false">truthStateParams!D11</f>
        <v>3-sigma v component of pixel noise</v>
      </c>
      <c r="E11" s="17" t="n">
        <f aca="false">B11/3</f>
        <v>1</v>
      </c>
    </row>
    <row r="12" customFormat="false" ht="15" hidden="false" customHeight="false" outlineLevel="0" collapsed="false">
      <c r="A12" s="14" t="str">
        <f aca="false">truthStateParams!A12</f>
        <v>sig_idpos</v>
      </c>
      <c r="B12" s="48" t="n">
        <f aca="false">truthStateParams!B12</f>
        <v>10</v>
      </c>
      <c r="C12" s="16" t="str">
        <f aca="false">truthStateParams!C12</f>
        <v>m</v>
      </c>
      <c r="D12" s="16" t="str">
        <f aca="false">truthStateParams!D12</f>
        <v>3-sigma change in inertial position measurement uncertainty</v>
      </c>
      <c r="E12" s="17" t="n">
        <f aca="false">B12/3</f>
        <v>3.33333333333333</v>
      </c>
    </row>
    <row r="13" customFormat="false" ht="15" hidden="false" customHeight="false" outlineLevel="0" collapsed="false">
      <c r="A13" s="14" t="str">
        <f aca="false">truthStateParams!A13</f>
        <v>sig_loss</v>
      </c>
      <c r="B13" s="48" t="n">
        <f aca="false">truthStateParams!B13</f>
        <v>100</v>
      </c>
      <c r="C13" s="16" t="str">
        <f aca="false">truthStateParams!C13</f>
        <v>m</v>
      </c>
      <c r="D13" s="16" t="str">
        <f aca="false">truthStateParams!D13</f>
        <v>3-sigma LOSS feature location uncertainty</v>
      </c>
      <c r="E13" s="17" t="n">
        <f aca="false">B13/3</f>
        <v>33.3333333333333</v>
      </c>
    </row>
    <row r="14" customFormat="false" ht="15" hidden="false" customHeight="false" outlineLevel="0" collapsed="false">
      <c r="A14" s="14" t="str">
        <f aca="false">truthStateParams!A14</f>
        <v>sig_mdpos</v>
      </c>
      <c r="B14" s="48" t="n">
        <f aca="false">truthStateParams!B14</f>
        <v>10</v>
      </c>
      <c r="C14" s="16" t="str">
        <f aca="false">truthStateParams!C14</f>
        <v>m</v>
      </c>
      <c r="D14" s="16" t="str">
        <f aca="false">truthStateParams!D14</f>
        <v>3-sigma change in lunar-referenced position measurement uncertainty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A44:E49 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3.9271255060729"/>
    <col collapsed="false" hidden="false" max="6" min="6" style="11" width="14.7813765182186"/>
    <col collapsed="false" hidden="false" max="1025" min="7" style="11" width="9.10526315789474"/>
  </cols>
  <sheetData>
    <row r="1" customFormat="false" ht="15" hidden="false" customHeight="false" outlineLevel="0" collapsed="false">
      <c r="A1" s="39" t="s">
        <v>0</v>
      </c>
      <c r="B1" s="52" t="s">
        <v>1</v>
      </c>
      <c r="C1" s="41" t="s">
        <v>2</v>
      </c>
      <c r="D1" s="41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53" t="n">
        <f aca="false">B2/3</f>
        <v>1333.33333333333</v>
      </c>
      <c r="F2" s="51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53" t="n">
        <f aca="false">B3/3</f>
        <v>1333.33333333333</v>
      </c>
      <c r="F3" s="51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53" t="n">
        <f aca="false">B4/3</f>
        <v>1333.33333333333</v>
      </c>
      <c r="F4" s="51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53" t="n">
        <f aca="false">B5/3</f>
        <v>1</v>
      </c>
      <c r="F5" s="51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53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53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53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53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53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53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53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53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53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53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53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53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53" t="n">
        <f aca="false">RADIANS(B18)/hr2sec/3</f>
        <v>8.08022801849227E-006</v>
      </c>
    </row>
    <row r="19" customFormat="false" ht="15" hidden="false" customHeight="false" outlineLevel="0" collapsed="false">
      <c r="A19" s="14" t="str">
        <f aca="false">truthStateInitialUncertainty!A19</f>
        <v>sig_gyroz</v>
      </c>
      <c r="B19" s="16" t="n">
        <f aca="false">truthStateInitialUncertainty!B19</f>
        <v>5</v>
      </c>
      <c r="C19" s="16" t="str">
        <f aca="false">truthStateInitialUncertainty!C19</f>
        <v>deg/hr</v>
      </c>
      <c r="D19" s="16" t="str">
        <f aca="false">truthStateInitialUncertainty!D19</f>
        <v>3-sigma initial gyro bias uncertainty</v>
      </c>
      <c r="E19" s="5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A44:E49 F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16599190283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39" t="s">
        <v>0</v>
      </c>
      <c r="B1" s="52" t="s">
        <v>1</v>
      </c>
      <c r="C1" s="41" t="s">
        <v>2</v>
      </c>
      <c r="D1" s="41" t="s">
        <v>3</v>
      </c>
      <c r="E1" s="42" t="s">
        <v>4</v>
      </c>
    </row>
    <row r="2" customFormat="false" ht="15" hidden="false" customHeight="false" outlineLevel="0" collapsed="false">
      <c r="A2" s="9" t="s">
        <v>187</v>
      </c>
      <c r="B2" s="11" t="n">
        <v>100</v>
      </c>
      <c r="C2" s="11" t="str">
        <f aca="false">truthStateInitialUncertainty!C2</f>
        <v>m</v>
      </c>
      <c r="D2" s="11" t="s">
        <v>188</v>
      </c>
      <c r="E2" s="53" t="n">
        <f aca="false">B2</f>
        <v>100</v>
      </c>
      <c r="F2" s="11"/>
    </row>
    <row r="3" customFormat="false" ht="15" hidden="false" customHeight="false" outlineLevel="0" collapsed="false">
      <c r="A3" s="9" t="s">
        <v>189</v>
      </c>
      <c r="B3" s="11" t="n">
        <v>200</v>
      </c>
      <c r="C3" s="11" t="str">
        <f aca="false">truthStateInitialUncertainty!C3</f>
        <v>m</v>
      </c>
      <c r="D3" s="11" t="s">
        <v>188</v>
      </c>
      <c r="E3" s="53" t="n">
        <f aca="false">B3</f>
        <v>200</v>
      </c>
      <c r="F3" s="11"/>
    </row>
    <row r="4" customFormat="false" ht="15" hidden="false" customHeight="false" outlineLevel="0" collapsed="false">
      <c r="A4" s="9" t="s">
        <v>190</v>
      </c>
      <c r="B4" s="11" t="n">
        <v>300</v>
      </c>
      <c r="C4" s="11" t="str">
        <f aca="false">truthStateInitialUncertainty!C4</f>
        <v>m</v>
      </c>
      <c r="D4" s="11" t="s">
        <v>188</v>
      </c>
      <c r="E4" s="53" t="n">
        <f aca="false">B4</f>
        <v>300</v>
      </c>
      <c r="F4" s="11"/>
    </row>
    <row r="5" customFormat="false" ht="15" hidden="false" customHeight="false" outlineLevel="0" collapsed="false">
      <c r="A5" s="9" t="s">
        <v>191</v>
      </c>
      <c r="B5" s="11" t="n">
        <v>1</v>
      </c>
      <c r="C5" s="11" t="str">
        <f aca="false">truthStateInitialUncertainty!C5</f>
        <v>m/sec</v>
      </c>
      <c r="D5" s="11" t="s">
        <v>192</v>
      </c>
      <c r="E5" s="53" t="n">
        <f aca="false">B5</f>
        <v>1</v>
      </c>
      <c r="F5" s="11"/>
    </row>
    <row r="6" customFormat="false" ht="15" hidden="false" customHeight="false" outlineLevel="0" collapsed="false">
      <c r="A6" s="9" t="s">
        <v>193</v>
      </c>
      <c r="B6" s="11" t="n">
        <v>2</v>
      </c>
      <c r="C6" s="11" t="str">
        <f aca="false">truthStateInitialUncertainty!C6</f>
        <v>m/sec</v>
      </c>
      <c r="D6" s="11" t="s">
        <v>192</v>
      </c>
      <c r="E6" s="53" t="n">
        <f aca="false">B6</f>
        <v>2</v>
      </c>
      <c r="F6" s="11"/>
    </row>
    <row r="7" customFormat="false" ht="15" hidden="false" customHeight="false" outlineLevel="0" collapsed="false">
      <c r="A7" s="9" t="s">
        <v>194</v>
      </c>
      <c r="B7" s="11" t="n">
        <v>3</v>
      </c>
      <c r="C7" s="11" t="str">
        <f aca="false">truthStateInitialUncertainty!C7</f>
        <v>m/sec</v>
      </c>
      <c r="D7" s="11" t="s">
        <v>192</v>
      </c>
      <c r="E7" s="53" t="n">
        <f aca="false">B7</f>
        <v>3</v>
      </c>
      <c r="F7" s="11"/>
    </row>
    <row r="8" customFormat="false" ht="15" hidden="false" customHeight="false" outlineLevel="0" collapsed="false">
      <c r="A8" s="9" t="s">
        <v>195</v>
      </c>
      <c r="B8" s="11" t="n">
        <v>1</v>
      </c>
      <c r="C8" s="11" t="s">
        <v>196</v>
      </c>
      <c r="D8" s="11" t="s">
        <v>197</v>
      </c>
      <c r="E8" s="53" t="n">
        <f aca="false">B8/1000</f>
        <v>0.001</v>
      </c>
      <c r="F8" s="11"/>
    </row>
    <row r="9" customFormat="false" ht="15" hidden="false" customHeight="false" outlineLevel="0" collapsed="false">
      <c r="A9" s="9" t="s">
        <v>198</v>
      </c>
      <c r="B9" s="11" t="n">
        <v>2</v>
      </c>
      <c r="C9" s="11" t="s">
        <v>196</v>
      </c>
      <c r="D9" s="11" t="s">
        <v>197</v>
      </c>
      <c r="E9" s="53" t="n">
        <f aca="false">B9/1000</f>
        <v>0.002</v>
      </c>
      <c r="F9" s="11"/>
    </row>
    <row r="10" customFormat="false" ht="15" hidden="false" customHeight="false" outlineLevel="0" collapsed="false">
      <c r="A10" s="9" t="s">
        <v>199</v>
      </c>
      <c r="B10" s="11" t="n">
        <v>3</v>
      </c>
      <c r="C10" s="11" t="s">
        <v>196</v>
      </c>
      <c r="D10" s="11" t="s">
        <v>197</v>
      </c>
      <c r="E10" s="53" t="n">
        <f aca="false">B10/1000</f>
        <v>0.003</v>
      </c>
      <c r="F10" s="11"/>
    </row>
    <row r="11" customFormat="false" ht="15" hidden="false" customHeight="false" outlineLevel="0" collapsed="false">
      <c r="A11" s="9" t="s">
        <v>200</v>
      </c>
      <c r="B11" s="11" t="n">
        <v>180</v>
      </c>
      <c r="C11" s="11" t="str">
        <f aca="false">truthStateInitialUncertainty!C11</f>
        <v>arcsec</v>
      </c>
      <c r="D11" s="11" t="s">
        <v>201</v>
      </c>
      <c r="E11" s="53" t="n">
        <f aca="false">RADIANS(B11)/3600</f>
        <v>0.000872664625997165</v>
      </c>
      <c r="F11" s="11"/>
    </row>
    <row r="12" customFormat="false" ht="15" hidden="false" customHeight="false" outlineLevel="0" collapsed="false">
      <c r="A12" s="9" t="s">
        <v>202</v>
      </c>
      <c r="B12" s="11" t="n">
        <v>150</v>
      </c>
      <c r="C12" s="11" t="str">
        <f aca="false">truthStateInitialUncertainty!C12</f>
        <v>arcsec</v>
      </c>
      <c r="D12" s="11" t="s">
        <v>201</v>
      </c>
      <c r="E12" s="53" t="n">
        <f aca="false">RADIANS(B12)/3600</f>
        <v>0.000727220521664304</v>
      </c>
      <c r="F12" s="11"/>
    </row>
    <row r="13" customFormat="false" ht="15" hidden="false" customHeight="false" outlineLevel="0" collapsed="false">
      <c r="A13" s="9" t="s">
        <v>203</v>
      </c>
      <c r="B13" s="11" t="n">
        <v>130</v>
      </c>
      <c r="C13" s="11" t="str">
        <f aca="false">truthStateInitialUncertainty!C13</f>
        <v>arcsec</v>
      </c>
      <c r="D13" s="11" t="s">
        <v>201</v>
      </c>
      <c r="E13" s="53" t="n">
        <f aca="false">RADIANS(B13)/3600</f>
        <v>0.000630257785442397</v>
      </c>
      <c r="F13" s="11"/>
    </row>
    <row r="14" customFormat="false" ht="15" hidden="false" customHeight="false" outlineLevel="0" collapsed="false">
      <c r="A14" s="9" t="s">
        <v>204</v>
      </c>
      <c r="B14" s="11" t="n">
        <v>180</v>
      </c>
      <c r="C14" s="11" t="str">
        <f aca="false">truthStateInitialUncertainty!C14</f>
        <v>arcsec</v>
      </c>
      <c r="D14" s="11" t="s">
        <v>205</v>
      </c>
      <c r="E14" s="53" t="n">
        <f aca="false">RADIANS(B14)/3600</f>
        <v>0.000872664625997165</v>
      </c>
      <c r="F14" s="11"/>
    </row>
    <row r="15" customFormat="false" ht="15" hidden="false" customHeight="false" outlineLevel="0" collapsed="false">
      <c r="A15" s="9" t="s">
        <v>206</v>
      </c>
      <c r="B15" s="11" t="n">
        <v>150</v>
      </c>
      <c r="C15" s="11" t="str">
        <f aca="false">truthStateInitialUncertainty!C15</f>
        <v>arcsec</v>
      </c>
      <c r="D15" s="11" t="s">
        <v>205</v>
      </c>
      <c r="E15" s="53" t="n">
        <f aca="false">RADIANS(B15)/3600</f>
        <v>0.000727220521664304</v>
      </c>
      <c r="F15" s="11"/>
    </row>
    <row r="16" customFormat="false" ht="15" hidden="false" customHeight="false" outlineLevel="0" collapsed="false">
      <c r="A16" s="9" t="s">
        <v>207</v>
      </c>
      <c r="B16" s="11" t="n">
        <v>130</v>
      </c>
      <c r="C16" s="11" t="str">
        <f aca="false">truthStateInitialUncertainty!C16</f>
        <v>arcsec</v>
      </c>
      <c r="D16" s="11" t="s">
        <v>205</v>
      </c>
      <c r="E16" s="53" t="n">
        <f aca="false">RADIANS(B16)/3600</f>
        <v>0.000630257785442397</v>
      </c>
      <c r="F16" s="11"/>
    </row>
    <row r="17" customFormat="false" ht="15" hidden="false" customHeight="false" outlineLevel="0" collapsed="false">
      <c r="A17" s="9" t="s">
        <v>208</v>
      </c>
      <c r="B17" s="11" t="n">
        <v>1</v>
      </c>
      <c r="C17" s="11" t="str">
        <f aca="false">truthStateInitialUncertainty!C17</f>
        <v>deg/hr</v>
      </c>
      <c r="D17" s="11" t="s">
        <v>209</v>
      </c>
      <c r="E17" s="53" t="n">
        <f aca="false">RADIANS(B17)/hr2sec</f>
        <v>4.84813681109536E-006</v>
      </c>
      <c r="F17" s="11"/>
    </row>
    <row r="18" customFormat="false" ht="15" hidden="false" customHeight="false" outlineLevel="0" collapsed="false">
      <c r="A18" s="9" t="s">
        <v>210</v>
      </c>
      <c r="B18" s="11" t="n">
        <v>1</v>
      </c>
      <c r="C18" s="11" t="str">
        <f aca="false">truthStateInitialUncertainty!C18</f>
        <v>deg/hr</v>
      </c>
      <c r="D18" s="11" t="s">
        <v>209</v>
      </c>
      <c r="E18" s="53" t="n">
        <f aca="false">RADIANS(B18)/hr2sec</f>
        <v>4.84813681109536E-006</v>
      </c>
      <c r="F18" s="11"/>
    </row>
    <row r="19" customFormat="false" ht="15" hidden="false" customHeight="false" outlineLevel="0" collapsed="false">
      <c r="A19" s="14" t="s">
        <v>211</v>
      </c>
      <c r="B19" s="16" t="n">
        <v>1</v>
      </c>
      <c r="C19" s="16" t="str">
        <f aca="false">truthStateInitialUncertainty!C19</f>
        <v>deg/hr</v>
      </c>
      <c r="D19" s="16" t="s">
        <v>209</v>
      </c>
      <c r="E19" s="54" t="n">
        <f aca="false">RADIANS(B19)/hr2sec</f>
        <v>4.84813681109536E-006</v>
      </c>
      <c r="F1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2020-10-05T20:55:58Z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