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K42" i="1"/>
  <c r="L42" i="1"/>
  <c r="N42" i="1"/>
  <c r="M42" i="1"/>
  <c r="O42" i="1"/>
  <c r="I42" i="1"/>
  <c r="K41" i="1"/>
  <c r="L41" i="1"/>
  <c r="N41" i="1"/>
  <c r="M41" i="1"/>
  <c r="O41" i="1"/>
  <c r="I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K40" i="1"/>
  <c r="L40" i="1"/>
  <c r="N40" i="1"/>
  <c r="M40" i="1"/>
  <c r="O40" i="1"/>
  <c r="I40" i="1"/>
  <c r="K39" i="1"/>
  <c r="L39" i="1"/>
  <c r="N39" i="1"/>
  <c r="M39" i="1"/>
  <c r="O39" i="1"/>
  <c r="I39" i="1"/>
  <c r="K38" i="1"/>
  <c r="L38" i="1"/>
  <c r="N38" i="1"/>
  <c r="M38" i="1"/>
  <c r="O38" i="1"/>
  <c r="I38" i="1"/>
  <c r="K37" i="1"/>
  <c r="L37" i="1"/>
  <c r="N37" i="1"/>
  <c r="M37" i="1"/>
  <c r="O37" i="1"/>
  <c r="I37" i="1"/>
  <c r="K36" i="1"/>
  <c r="L36" i="1"/>
  <c r="N36" i="1"/>
  <c r="M36" i="1"/>
  <c r="O36" i="1"/>
  <c r="I36" i="1"/>
  <c r="K35" i="1"/>
  <c r="L35" i="1"/>
  <c r="N35" i="1"/>
  <c r="M35" i="1"/>
  <c r="O35" i="1"/>
  <c r="I35" i="1"/>
  <c r="K34" i="1"/>
  <c r="L34" i="1"/>
  <c r="N34" i="1"/>
  <c r="M34" i="1"/>
  <c r="O34" i="1"/>
  <c r="I34" i="1"/>
  <c r="K33" i="1"/>
  <c r="L33" i="1"/>
  <c r="N33" i="1"/>
  <c r="M33" i="1"/>
  <c r="O33" i="1"/>
  <c r="I33" i="1"/>
  <c r="K32" i="1"/>
  <c r="L32" i="1"/>
  <c r="N32" i="1"/>
  <c r="M32" i="1"/>
  <c r="O32" i="1"/>
  <c r="I32" i="1"/>
  <c r="K31" i="1"/>
  <c r="L31" i="1"/>
  <c r="N31" i="1"/>
  <c r="M31" i="1"/>
  <c r="O31" i="1"/>
  <c r="I31" i="1"/>
  <c r="K30" i="1"/>
  <c r="L30" i="1"/>
  <c r="N30" i="1"/>
  <c r="M30" i="1"/>
  <c r="O30" i="1"/>
  <c r="I30" i="1"/>
  <c r="K29" i="1"/>
  <c r="L29" i="1"/>
  <c r="N29" i="1"/>
  <c r="M29" i="1"/>
  <c r="O29" i="1"/>
  <c r="I29" i="1"/>
  <c r="K28" i="1"/>
  <c r="L28" i="1"/>
  <c r="N28" i="1"/>
  <c r="M28" i="1"/>
  <c r="O28" i="1"/>
  <c r="I28" i="1"/>
  <c r="K27" i="1"/>
  <c r="L27" i="1"/>
  <c r="N27" i="1"/>
  <c r="M27" i="1"/>
  <c r="O27" i="1"/>
  <c r="I27" i="1"/>
  <c r="K26" i="1"/>
  <c r="L26" i="1"/>
  <c r="N26" i="1"/>
  <c r="M26" i="1"/>
  <c r="O26" i="1"/>
  <c r="I26" i="1"/>
  <c r="K25" i="1"/>
  <c r="L25" i="1"/>
  <c r="N25" i="1"/>
  <c r="M25" i="1"/>
  <c r="O25" i="1"/>
  <c r="I25" i="1"/>
  <c r="K24" i="1"/>
  <c r="L24" i="1"/>
  <c r="N24" i="1"/>
  <c r="M24" i="1"/>
  <c r="O24" i="1"/>
  <c r="I24" i="1"/>
  <c r="E22" i="1"/>
  <c r="E23" i="1"/>
  <c r="E24" i="1"/>
  <c r="K23" i="1"/>
  <c r="L23" i="1"/>
  <c r="N23" i="1"/>
  <c r="M23" i="1"/>
  <c r="O23" i="1"/>
  <c r="I23" i="1"/>
  <c r="K22" i="1"/>
  <c r="L22" i="1"/>
  <c r="N22" i="1"/>
  <c r="M22" i="1"/>
  <c r="O22" i="1"/>
  <c r="I22" i="1"/>
  <c r="K21" i="1"/>
  <c r="L21" i="1"/>
  <c r="N21" i="1"/>
  <c r="M21" i="1"/>
  <c r="O21" i="1"/>
  <c r="I21" i="1"/>
  <c r="K20" i="1"/>
  <c r="L20" i="1"/>
  <c r="N20" i="1"/>
  <c r="M20" i="1"/>
  <c r="O20" i="1"/>
  <c r="I20" i="1"/>
  <c r="K19" i="1"/>
  <c r="L19" i="1"/>
  <c r="N19" i="1"/>
  <c r="M19" i="1"/>
  <c r="O19" i="1"/>
  <c r="I19" i="1"/>
  <c r="K18" i="1"/>
  <c r="L18" i="1"/>
  <c r="N18" i="1"/>
  <c r="M18" i="1"/>
  <c r="O18" i="1"/>
  <c r="I18" i="1"/>
  <c r="K17" i="1"/>
  <c r="L17" i="1"/>
  <c r="N17" i="1"/>
  <c r="M17" i="1"/>
  <c r="O17" i="1"/>
  <c r="I17" i="1"/>
  <c r="K16" i="1"/>
  <c r="L16" i="1"/>
  <c r="N16" i="1"/>
  <c r="M16" i="1"/>
  <c r="O16" i="1"/>
  <c r="I16" i="1"/>
  <c r="K15" i="1"/>
  <c r="L15" i="1"/>
  <c r="N15" i="1"/>
  <c r="M15" i="1"/>
  <c r="O15" i="1"/>
  <c r="I15" i="1"/>
  <c r="K14" i="1"/>
  <c r="L14" i="1"/>
  <c r="N14" i="1"/>
  <c r="M14" i="1"/>
  <c r="O14" i="1"/>
  <c r="I14" i="1"/>
  <c r="K13" i="1"/>
  <c r="L13" i="1"/>
  <c r="N13" i="1"/>
  <c r="M13" i="1"/>
  <c r="O13" i="1"/>
  <c r="I13" i="1"/>
  <c r="K12" i="1"/>
  <c r="L12" i="1"/>
  <c r="N12" i="1"/>
  <c r="M12" i="1"/>
  <c r="O12" i="1"/>
  <c r="I12" i="1"/>
  <c r="K11" i="1"/>
  <c r="L11" i="1"/>
  <c r="N11" i="1"/>
  <c r="M11" i="1"/>
  <c r="O11" i="1"/>
  <c r="I11" i="1"/>
  <c r="K10" i="1"/>
  <c r="L10" i="1"/>
  <c r="N10" i="1"/>
  <c r="M10" i="1"/>
  <c r="O10" i="1"/>
  <c r="I10" i="1"/>
  <c r="K9" i="1"/>
  <c r="L9" i="1"/>
  <c r="N9" i="1"/>
  <c r="M9" i="1"/>
  <c r="O9" i="1"/>
  <c r="I9" i="1"/>
  <c r="K8" i="1"/>
  <c r="L8" i="1"/>
  <c r="N8" i="1"/>
  <c r="M8" i="1"/>
  <c r="O8" i="1"/>
  <c r="I8" i="1"/>
  <c r="K7" i="1"/>
  <c r="L7" i="1"/>
  <c r="N7" i="1"/>
  <c r="M7" i="1"/>
  <c r="O7" i="1"/>
  <c r="I7" i="1"/>
  <c r="K6" i="1"/>
  <c r="L6" i="1"/>
  <c r="N6" i="1"/>
  <c r="M6" i="1"/>
  <c r="O6" i="1"/>
  <c r="I6" i="1"/>
  <c r="K5" i="1"/>
  <c r="L5" i="1"/>
  <c r="N5" i="1"/>
  <c r="M5" i="1"/>
  <c r="O5" i="1"/>
  <c r="I5" i="1"/>
  <c r="K4" i="1"/>
  <c r="L4" i="1"/>
  <c r="N4" i="1"/>
  <c r="M4" i="1"/>
  <c r="O4" i="1"/>
  <c r="I4" i="1"/>
  <c r="E4" i="1"/>
  <c r="K3" i="1"/>
  <c r="L3" i="1"/>
  <c r="N3" i="1"/>
  <c r="M3" i="1"/>
  <c r="O3" i="1"/>
  <c r="I3" i="1"/>
  <c r="K2" i="1"/>
  <c r="L2" i="1"/>
  <c r="N2" i="1"/>
  <c r="M2" i="1"/>
  <c r="O2" i="1"/>
  <c r="I2" i="1"/>
</calcChain>
</file>

<file path=xl/sharedStrings.xml><?xml version="1.0" encoding="utf-8"?>
<sst xmlns="http://schemas.openxmlformats.org/spreadsheetml/2006/main" count="54" uniqueCount="42">
  <si>
    <t>Target</t>
  </si>
  <si>
    <t>Spectrum</t>
  </si>
  <si>
    <t>Ligand shell</t>
  </si>
  <si>
    <t>Total added</t>
  </si>
  <si>
    <t>Titrant added (uL)</t>
  </si>
  <si>
    <t>Total added (uL)</t>
  </si>
  <si>
    <t>Total volume (mL)</t>
  </si>
  <si>
    <t>Amines per cluster</t>
  </si>
  <si>
    <t>mg</t>
  </si>
  <si>
    <t>Amine addition</t>
  </si>
  <si>
    <t>mL</t>
  </si>
  <si>
    <t>-42 ˚C</t>
  </si>
  <si>
    <t>mg/mL</t>
  </si>
  <si>
    <t>MW</t>
  </si>
  <si>
    <t>dilution</t>
  </si>
  <si>
    <t>x</t>
  </si>
  <si>
    <t>ligands/cluster</t>
  </si>
  <si>
    <t>initial volume</t>
  </si>
  <si>
    <t>Actual</t>
  </si>
  <si>
    <t>Stock amount</t>
  </si>
  <si>
    <t>Dilution amount</t>
  </si>
  <si>
    <t>Final conc.</t>
  </si>
  <si>
    <t>Cluster conc.</t>
  </si>
  <si>
    <t>Mol</t>
  </si>
  <si>
    <t>Cluster moles</t>
  </si>
  <si>
    <t>mol</t>
  </si>
  <si>
    <t>Ligand moles (30x)</t>
  </si>
  <si>
    <t>uL of titrant per single ligand shell</t>
  </si>
  <si>
    <t>Titrant</t>
  </si>
  <si>
    <t>mL of titrant needed</t>
  </si>
  <si>
    <t>Titrant conc.</t>
  </si>
  <si>
    <t>MW titrant</t>
  </si>
  <si>
    <t>Amt. titrant</t>
  </si>
  <si>
    <t>mmol</t>
  </si>
  <si>
    <t>density titrant</t>
  </si>
  <si>
    <t>uL</t>
  </si>
  <si>
    <t>AB3-095</t>
  </si>
  <si>
    <t>CdSe380mn</t>
  </si>
  <si>
    <t>Sample number</t>
  </si>
  <si>
    <t>Conc. cluster (mM)</t>
  </si>
  <si>
    <t>Conc. amine (mM)</t>
  </si>
  <si>
    <t>AB2-095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</si>
</sst>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000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quotePrefix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2"/>
  <sheetViews>
    <sheetView tabSelected="1" workbookViewId="0">
      <selection activeCell="A9" sqref="A9"/>
    </sheetView>
  </sheetViews>
  <sheetFormatPr baseColWidth="10" defaultRowHeight="15" x14ac:dyDescent="0"/>
  <cols>
    <col min="9" max="9" width="11.1640625" customWidth="1"/>
    <col min="10" max="10" width="15.83203125" customWidth="1"/>
    <col min="11" max="11" width="14.33203125" customWidth="1"/>
    <col min="12" max="13" width="16.83203125" customWidth="1"/>
    <col min="14" max="14" width="16.33203125" customWidth="1"/>
  </cols>
  <sheetData>
    <row r="1" spans="1:15">
      <c r="A1" s="1" t="s">
        <v>36</v>
      </c>
      <c r="E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39</v>
      </c>
      <c r="N1" s="2" t="s">
        <v>40</v>
      </c>
      <c r="O1" s="2" t="s">
        <v>7</v>
      </c>
    </row>
    <row r="2" spans="1:15">
      <c r="A2" t="s">
        <v>37</v>
      </c>
      <c r="E2">
        <v>10</v>
      </c>
      <c r="F2" t="s">
        <v>8</v>
      </c>
      <c r="G2">
        <v>1</v>
      </c>
      <c r="H2">
        <v>0</v>
      </c>
      <c r="I2">
        <f>SUM($H$2:H2)</f>
        <v>0</v>
      </c>
      <c r="J2">
        <f>H2*$A$20</f>
        <v>0</v>
      </c>
      <c r="K2">
        <f>SUM($J$2:J2)</f>
        <v>0</v>
      </c>
      <c r="L2">
        <f>K2*10^-3+$A$7</f>
        <v>15</v>
      </c>
      <c r="M2" s="3">
        <f>$E$17/(L2*10^-3)</f>
        <v>1.4515288082019505E-5</v>
      </c>
      <c r="N2" s="3">
        <f>$E$21*(K2*10^-6)/(L2*10^-3)</f>
        <v>0</v>
      </c>
      <c r="O2" s="4">
        <f>N2/M2</f>
        <v>0</v>
      </c>
    </row>
    <row r="3" spans="1:15">
      <c r="A3" t="s">
        <v>9</v>
      </c>
      <c r="E3">
        <v>4</v>
      </c>
      <c r="F3" t="s">
        <v>10</v>
      </c>
      <c r="G3">
        <f>G2+1</f>
        <v>2</v>
      </c>
      <c r="H3">
        <v>0.1</v>
      </c>
      <c r="I3">
        <f>SUM($H$2:H3)</f>
        <v>0.1</v>
      </c>
      <c r="J3">
        <f t="shared" ref="J3:J42" si="0">H3*$A$20</f>
        <v>0.5</v>
      </c>
      <c r="K3">
        <f>SUM($J$2:J3)</f>
        <v>0.5</v>
      </c>
      <c r="L3">
        <f t="shared" ref="L3:L42" si="1">K3*10^-3+$A$7</f>
        <v>15.000500000000001</v>
      </c>
      <c r="M3" s="3">
        <f t="shared" ref="M3:M42" si="2">$E$17/(L3*10^-3)</f>
        <v>1.4514804255210996E-5</v>
      </c>
      <c r="N3" s="3">
        <f t="shared" ref="N3:N42" si="3">$E$21*(K3*10^-6)/(L3*10^-3)</f>
        <v>6.0962177871886182E-5</v>
      </c>
      <c r="O3" s="4">
        <f t="shared" ref="O3:O42" si="4">N3/M3</f>
        <v>4.2</v>
      </c>
    </row>
    <row r="4" spans="1:15">
      <c r="A4" s="5" t="s">
        <v>11</v>
      </c>
      <c r="E4">
        <f>E2/E3</f>
        <v>2.5</v>
      </c>
      <c r="F4" t="s">
        <v>12</v>
      </c>
      <c r="G4">
        <f t="shared" ref="G4:G32" si="5">G3+1</f>
        <v>3</v>
      </c>
      <c r="H4">
        <v>0.1</v>
      </c>
      <c r="I4">
        <f>SUM($H$2:H4)</f>
        <v>0.2</v>
      </c>
      <c r="J4">
        <f t="shared" si="0"/>
        <v>0.5</v>
      </c>
      <c r="K4">
        <f>SUM($J$2:J4)</f>
        <v>1</v>
      </c>
      <c r="L4">
        <f t="shared" si="1"/>
        <v>15.000999999999999</v>
      </c>
      <c r="M4" s="3">
        <f t="shared" si="2"/>
        <v>1.4514320460655461E-5</v>
      </c>
      <c r="N4" s="3">
        <f t="shared" si="3"/>
        <v>1.2192029186950587E-4</v>
      </c>
      <c r="O4" s="4">
        <f t="shared" si="4"/>
        <v>8.4</v>
      </c>
    </row>
    <row r="5" spans="1:15">
      <c r="A5">
        <v>17223.22</v>
      </c>
      <c r="B5" t="s">
        <v>13</v>
      </c>
      <c r="D5" t="s">
        <v>14</v>
      </c>
      <c r="E5">
        <v>10</v>
      </c>
      <c r="F5" t="s">
        <v>15</v>
      </c>
      <c r="G5">
        <f t="shared" si="5"/>
        <v>4</v>
      </c>
      <c r="H5">
        <v>0.1</v>
      </c>
      <c r="I5">
        <f>SUM($H$2:H5)</f>
        <v>0.30000000000000004</v>
      </c>
      <c r="J5">
        <f t="shared" si="0"/>
        <v>0.5</v>
      </c>
      <c r="K5">
        <f>SUM($J$2:J5)</f>
        <v>1.5</v>
      </c>
      <c r="L5">
        <f t="shared" si="1"/>
        <v>15.0015</v>
      </c>
      <c r="M5" s="3">
        <f t="shared" si="2"/>
        <v>1.4513836698349668E-5</v>
      </c>
      <c r="N5" s="3">
        <f t="shared" si="3"/>
        <v>1.8287434239920583E-4</v>
      </c>
      <c r="O5" s="4">
        <f t="shared" si="4"/>
        <v>12.600000000000001</v>
      </c>
    </row>
    <row r="6" spans="1:15">
      <c r="A6">
        <v>42</v>
      </c>
      <c r="B6" t="s">
        <v>16</v>
      </c>
      <c r="E6" s="2"/>
      <c r="G6">
        <f t="shared" si="5"/>
        <v>5</v>
      </c>
      <c r="H6">
        <v>0.1</v>
      </c>
      <c r="I6">
        <f>SUM($H$2:H6)</f>
        <v>0.4</v>
      </c>
      <c r="J6">
        <f t="shared" si="0"/>
        <v>0.5</v>
      </c>
      <c r="K6">
        <f>SUM($J$2:J6)</f>
        <v>2</v>
      </c>
      <c r="L6">
        <f t="shared" si="1"/>
        <v>15.002000000000001</v>
      </c>
      <c r="M6" s="3">
        <f t="shared" si="2"/>
        <v>1.4513352968290397E-5</v>
      </c>
      <c r="N6" s="3">
        <f t="shared" si="3"/>
        <v>2.4382432986727869E-4</v>
      </c>
      <c r="O6" s="4">
        <f t="shared" si="4"/>
        <v>16.8</v>
      </c>
    </row>
    <row r="7" spans="1:15">
      <c r="A7">
        <v>15</v>
      </c>
      <c r="B7" t="s">
        <v>17</v>
      </c>
      <c r="D7" s="6"/>
      <c r="E7" s="1" t="s">
        <v>18</v>
      </c>
      <c r="F7" s="6"/>
      <c r="G7">
        <f t="shared" si="5"/>
        <v>6</v>
      </c>
      <c r="H7">
        <v>0.1</v>
      </c>
      <c r="I7">
        <f>SUM($H$2:H7)</f>
        <v>0.5</v>
      </c>
      <c r="J7">
        <f t="shared" si="0"/>
        <v>0.5</v>
      </c>
      <c r="K7">
        <f>SUM($J$2:J7)</f>
        <v>2.5</v>
      </c>
      <c r="L7">
        <f t="shared" si="1"/>
        <v>15.0025</v>
      </c>
      <c r="M7" s="3">
        <f t="shared" si="2"/>
        <v>1.4512869270474425E-5</v>
      </c>
      <c r="N7" s="3">
        <f t="shared" si="3"/>
        <v>3.0477025467996288E-4</v>
      </c>
      <c r="O7" s="4">
        <f t="shared" si="4"/>
        <v>20.999999999999996</v>
      </c>
    </row>
    <row r="8" spans="1:15">
      <c r="A8" t="s">
        <v>41</v>
      </c>
      <c r="B8" t="s">
        <v>38</v>
      </c>
      <c r="D8" s="6"/>
      <c r="E8" s="6">
        <v>10</v>
      </c>
      <c r="F8" s="6" t="s">
        <v>8</v>
      </c>
      <c r="G8">
        <f t="shared" si="5"/>
        <v>7</v>
      </c>
      <c r="H8">
        <v>0.2</v>
      </c>
      <c r="I8">
        <f>SUM($H$2:H8)</f>
        <v>0.7</v>
      </c>
      <c r="J8">
        <f t="shared" si="0"/>
        <v>1</v>
      </c>
      <c r="K8">
        <f>SUM($J$2:J8)</f>
        <v>3.5</v>
      </c>
      <c r="L8">
        <f t="shared" si="1"/>
        <v>15.003500000000001</v>
      </c>
      <c r="M8" s="3">
        <f t="shared" si="2"/>
        <v>1.4511901971559472E-5</v>
      </c>
      <c r="N8" s="3">
        <f t="shared" si="3"/>
        <v>4.2664991796384852E-4</v>
      </c>
      <c r="O8" s="4">
        <f t="shared" si="4"/>
        <v>29.400000000000002</v>
      </c>
    </row>
    <row r="9" spans="1:15">
      <c r="D9" s="6"/>
      <c r="E9" s="6">
        <v>4</v>
      </c>
      <c r="F9" s="6" t="s">
        <v>10</v>
      </c>
      <c r="G9">
        <f t="shared" si="5"/>
        <v>8</v>
      </c>
      <c r="H9">
        <v>0.2</v>
      </c>
      <c r="I9">
        <f>SUM($H$2:H9)</f>
        <v>0.89999999999999991</v>
      </c>
      <c r="J9">
        <f t="shared" si="0"/>
        <v>1</v>
      </c>
      <c r="K9">
        <f>SUM($J$2:J9)</f>
        <v>4.5</v>
      </c>
      <c r="L9">
        <f t="shared" si="1"/>
        <v>15.0045</v>
      </c>
      <c r="M9" s="3">
        <f t="shared" si="2"/>
        <v>1.451093480157903E-5</v>
      </c>
      <c r="N9" s="3">
        <f t="shared" si="3"/>
        <v>5.4851333549968732E-4</v>
      </c>
      <c r="O9" s="4">
        <f t="shared" si="4"/>
        <v>37.799999999999997</v>
      </c>
    </row>
    <row r="10" spans="1:15">
      <c r="D10" s="6"/>
      <c r="E10" s="6">
        <v>2.5</v>
      </c>
      <c r="F10" s="6" t="s">
        <v>12</v>
      </c>
      <c r="G10">
        <f t="shared" si="5"/>
        <v>9</v>
      </c>
      <c r="H10">
        <v>0.2</v>
      </c>
      <c r="I10">
        <f>SUM($H$2:H10)</f>
        <v>1.0999999999999999</v>
      </c>
      <c r="J10">
        <f t="shared" si="0"/>
        <v>1</v>
      </c>
      <c r="K10">
        <f>SUM($J$2:J10)</f>
        <v>5.5</v>
      </c>
      <c r="L10">
        <f t="shared" si="1"/>
        <v>15.0055</v>
      </c>
      <c r="M10" s="3">
        <f t="shared" si="2"/>
        <v>1.4509967760507318E-5</v>
      </c>
      <c r="N10" s="3">
        <f t="shared" si="3"/>
        <v>6.703605105354382E-4</v>
      </c>
      <c r="O10" s="4">
        <f t="shared" si="4"/>
        <v>46.2</v>
      </c>
    </row>
    <row r="11" spans="1:15">
      <c r="D11" s="6" t="s">
        <v>19</v>
      </c>
      <c r="E11" s="6">
        <v>1.5</v>
      </c>
      <c r="F11" s="6" t="s">
        <v>10</v>
      </c>
      <c r="G11">
        <f t="shared" si="5"/>
        <v>10</v>
      </c>
      <c r="H11">
        <v>0.2</v>
      </c>
      <c r="I11">
        <f>SUM($H$2:H11)</f>
        <v>1.2999999999999998</v>
      </c>
      <c r="J11">
        <f t="shared" si="0"/>
        <v>1</v>
      </c>
      <c r="K11">
        <f>SUM($J$2:J11)</f>
        <v>6.5</v>
      </c>
      <c r="L11">
        <f t="shared" si="1"/>
        <v>15.006500000000001</v>
      </c>
      <c r="M11" s="3">
        <f t="shared" si="2"/>
        <v>1.4509000848318565E-5</v>
      </c>
      <c r="N11" s="3">
        <f t="shared" si="3"/>
        <v>7.921914463181937E-4</v>
      </c>
      <c r="O11" s="4">
        <f t="shared" si="4"/>
        <v>54.6</v>
      </c>
    </row>
    <row r="12" spans="1:15">
      <c r="D12" s="6" t="s">
        <v>20</v>
      </c>
      <c r="E12" s="6">
        <v>13.5</v>
      </c>
      <c r="F12" s="6" t="s">
        <v>10</v>
      </c>
      <c r="G12">
        <f t="shared" si="5"/>
        <v>11</v>
      </c>
      <c r="H12">
        <v>0.2</v>
      </c>
      <c r="I12">
        <f>SUM($H$2:H12)</f>
        <v>1.4999999999999998</v>
      </c>
      <c r="J12">
        <f t="shared" si="0"/>
        <v>1</v>
      </c>
      <c r="K12">
        <f>SUM($J$2:J12)</f>
        <v>7.5</v>
      </c>
      <c r="L12">
        <f t="shared" si="1"/>
        <v>15.0075</v>
      </c>
      <c r="M12" s="3">
        <f t="shared" si="2"/>
        <v>1.4508034064987011E-5</v>
      </c>
      <c r="N12" s="3">
        <f t="shared" si="3"/>
        <v>9.1400614609418165E-4</v>
      </c>
      <c r="O12" s="4">
        <f t="shared" si="4"/>
        <v>63</v>
      </c>
    </row>
    <row r="13" spans="1:15">
      <c r="G13">
        <f t="shared" si="5"/>
        <v>12</v>
      </c>
      <c r="H13">
        <v>0.25</v>
      </c>
      <c r="I13">
        <f>SUM($H$2:H13)</f>
        <v>1.7499999999999998</v>
      </c>
      <c r="J13">
        <f t="shared" si="0"/>
        <v>1.25</v>
      </c>
      <c r="K13">
        <f>SUM($J$2:J13)</f>
        <v>8.75</v>
      </c>
      <c r="L13">
        <f t="shared" si="1"/>
        <v>15.008749999999999</v>
      </c>
      <c r="M13" s="3">
        <f t="shared" si="2"/>
        <v>1.4506825766988762E-5</v>
      </c>
      <c r="N13" s="3">
        <f t="shared" si="3"/>
        <v>1.0662516938736738E-3</v>
      </c>
      <c r="O13" s="4">
        <f t="shared" si="4"/>
        <v>73.499999999999986</v>
      </c>
    </row>
    <row r="14" spans="1:15">
      <c r="E14" s="2" t="s">
        <v>21</v>
      </c>
      <c r="G14">
        <f t="shared" si="5"/>
        <v>13</v>
      </c>
      <c r="H14">
        <v>0.25</v>
      </c>
      <c r="I14">
        <f>SUM($H$2:H14)</f>
        <v>1.9999999999999998</v>
      </c>
      <c r="J14">
        <f t="shared" si="0"/>
        <v>1.25</v>
      </c>
      <c r="K14">
        <f>SUM($J$2:J14)</f>
        <v>10</v>
      </c>
      <c r="L14">
        <f t="shared" si="1"/>
        <v>15.01</v>
      </c>
      <c r="M14" s="3">
        <f t="shared" si="2"/>
        <v>1.4505617670239345E-5</v>
      </c>
      <c r="N14" s="3">
        <f t="shared" si="3"/>
        <v>1.2184718843001048E-3</v>
      </c>
      <c r="O14" s="4">
        <f t="shared" si="4"/>
        <v>83.999999999999986</v>
      </c>
    </row>
    <row r="15" spans="1:15">
      <c r="D15" t="s">
        <v>22</v>
      </c>
      <c r="E15">
        <f>E10*E11/(E11+E12)</f>
        <v>0.25</v>
      </c>
      <c r="F15" t="s">
        <v>12</v>
      </c>
      <c r="G15">
        <f t="shared" si="5"/>
        <v>14</v>
      </c>
      <c r="H15">
        <v>0.25</v>
      </c>
      <c r="I15">
        <f>SUM($H$2:H15)</f>
        <v>2.25</v>
      </c>
      <c r="J15">
        <f t="shared" si="0"/>
        <v>1.25</v>
      </c>
      <c r="K15">
        <f>SUM($J$2:J15)</f>
        <v>11.25</v>
      </c>
      <c r="L15">
        <f t="shared" si="1"/>
        <v>15.01125</v>
      </c>
      <c r="M15" s="3">
        <f t="shared" si="2"/>
        <v>1.4504409774688488E-5</v>
      </c>
      <c r="N15" s="3">
        <f t="shared" si="3"/>
        <v>1.370666723708062E-3</v>
      </c>
      <c r="O15" s="4">
        <f t="shared" si="4"/>
        <v>94.5</v>
      </c>
    </row>
    <row r="16" spans="1:15">
      <c r="D16" t="s">
        <v>22</v>
      </c>
      <c r="E16" s="3">
        <f>E15/A5</f>
        <v>1.4515288082019505E-5</v>
      </c>
      <c r="F16" t="s">
        <v>23</v>
      </c>
      <c r="G16">
        <f t="shared" si="5"/>
        <v>15</v>
      </c>
      <c r="H16">
        <v>0.25</v>
      </c>
      <c r="I16">
        <f>SUM($H$2:H16)</f>
        <v>2.5</v>
      </c>
      <c r="J16">
        <f t="shared" si="0"/>
        <v>1.25</v>
      </c>
      <c r="K16">
        <f>SUM($J$2:J16)</f>
        <v>12.5</v>
      </c>
      <c r="L16">
        <f t="shared" si="1"/>
        <v>15.012499999999999</v>
      </c>
      <c r="M16" s="3">
        <f t="shared" si="2"/>
        <v>1.4503202080285932E-5</v>
      </c>
      <c r="N16" s="3">
        <f t="shared" si="3"/>
        <v>1.5228362184300228E-3</v>
      </c>
      <c r="O16" s="4">
        <f t="shared" si="4"/>
        <v>105</v>
      </c>
    </row>
    <row r="17" spans="1:15">
      <c r="D17" t="s">
        <v>24</v>
      </c>
      <c r="E17" s="3">
        <f>E16*0.015</f>
        <v>2.1772932123029257E-7</v>
      </c>
      <c r="F17" t="s">
        <v>25</v>
      </c>
      <c r="G17">
        <f t="shared" si="5"/>
        <v>16</v>
      </c>
      <c r="H17">
        <v>0.5</v>
      </c>
      <c r="I17">
        <f>SUM($H$2:H17)</f>
        <v>3</v>
      </c>
      <c r="J17">
        <f t="shared" si="0"/>
        <v>2.5</v>
      </c>
      <c r="K17">
        <f>SUM($J$2:J17)</f>
        <v>15</v>
      </c>
      <c r="L17">
        <f t="shared" si="1"/>
        <v>15.015000000000001</v>
      </c>
      <c r="M17" s="3">
        <f t="shared" si="2"/>
        <v>1.450078729472478E-5</v>
      </c>
      <c r="N17" s="3">
        <f t="shared" si="3"/>
        <v>1.8270991991353219E-3</v>
      </c>
      <c r="O17" s="4">
        <f t="shared" si="4"/>
        <v>125.99999999999997</v>
      </c>
    </row>
    <row r="18" spans="1:15">
      <c r="D18" t="s">
        <v>26</v>
      </c>
      <c r="E18" s="3">
        <f>E17*A6</f>
        <v>9.1446314916722872E-6</v>
      </c>
      <c r="F18" t="s">
        <v>25</v>
      </c>
      <c r="G18">
        <f t="shared" si="5"/>
        <v>17</v>
      </c>
      <c r="H18">
        <v>0.5</v>
      </c>
      <c r="I18">
        <f>SUM($H$2:H18)</f>
        <v>3.5</v>
      </c>
      <c r="J18">
        <f t="shared" si="0"/>
        <v>2.5</v>
      </c>
      <c r="K18">
        <f>SUM($J$2:J18)</f>
        <v>17.5</v>
      </c>
      <c r="L18">
        <f t="shared" si="1"/>
        <v>15.0175</v>
      </c>
      <c r="M18" s="3">
        <f t="shared" si="2"/>
        <v>1.4498373313154158E-5</v>
      </c>
      <c r="N18" s="3">
        <f t="shared" si="3"/>
        <v>2.1312608770336612E-3</v>
      </c>
      <c r="O18" s="4">
        <f t="shared" si="4"/>
        <v>147</v>
      </c>
    </row>
    <row r="19" spans="1:15">
      <c r="G19">
        <f t="shared" si="5"/>
        <v>18</v>
      </c>
      <c r="H19">
        <v>0.5</v>
      </c>
      <c r="I19">
        <f>SUM($H$2:H19)</f>
        <v>4</v>
      </c>
      <c r="J19">
        <f t="shared" si="0"/>
        <v>2.5</v>
      </c>
      <c r="K19">
        <f>SUM($J$2:J19)</f>
        <v>20</v>
      </c>
      <c r="L19">
        <f t="shared" si="1"/>
        <v>15.02</v>
      </c>
      <c r="M19" s="3">
        <f t="shared" si="2"/>
        <v>1.4495960135172606E-5</v>
      </c>
      <c r="N19" s="3">
        <f t="shared" si="3"/>
        <v>2.4353213027089979E-3</v>
      </c>
      <c r="O19" s="4">
        <f t="shared" si="4"/>
        <v>168</v>
      </c>
    </row>
    <row r="20" spans="1:15">
      <c r="A20">
        <v>5</v>
      </c>
      <c r="B20" t="s">
        <v>27</v>
      </c>
      <c r="E20" s="2" t="s">
        <v>28</v>
      </c>
      <c r="G20">
        <f t="shared" si="5"/>
        <v>19</v>
      </c>
      <c r="H20">
        <v>0.5</v>
      </c>
      <c r="I20">
        <f>SUM($H$2:H20)</f>
        <v>4.5</v>
      </c>
      <c r="J20">
        <f t="shared" si="0"/>
        <v>2.5</v>
      </c>
      <c r="K20">
        <f>SUM($J$2:J20)</f>
        <v>22.5</v>
      </c>
      <c r="L20">
        <f t="shared" si="1"/>
        <v>15.022500000000001</v>
      </c>
      <c r="M20" s="3">
        <f t="shared" si="2"/>
        <v>1.4493547760378935E-5</v>
      </c>
      <c r="N20" s="3">
        <f t="shared" si="3"/>
        <v>2.7392805267116185E-3</v>
      </c>
      <c r="O20" s="4">
        <f t="shared" si="4"/>
        <v>188.99999999999997</v>
      </c>
    </row>
    <row r="21" spans="1:15">
      <c r="A21">
        <v>2</v>
      </c>
      <c r="B21" t="s">
        <v>29</v>
      </c>
      <c r="D21" t="s">
        <v>30</v>
      </c>
      <c r="E21" s="7">
        <f>E18/(A20*10^-6)</f>
        <v>1.8289262983344576</v>
      </c>
      <c r="F21" t="s">
        <v>23</v>
      </c>
      <c r="G21">
        <f t="shared" si="5"/>
        <v>20</v>
      </c>
      <c r="H21">
        <v>0.5</v>
      </c>
      <c r="I21">
        <f>SUM($H$2:H21)</f>
        <v>5</v>
      </c>
      <c r="J21">
        <f t="shared" si="0"/>
        <v>2.5</v>
      </c>
      <c r="K21">
        <f>SUM($J$2:J21)</f>
        <v>25</v>
      </c>
      <c r="L21">
        <f t="shared" si="1"/>
        <v>15.025</v>
      </c>
      <c r="M21" s="3">
        <f t="shared" si="2"/>
        <v>1.4491136188372217E-5</v>
      </c>
      <c r="N21" s="3">
        <f t="shared" si="3"/>
        <v>3.0431385995581656E-3</v>
      </c>
      <c r="O21" s="4">
        <f t="shared" si="4"/>
        <v>210</v>
      </c>
    </row>
    <row r="22" spans="1:15">
      <c r="A22">
        <v>73.14</v>
      </c>
      <c r="B22" t="s">
        <v>31</v>
      </c>
      <c r="D22" t="s">
        <v>32</v>
      </c>
      <c r="E22" s="7">
        <f>E21*A21</f>
        <v>3.6578525966689153</v>
      </c>
      <c r="F22" t="s">
        <v>33</v>
      </c>
      <c r="G22">
        <f t="shared" si="5"/>
        <v>21</v>
      </c>
      <c r="H22">
        <v>1</v>
      </c>
      <c r="I22">
        <f>SUM($H$2:H22)</f>
        <v>6</v>
      </c>
      <c r="J22">
        <f t="shared" si="0"/>
        <v>5</v>
      </c>
      <c r="K22">
        <f>SUM($J$2:J22)</f>
        <v>30</v>
      </c>
      <c r="L22">
        <f t="shared" si="1"/>
        <v>15.03</v>
      </c>
      <c r="M22" s="3">
        <f t="shared" si="2"/>
        <v>1.4486315451117269E-5</v>
      </c>
      <c r="N22" s="3">
        <f t="shared" si="3"/>
        <v>3.6505514936815519E-3</v>
      </c>
      <c r="O22" s="4">
        <f t="shared" si="4"/>
        <v>252</v>
      </c>
    </row>
    <row r="23" spans="1:15">
      <c r="A23">
        <v>0.74</v>
      </c>
      <c r="B23" t="s">
        <v>34</v>
      </c>
      <c r="D23" t="s">
        <v>32</v>
      </c>
      <c r="E23" s="8">
        <f>E22*A22</f>
        <v>267.53533892036444</v>
      </c>
      <c r="F23" t="s">
        <v>8</v>
      </c>
      <c r="G23">
        <f t="shared" si="5"/>
        <v>22</v>
      </c>
      <c r="H23">
        <v>1</v>
      </c>
      <c r="I23">
        <f>SUM($H$2:H23)</f>
        <v>7</v>
      </c>
      <c r="J23">
        <f t="shared" si="0"/>
        <v>5</v>
      </c>
      <c r="K23">
        <f>SUM($J$2:J23)</f>
        <v>35</v>
      </c>
      <c r="L23">
        <f t="shared" si="1"/>
        <v>15.035</v>
      </c>
      <c r="M23" s="3">
        <f t="shared" si="2"/>
        <v>1.4481497920205691E-5</v>
      </c>
      <c r="N23" s="3">
        <f t="shared" si="3"/>
        <v>4.2575603885404729E-3</v>
      </c>
      <c r="O23" s="4">
        <f t="shared" si="4"/>
        <v>294</v>
      </c>
    </row>
    <row r="24" spans="1:15">
      <c r="D24" t="s">
        <v>32</v>
      </c>
      <c r="E24" s="9">
        <f>E23/A23</f>
        <v>361.53424178427628</v>
      </c>
      <c r="F24" t="s">
        <v>35</v>
      </c>
      <c r="G24">
        <f t="shared" si="5"/>
        <v>23</v>
      </c>
      <c r="H24">
        <v>1</v>
      </c>
      <c r="I24">
        <f>SUM($H$2:H24)</f>
        <v>8</v>
      </c>
      <c r="J24">
        <f t="shared" si="0"/>
        <v>5</v>
      </c>
      <c r="K24">
        <f>SUM($J$2:J24)</f>
        <v>40</v>
      </c>
      <c r="L24">
        <f t="shared" si="1"/>
        <v>15.04</v>
      </c>
      <c r="M24" s="3">
        <f t="shared" si="2"/>
        <v>1.4476683592439666E-5</v>
      </c>
      <c r="N24" s="3">
        <f t="shared" si="3"/>
        <v>4.864165687059727E-3</v>
      </c>
      <c r="O24" s="4">
        <f t="shared" si="4"/>
        <v>335.99999999999994</v>
      </c>
    </row>
    <row r="25" spans="1:15">
      <c r="G25">
        <f t="shared" si="5"/>
        <v>24</v>
      </c>
      <c r="H25">
        <v>1</v>
      </c>
      <c r="I25">
        <f>SUM($H$2:H25)</f>
        <v>9</v>
      </c>
      <c r="J25">
        <f t="shared" si="0"/>
        <v>5</v>
      </c>
      <c r="K25">
        <f>SUM($J$2:J25)</f>
        <v>45</v>
      </c>
      <c r="L25">
        <f t="shared" si="1"/>
        <v>15.045</v>
      </c>
      <c r="M25" s="3">
        <f t="shared" si="2"/>
        <v>1.4471872464625627E-5</v>
      </c>
      <c r="N25" s="3">
        <f t="shared" si="3"/>
        <v>5.4703677916284861E-3</v>
      </c>
      <c r="O25" s="4">
        <f t="shared" si="4"/>
        <v>377.99999999999994</v>
      </c>
    </row>
    <row r="26" spans="1:15">
      <c r="G26">
        <f t="shared" si="5"/>
        <v>25</v>
      </c>
      <c r="H26">
        <v>1</v>
      </c>
      <c r="I26">
        <f>SUM($H$2:H26)</f>
        <v>10</v>
      </c>
      <c r="J26">
        <f t="shared" si="0"/>
        <v>5</v>
      </c>
      <c r="K26">
        <f>SUM($J$2:J26)</f>
        <v>50</v>
      </c>
      <c r="L26">
        <f t="shared" si="1"/>
        <v>15.05</v>
      </c>
      <c r="M26" s="3">
        <f t="shared" si="2"/>
        <v>1.4467064533574255E-5</v>
      </c>
      <c r="N26" s="3">
        <f t="shared" si="3"/>
        <v>6.0761671041011872E-3</v>
      </c>
      <c r="O26" s="4">
        <f t="shared" si="4"/>
        <v>420</v>
      </c>
    </row>
    <row r="27" spans="1:15">
      <c r="G27">
        <f t="shared" si="5"/>
        <v>26</v>
      </c>
      <c r="H27">
        <v>2.5</v>
      </c>
      <c r="I27">
        <f>SUM($H$2:H27)</f>
        <v>12.5</v>
      </c>
      <c r="J27">
        <f t="shared" si="0"/>
        <v>12.5</v>
      </c>
      <c r="K27">
        <f>SUM($J$2:J27)</f>
        <v>62.5</v>
      </c>
      <c r="L27">
        <f t="shared" si="1"/>
        <v>15.0625</v>
      </c>
      <c r="M27" s="3">
        <f t="shared" si="2"/>
        <v>1.4455058670890792E-5</v>
      </c>
      <c r="N27" s="3">
        <f t="shared" si="3"/>
        <v>7.5889058022176673E-3</v>
      </c>
      <c r="O27" s="4">
        <f t="shared" si="4"/>
        <v>525.00000000000011</v>
      </c>
    </row>
    <row r="28" spans="1:15">
      <c r="G28">
        <f t="shared" si="5"/>
        <v>27</v>
      </c>
      <c r="H28">
        <v>2.5</v>
      </c>
      <c r="I28">
        <f>SUM($H$2:H28)</f>
        <v>15</v>
      </c>
      <c r="J28">
        <f t="shared" si="0"/>
        <v>12.5</v>
      </c>
      <c r="K28">
        <f>SUM($J$2:J28)</f>
        <v>75</v>
      </c>
      <c r="L28">
        <f t="shared" si="1"/>
        <v>15.074999999999999</v>
      </c>
      <c r="M28" s="3">
        <f t="shared" si="2"/>
        <v>1.4443072718427368E-5</v>
      </c>
      <c r="N28" s="3">
        <f t="shared" si="3"/>
        <v>9.0991358126092416E-3</v>
      </c>
      <c r="O28" s="4">
        <f t="shared" si="4"/>
        <v>630</v>
      </c>
    </row>
    <row r="29" spans="1:15">
      <c r="G29">
        <f t="shared" si="5"/>
        <v>28</v>
      </c>
      <c r="H29">
        <v>2.5</v>
      </c>
      <c r="I29">
        <f>SUM($H$2:H29)</f>
        <v>17.5</v>
      </c>
      <c r="J29">
        <f t="shared" si="0"/>
        <v>12.5</v>
      </c>
      <c r="K29">
        <f>SUM($J$2:J29)</f>
        <v>87.5</v>
      </c>
      <c r="L29">
        <f t="shared" si="1"/>
        <v>15.0875</v>
      </c>
      <c r="M29" s="3">
        <f t="shared" si="2"/>
        <v>1.4431106626697104E-5</v>
      </c>
      <c r="N29" s="3">
        <f t="shared" si="3"/>
        <v>1.0606863370622372E-2</v>
      </c>
      <c r="O29" s="4">
        <f t="shared" si="4"/>
        <v>735.00000000000011</v>
      </c>
    </row>
    <row r="30" spans="1:15">
      <c r="G30">
        <f t="shared" si="5"/>
        <v>29</v>
      </c>
      <c r="H30">
        <v>2.5</v>
      </c>
      <c r="I30">
        <f>SUM($H$2:H30)</f>
        <v>20</v>
      </c>
      <c r="J30">
        <f t="shared" si="0"/>
        <v>12.5</v>
      </c>
      <c r="K30">
        <f>SUM($J$2:J30)</f>
        <v>100</v>
      </c>
      <c r="L30">
        <f t="shared" si="1"/>
        <v>15.1</v>
      </c>
      <c r="M30" s="3">
        <f t="shared" si="2"/>
        <v>1.441916034637699E-5</v>
      </c>
      <c r="N30" s="3">
        <f t="shared" si="3"/>
        <v>1.2112094690956671E-2</v>
      </c>
      <c r="O30" s="4">
        <f t="shared" si="4"/>
        <v>840</v>
      </c>
    </row>
    <row r="31" spans="1:15">
      <c r="G31">
        <f t="shared" si="5"/>
        <v>30</v>
      </c>
      <c r="H31">
        <v>2.5</v>
      </c>
      <c r="I31">
        <f>SUM($H$2:H31)</f>
        <v>22.5</v>
      </c>
      <c r="J31">
        <f t="shared" si="0"/>
        <v>12.5</v>
      </c>
      <c r="K31">
        <f>SUM($J$2:J31)</f>
        <v>112.5</v>
      </c>
      <c r="L31">
        <f t="shared" si="1"/>
        <v>15.112500000000001</v>
      </c>
      <c r="M31" s="3">
        <f t="shared" si="2"/>
        <v>1.4407233828307199E-5</v>
      </c>
      <c r="N31" s="3">
        <f t="shared" si="3"/>
        <v>1.3614835967750304E-2</v>
      </c>
      <c r="O31" s="4">
        <f t="shared" si="4"/>
        <v>945.00000000000011</v>
      </c>
    </row>
    <row r="32" spans="1:15">
      <c r="G32">
        <f t="shared" si="5"/>
        <v>31</v>
      </c>
      <c r="H32">
        <v>2.5</v>
      </c>
      <c r="I32">
        <f>SUM($H$2:H32)</f>
        <v>25</v>
      </c>
      <c r="J32">
        <f t="shared" si="0"/>
        <v>12.5</v>
      </c>
      <c r="K32">
        <f>SUM($J$2:J32)</f>
        <v>125</v>
      </c>
      <c r="L32">
        <f t="shared" si="1"/>
        <v>15.125</v>
      </c>
      <c r="M32" s="3">
        <f t="shared" si="2"/>
        <v>1.4395327023490417E-5</v>
      </c>
      <c r="N32" s="3">
        <f t="shared" si="3"/>
        <v>1.5115093374664939E-2</v>
      </c>
      <c r="O32" s="4">
        <f t="shared" si="4"/>
        <v>1050</v>
      </c>
    </row>
    <row r="33" spans="7:15">
      <c r="G33">
        <f t="shared" ref="G33:G41" si="6">G32+1</f>
        <v>32</v>
      </c>
      <c r="H33">
        <v>5</v>
      </c>
      <c r="I33">
        <f>SUM($H$2:H33)</f>
        <v>30</v>
      </c>
      <c r="J33">
        <f t="shared" si="0"/>
        <v>25</v>
      </c>
      <c r="K33">
        <f>SUM($J$2:J33)</f>
        <v>150</v>
      </c>
      <c r="L33">
        <f t="shared" si="1"/>
        <v>15.15</v>
      </c>
      <c r="M33" s="3">
        <f t="shared" si="2"/>
        <v>1.4371572358435153E-5</v>
      </c>
      <c r="N33" s="3">
        <f t="shared" si="3"/>
        <v>1.8108181171628292E-2</v>
      </c>
      <c r="O33" s="4">
        <f t="shared" si="4"/>
        <v>1260</v>
      </c>
    </row>
    <row r="34" spans="7:15">
      <c r="G34">
        <f t="shared" si="6"/>
        <v>33</v>
      </c>
      <c r="H34">
        <v>5</v>
      </c>
      <c r="I34">
        <f>SUM($H$2:H34)</f>
        <v>35</v>
      </c>
      <c r="J34">
        <f t="shared" si="0"/>
        <v>25</v>
      </c>
      <c r="K34">
        <f>SUM($J$2:J34)</f>
        <v>175</v>
      </c>
      <c r="L34">
        <f t="shared" si="1"/>
        <v>15.175000000000001</v>
      </c>
      <c r="M34" s="3">
        <f t="shared" si="2"/>
        <v>1.4347895962457498E-5</v>
      </c>
      <c r="N34" s="3">
        <f t="shared" si="3"/>
        <v>2.1091407064812523E-2</v>
      </c>
      <c r="O34" s="4">
        <f t="shared" si="4"/>
        <v>1470</v>
      </c>
    </row>
    <row r="35" spans="7:15">
      <c r="G35">
        <f t="shared" si="6"/>
        <v>34</v>
      </c>
      <c r="H35">
        <v>5</v>
      </c>
      <c r="I35">
        <f>SUM($H$2:H35)</f>
        <v>40</v>
      </c>
      <c r="J35">
        <f t="shared" si="0"/>
        <v>25</v>
      </c>
      <c r="K35">
        <f>SUM($J$2:J35)</f>
        <v>200</v>
      </c>
      <c r="L35">
        <f t="shared" si="1"/>
        <v>15.2</v>
      </c>
      <c r="M35" s="3">
        <f t="shared" si="2"/>
        <v>1.4324297449361352E-5</v>
      </c>
      <c r="N35" s="3">
        <f t="shared" si="3"/>
        <v>2.406481971492707E-2</v>
      </c>
      <c r="O35" s="4">
        <f t="shared" si="4"/>
        <v>1679.9999999999998</v>
      </c>
    </row>
    <row r="36" spans="7:15">
      <c r="G36">
        <f t="shared" si="6"/>
        <v>35</v>
      </c>
      <c r="H36">
        <v>5</v>
      </c>
      <c r="I36">
        <f>SUM($H$2:H36)</f>
        <v>45</v>
      </c>
      <c r="J36">
        <f t="shared" si="0"/>
        <v>25</v>
      </c>
      <c r="K36">
        <f>SUM($J$2:J36)</f>
        <v>225</v>
      </c>
      <c r="L36">
        <f t="shared" si="1"/>
        <v>15.225</v>
      </c>
      <c r="M36" s="3">
        <f t="shared" si="2"/>
        <v>1.4300776435487195E-5</v>
      </c>
      <c r="N36" s="3">
        <f t="shared" si="3"/>
        <v>2.7028467463070801E-2</v>
      </c>
      <c r="O36" s="4">
        <f t="shared" si="4"/>
        <v>1890.0000000000002</v>
      </c>
    </row>
    <row r="37" spans="7:15">
      <c r="G37">
        <f t="shared" si="6"/>
        <v>36</v>
      </c>
      <c r="H37">
        <v>5</v>
      </c>
      <c r="I37">
        <f>SUM($H$2:H37)</f>
        <v>50</v>
      </c>
      <c r="J37">
        <f t="shared" si="0"/>
        <v>25</v>
      </c>
      <c r="K37">
        <f>SUM($J$2:J37)</f>
        <v>250</v>
      </c>
      <c r="L37">
        <f t="shared" si="1"/>
        <v>15.25</v>
      </c>
      <c r="M37" s="3">
        <f t="shared" si="2"/>
        <v>1.4277332539691315E-5</v>
      </c>
      <c r="N37" s="3">
        <f t="shared" si="3"/>
        <v>2.9982398333351767E-2</v>
      </c>
      <c r="O37" s="4">
        <f t="shared" si="4"/>
        <v>2100.0000000000005</v>
      </c>
    </row>
    <row r="38" spans="7:15">
      <c r="G38">
        <f t="shared" si="6"/>
        <v>37</v>
      </c>
      <c r="H38">
        <v>10</v>
      </c>
      <c r="I38">
        <f>SUM($H$2:H38)</f>
        <v>60</v>
      </c>
      <c r="J38">
        <f t="shared" si="0"/>
        <v>50</v>
      </c>
      <c r="K38">
        <f>SUM($J$2:J38)</f>
        <v>300</v>
      </c>
      <c r="L38">
        <f t="shared" si="1"/>
        <v>15.3</v>
      </c>
      <c r="M38" s="3">
        <f t="shared" si="2"/>
        <v>1.42306745902152E-5</v>
      </c>
      <c r="N38" s="3">
        <f t="shared" si="3"/>
        <v>3.5861299967342303E-2</v>
      </c>
      <c r="O38" s="4">
        <f t="shared" si="4"/>
        <v>2520</v>
      </c>
    </row>
    <row r="39" spans="7:15">
      <c r="G39">
        <f t="shared" si="6"/>
        <v>38</v>
      </c>
      <c r="H39">
        <v>10</v>
      </c>
      <c r="I39">
        <f>SUM($H$2:H39)</f>
        <v>70</v>
      </c>
      <c r="J39">
        <f t="shared" si="0"/>
        <v>50</v>
      </c>
      <c r="K39">
        <f>SUM($J$2:J39)</f>
        <v>350</v>
      </c>
      <c r="L39">
        <f t="shared" si="1"/>
        <v>15.35</v>
      </c>
      <c r="M39" s="3">
        <f t="shared" si="2"/>
        <v>1.418432060132199E-5</v>
      </c>
      <c r="N39" s="3">
        <f t="shared" si="3"/>
        <v>4.1701902567886653E-2</v>
      </c>
      <c r="O39" s="4">
        <f t="shared" si="4"/>
        <v>2940.0000000000005</v>
      </c>
    </row>
    <row r="40" spans="7:15">
      <c r="G40">
        <f t="shared" si="6"/>
        <v>39</v>
      </c>
      <c r="H40">
        <v>10</v>
      </c>
      <c r="I40">
        <f>SUM($H$2:H40)</f>
        <v>80</v>
      </c>
      <c r="J40">
        <f t="shared" si="0"/>
        <v>50</v>
      </c>
      <c r="K40">
        <f>SUM($J$2:J40)</f>
        <v>400</v>
      </c>
      <c r="L40">
        <f t="shared" si="1"/>
        <v>15.4</v>
      </c>
      <c r="M40" s="3">
        <f t="shared" si="2"/>
        <v>1.413826761235666E-5</v>
      </c>
      <c r="N40" s="3">
        <f t="shared" si="3"/>
        <v>4.7504579177518373E-2</v>
      </c>
      <c r="O40" s="4">
        <f t="shared" si="4"/>
        <v>3359.9999999999995</v>
      </c>
    </row>
    <row r="41" spans="7:15">
      <c r="G41">
        <f t="shared" si="6"/>
        <v>40</v>
      </c>
      <c r="H41">
        <v>10</v>
      </c>
      <c r="I41">
        <f>SUM($H$2:H41)</f>
        <v>90</v>
      </c>
      <c r="J41">
        <f t="shared" si="0"/>
        <v>50</v>
      </c>
      <c r="K41">
        <f>SUM($J$2:J41)</f>
        <v>450</v>
      </c>
      <c r="L41">
        <f t="shared" si="1"/>
        <v>15.45</v>
      </c>
      <c r="M41" s="3">
        <f t="shared" si="2"/>
        <v>1.4092512700989811E-5</v>
      </c>
      <c r="N41" s="3">
        <f t="shared" si="3"/>
        <v>5.3269698009741483E-2</v>
      </c>
      <c r="O41" s="4">
        <f t="shared" si="4"/>
        <v>3780</v>
      </c>
    </row>
    <row r="42" spans="7:15">
      <c r="G42">
        <v>41</v>
      </c>
      <c r="H42">
        <v>10</v>
      </c>
      <c r="I42">
        <f>SUM($H$2:H42)</f>
        <v>100</v>
      </c>
      <c r="J42">
        <f t="shared" si="0"/>
        <v>50</v>
      </c>
      <c r="K42">
        <f>SUM($J$2:J42)</f>
        <v>500</v>
      </c>
      <c r="L42">
        <f t="shared" si="1"/>
        <v>15.5</v>
      </c>
      <c r="M42" s="3">
        <f t="shared" si="2"/>
        <v>1.404705298259952E-5</v>
      </c>
      <c r="N42" s="3">
        <f t="shared" si="3"/>
        <v>5.8997622526917988E-2</v>
      </c>
      <c r="O42" s="4">
        <f t="shared" si="4"/>
        <v>4200</v>
      </c>
    </row>
  </sheetData>
  <phoneticPr fontId="6" type="noConversion"/>
  <pageMargins left="0.75" right="0.75" top="1" bottom="1" header="0.5" footer="0.5"/>
  <pageSetup scale="5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Beecher</dc:creator>
  <cp:lastModifiedBy>Alex Beecher</cp:lastModifiedBy>
  <cp:lastPrinted>2014-08-30T19:02:25Z</cp:lastPrinted>
  <dcterms:created xsi:type="dcterms:W3CDTF">2014-08-27T23:00:53Z</dcterms:created>
  <dcterms:modified xsi:type="dcterms:W3CDTF">2014-09-01T12:45:20Z</dcterms:modified>
</cp:coreProperties>
</file>