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ae\Downloads\"/>
    </mc:Choice>
  </mc:AlternateContent>
  <xr:revisionPtr revIDLastSave="0" documentId="13_ncr:1_{E3861D64-4219-474B-BB3C-7403E2D0C3A8}" xr6:coauthVersionLast="47" xr6:coauthVersionMax="47" xr10:uidLastSave="{00000000-0000-0000-0000-000000000000}"/>
  <bookViews>
    <workbookView xWindow="-120" yWindow="-120" windowWidth="29040" windowHeight="15720" activeTab="3" xr2:uid="{AE81B59B-96F0-43F6-B798-99E1D92928EA}"/>
  </bookViews>
  <sheets>
    <sheet name="Höjd" sheetId="2" r:id="rId1"/>
    <sheet name="Radie" sheetId="4" r:id="rId2"/>
    <sheet name="Längd" sheetId="3" r:id="rId3"/>
    <sheet name="Konstant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M3" i="4" s="1"/>
  <c r="K4" i="4"/>
  <c r="M4" i="4" s="1"/>
  <c r="K5" i="4"/>
  <c r="K6" i="4"/>
  <c r="K2" i="4"/>
  <c r="F4" i="2"/>
  <c r="F5" i="2"/>
  <c r="F6" i="2"/>
  <c r="F7" i="2"/>
  <c r="F3" i="2"/>
  <c r="J3" i="3"/>
  <c r="J4" i="3"/>
  <c r="J5" i="3"/>
  <c r="J6" i="3"/>
  <c r="J2" i="3"/>
  <c r="O2" i="3" s="1"/>
  <c r="O3" i="3"/>
  <c r="O4" i="3"/>
  <c r="O5" i="3"/>
  <c r="O6" i="3"/>
  <c r="P5" i="6"/>
  <c r="P6" i="6"/>
  <c r="P7" i="6"/>
  <c r="P8" i="6"/>
  <c r="P10" i="6"/>
  <c r="P11" i="6"/>
  <c r="P12" i="6"/>
  <c r="P13" i="6"/>
  <c r="P14" i="6"/>
  <c r="P16" i="6"/>
  <c r="P17" i="6"/>
  <c r="P18" i="6"/>
  <c r="P19" i="6"/>
  <c r="P20" i="6"/>
  <c r="P4" i="6"/>
  <c r="H2" i="4"/>
  <c r="D3" i="2"/>
  <c r="I6" i="4"/>
  <c r="L6" i="4" s="1"/>
  <c r="I5" i="4"/>
  <c r="L5" i="4" s="1"/>
  <c r="I4" i="4"/>
  <c r="L4" i="4" s="1"/>
  <c r="I3" i="4"/>
  <c r="L3" i="4" s="1"/>
  <c r="I2" i="4"/>
  <c r="L2" i="4" s="1"/>
  <c r="M5" i="4"/>
  <c r="M6" i="4"/>
  <c r="H3" i="4"/>
  <c r="H4" i="4"/>
  <c r="H5" i="4"/>
  <c r="H6" i="4"/>
  <c r="D4" i="2"/>
  <c r="D5" i="2"/>
  <c r="I4" i="3"/>
  <c r="L4" i="3" s="1"/>
  <c r="I5" i="3"/>
  <c r="L5" i="3" s="1"/>
  <c r="I6" i="3"/>
  <c r="L6" i="3" s="1"/>
  <c r="I3" i="3"/>
  <c r="L3" i="3" s="1"/>
  <c r="M3" i="3"/>
  <c r="M4" i="3"/>
  <c r="M5" i="3"/>
  <c r="M6" i="3"/>
  <c r="M2" i="3"/>
  <c r="I2" i="3"/>
  <c r="N7" i="2"/>
  <c r="D7" i="2" s="1"/>
  <c r="N3" i="2"/>
  <c r="N4" i="2"/>
  <c r="N5" i="2"/>
  <c r="N6" i="2"/>
  <c r="D6" i="2" s="1"/>
  <c r="H4" i="2"/>
  <c r="H5" i="2"/>
  <c r="H6" i="2"/>
  <c r="H7" i="2"/>
  <c r="H3" i="2"/>
  <c r="M2" i="4" l="1"/>
  <c r="I5" i="2"/>
  <c r="I4" i="2"/>
  <c r="I3" i="2"/>
  <c r="I6" i="2"/>
  <c r="I7" i="2"/>
  <c r="L2" i="3" l="1"/>
</calcChain>
</file>

<file path=xl/sharedStrings.xml><?xml version="1.0" encoding="utf-8"?>
<sst xmlns="http://schemas.openxmlformats.org/spreadsheetml/2006/main" count="32" uniqueCount="23">
  <si>
    <t>Vikt(g)</t>
  </si>
  <si>
    <t>Grön</t>
  </si>
  <si>
    <t>Gul</t>
  </si>
  <si>
    <t>Blå</t>
  </si>
  <si>
    <t>Röd</t>
  </si>
  <si>
    <t>Vit</t>
  </si>
  <si>
    <t>Höjd(m)</t>
  </si>
  <si>
    <t>Flöde(m^3/s)</t>
  </si>
  <si>
    <t>ln(höjd)</t>
  </si>
  <si>
    <t>ln(flöde)</t>
  </si>
  <si>
    <t>ln(Q)</t>
  </si>
  <si>
    <t>ln(Längd)</t>
  </si>
  <si>
    <t>Q</t>
  </si>
  <si>
    <t>LN(Q)</t>
  </si>
  <si>
    <t>Längd(m)</t>
  </si>
  <si>
    <t>densitet(kg/m^3)</t>
  </si>
  <si>
    <t>Viskositet(Pa*s)</t>
  </si>
  <si>
    <t>Tyngdacceleration(m/s^2)</t>
  </si>
  <si>
    <t>Volymflöde,Q (m^3/s)</t>
  </si>
  <si>
    <t>r^4*h*L*p*a^-1*g</t>
  </si>
  <si>
    <t>radie, r (m)</t>
  </si>
  <si>
    <t>ln(Q/h*r)</t>
  </si>
  <si>
    <t>ln(r)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</si>
</sst>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ln(Volymflöde(Q) beroende på höjd)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818655878683547E-2"/>
                  <c:y val="8.195916588237047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Höjd!$H$3:$H$7</c:f>
              <c:numCache>
                <c:formatCode>General</c:formatCode>
                <c:ptCount val="5"/>
                <c:pt idx="0">
                  <c:v>-1.8971199848858813</c:v>
                </c:pt>
                <c:pt idx="1">
                  <c:v>-1.3862943611198906</c:v>
                </c:pt>
                <c:pt idx="2">
                  <c:v>-1.0498221244986778</c:v>
                </c:pt>
                <c:pt idx="3">
                  <c:v>-0.79850769621777162</c:v>
                </c:pt>
                <c:pt idx="4">
                  <c:v>-0.59783700075562041</c:v>
                </c:pt>
              </c:numCache>
            </c:numRef>
          </c:xVal>
          <c:yVal>
            <c:numRef>
              <c:f>Höjd!$I$3:$I$7</c:f>
              <c:numCache>
                <c:formatCode>General</c:formatCode>
                <c:ptCount val="5"/>
                <c:pt idx="0">
                  <c:v>-13.93485731559684</c:v>
                </c:pt>
                <c:pt idx="1">
                  <c:v>-13.512016653996406</c:v>
                </c:pt>
                <c:pt idx="2">
                  <c:v>-13.275611686712576</c:v>
                </c:pt>
                <c:pt idx="3">
                  <c:v>-13.069020102330402</c:v>
                </c:pt>
                <c:pt idx="4">
                  <c:v>-12.909775340029636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1-4B60-A79D-F176475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3024"/>
        <c:axId val="110806864"/>
      </c:scatterChart>
      <c:valAx>
        <c:axId val="1108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ln(höjd)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806864"/>
        <c:crosses val="autoZero"/>
        <c:crossBetween val="midCat"/>
      </c:valAx>
      <c:valAx>
        <c:axId val="110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8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Volymflöde(Q) beroende</a:t>
            </a:r>
            <a:r>
              <a:rPr lang="sv-SE" baseline="0"/>
              <a:t> på höjd</a:t>
            </a:r>
            <a:r>
              <a:rPr lang="sv-S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Höjd!$B$3:$B$7</c:f>
              <c:numCache>
                <c:formatCode>General</c:formatCode>
                <c:ptCount val="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xVal>
          <c:yVal>
            <c:numRef>
              <c:f>Höjd!$F$3:$F$7</c:f>
              <c:numCache>
                <c:formatCode>0.0000E+00</c:formatCode>
                <c:ptCount val="5"/>
                <c:pt idx="0">
                  <c:v>8.8749999999999976E-7</c:v>
                </c:pt>
                <c:pt idx="1">
                  <c:v>1.3545833333333332E-6</c:v>
                </c:pt>
                <c:pt idx="2">
                  <c:v>1.7158333333333336E-6</c:v>
                </c:pt>
                <c:pt idx="3">
                  <c:v>2.1095833333333334E-6</c:v>
                </c:pt>
                <c:pt idx="4">
                  <c:v>2.4737500000000002E-6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0-4335-88EB-E80B807A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2832"/>
        <c:axId val="187421392"/>
      </c:scatterChart>
      <c:valAx>
        <c:axId val="1874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Höjd(m)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21392"/>
        <c:crosses val="autoZero"/>
        <c:crossBetween val="midCat"/>
      </c:valAx>
      <c:valAx>
        <c:axId val="1874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Volymflöde beroende på radie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Radie!$I$2:$I$6</c:f>
              <c:numCache>
                <c:formatCode>General</c:formatCode>
                <c:ptCount val="5"/>
                <c:pt idx="0">
                  <c:v>8.7500000000000002E-4</c:v>
                </c:pt>
                <c:pt idx="1">
                  <c:v>7.7000000000000007E-4</c:v>
                </c:pt>
                <c:pt idx="2">
                  <c:v>6.8500000000000006E-4</c:v>
                </c:pt>
                <c:pt idx="3">
                  <c:v>5.3499999999999999E-4</c:v>
                </c:pt>
                <c:pt idx="4">
                  <c:v>4.4000000000000002E-4</c:v>
                </c:pt>
              </c:numCache>
            </c:numRef>
          </c:xVal>
          <c:yVal>
            <c:numRef>
              <c:f>Radie!$K$2:$K$6</c:f>
              <c:numCache>
                <c:formatCode>0.0000E+00</c:formatCode>
                <c:ptCount val="5"/>
                <c:pt idx="0">
                  <c:v>1.2341666666666668E-6</c:v>
                </c:pt>
                <c:pt idx="1">
                  <c:v>7.3916666666666654E-7</c:v>
                </c:pt>
                <c:pt idx="2">
                  <c:v>4.9791666666666652E-7</c:v>
                </c:pt>
                <c:pt idx="3">
                  <c:v>1.866666666666667E-7</c:v>
                </c:pt>
                <c:pt idx="4">
                  <c:v>8.9583333333333318E-8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4-4E14-A03F-FAFE2E7E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7552"/>
        <c:axId val="187424752"/>
      </c:scatterChart>
      <c:valAx>
        <c:axId val="1874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radie(m)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24752"/>
        <c:crosses val="autoZero"/>
        <c:crossBetween val="midCat"/>
      </c:valAx>
      <c:valAx>
        <c:axId val="1874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Flöde(Q)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ln(volymflöde(Q) beroende på radie)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38517060367454E-2"/>
                  <c:y val="-2.7967337416156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Radie!$L$2:$L$6</c:f>
              <c:numCache>
                <c:formatCode>General</c:formatCode>
                <c:ptCount val="5"/>
                <c:pt idx="0">
                  <c:v>-7.0412866716066596</c:v>
                </c:pt>
                <c:pt idx="1">
                  <c:v>-7.1691200431165445</c:v>
                </c:pt>
                <c:pt idx="2">
                  <c:v>-7.2860917197020489</c:v>
                </c:pt>
                <c:pt idx="3">
                  <c:v>-7.5332438110682673</c:v>
                </c:pt>
                <c:pt idx="4">
                  <c:v>-7.7287358310519672</c:v>
                </c:pt>
              </c:numCache>
            </c:numRef>
          </c:xVal>
          <c:yVal>
            <c:numRef>
              <c:f>Radie!$M$2:$M$6</c:f>
              <c:numCache>
                <c:formatCode>General</c:formatCode>
                <c:ptCount val="5"/>
                <c:pt idx="0">
                  <c:v>-13.605114579472566</c:v>
                </c:pt>
                <c:pt idx="1">
                  <c:v>-14.117742411430786</c:v>
                </c:pt>
                <c:pt idx="2">
                  <c:v>-14.5128331099347</c:v>
                </c:pt>
                <c:pt idx="3">
                  <c:v>-15.493941341885325</c:v>
                </c:pt>
                <c:pt idx="4">
                  <c:v>-16.228096546172647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E-47C0-9B29-3C123B90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1872"/>
        <c:axId val="110798224"/>
      </c:scatterChart>
      <c:valAx>
        <c:axId val="1874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ln(radie)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798224"/>
        <c:crosses val="autoZero"/>
        <c:crossBetween val="midCat"/>
      </c:valAx>
      <c:valAx>
        <c:axId val="1107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Volymflöde beroende på längd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Längd!$D$2:$D$6</c:f>
              <c:numCache>
                <c:formatCode>General</c:formatCode>
                <c:ptCount val="5"/>
                <c:pt idx="0">
                  <c:v>0.34699999999999998</c:v>
                </c:pt>
                <c:pt idx="1">
                  <c:v>0.30199999999999999</c:v>
                </c:pt>
                <c:pt idx="2">
                  <c:v>0.27700000000000002</c:v>
                </c:pt>
                <c:pt idx="3">
                  <c:v>0.21199999999999999</c:v>
                </c:pt>
                <c:pt idx="4">
                  <c:v>0.15</c:v>
                </c:pt>
              </c:numCache>
            </c:numRef>
          </c:xVal>
          <c:yVal>
            <c:numRef>
              <c:f>Längd!$J$2:$J$6</c:f>
              <c:numCache>
                <c:formatCode>0.0000E+00</c:formatCode>
                <c:ptCount val="5"/>
                <c:pt idx="0">
                  <c:v>2.4737500000000002E-6</c:v>
                </c:pt>
                <c:pt idx="1">
                  <c:v>1.7658333333333333E-6</c:v>
                </c:pt>
                <c:pt idx="2">
                  <c:v>1.3025000000000002E-6</c:v>
                </c:pt>
                <c:pt idx="3">
                  <c:v>5.6166666666666665E-7</c:v>
                </c:pt>
                <c:pt idx="4">
                  <c:v>3.8374999999999998E-7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8-414A-B519-400154FC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7472"/>
        <c:axId val="187424272"/>
      </c:scatterChart>
      <c:valAx>
        <c:axId val="1874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Längd(m)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24272"/>
        <c:crosses val="autoZero"/>
        <c:crossBetween val="midCat"/>
      </c:valAx>
      <c:valAx>
        <c:axId val="1874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Flöde(Q)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4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ln(volymflöde(Q) beroende på längd)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32034253294096E-2"/>
                  <c:y val="-7.3034047827354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Längd!$M$2:$M$6</c:f>
              <c:numCache>
                <c:formatCode>General</c:formatCode>
                <c:ptCount val="5"/>
                <c:pt idx="0">
                  <c:v>-1.058430499035278</c:v>
                </c:pt>
                <c:pt idx="1">
                  <c:v>-1.1973282616072674</c:v>
                </c:pt>
                <c:pt idx="2">
                  <c:v>-1.2837377727947985</c:v>
                </c:pt>
                <c:pt idx="3">
                  <c:v>-1.5511690043101247</c:v>
                </c:pt>
                <c:pt idx="4">
                  <c:v>-1.8971199848858813</c:v>
                </c:pt>
              </c:numCache>
            </c:numRef>
          </c:xVal>
          <c:yVal>
            <c:numRef>
              <c:f>Längd!$O$2:$O$6</c:f>
              <c:numCache>
                <c:formatCode>0.0000E+00</c:formatCode>
                <c:ptCount val="5"/>
                <c:pt idx="0">
                  <c:v>15.853208347152624</c:v>
                </c:pt>
                <c:pt idx="1">
                  <c:v>16.02742933774973</c:v>
                </c:pt>
                <c:pt idx="2">
                  <c:v>16.190978816244925</c:v>
                </c:pt>
                <c:pt idx="3">
                  <c:v>16.338454962200633</c:v>
                </c:pt>
                <c:pt idx="4">
                  <c:v>16.739505786918485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9-4A05-AAC9-35B5E1E5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952"/>
        <c:axId val="146870432"/>
      </c:scatterChart>
      <c:valAx>
        <c:axId val="146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ln(längd)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870432"/>
        <c:crosses val="autoZero"/>
        <c:crossBetween val="midCat"/>
      </c:valAx>
      <c:valAx>
        <c:axId val="146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ln(Q)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8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r^4*h*L*p*a^-1*g över Volymflöde(Q)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Konstanten!$S$3</c:f>
              <c:strCache>
                <c:ptCount val="1"/>
                <c:pt idx="0">
                  <c:v>Volymflöde,Q (m^3/s)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Konstanten!$P$4:$P$20</c:f>
              <c:numCache>
                <c:formatCode>0\.0000E+00</c:formatCode>
                <c:ptCount val="17"/>
                <c:pt idx="0">
                  <c:v>3.5021878689507392E-6</c:v>
                </c:pt>
                <c:pt idx="1">
                  <c:v>2.1002458148580458E-6</c:v>
                </c:pt>
                <c:pt idx="2">
                  <c:v>1.3154353641443445E-6</c:v>
                </c:pt>
                <c:pt idx="3">
                  <c:v>4.8946580363686117E-7</c:v>
                </c:pt>
                <c:pt idx="4">
                  <c:v>2.2393291487032892E-7</c:v>
                </c:pt>
                <c:pt idx="6">
                  <c:v>2.4773139235438813E-6</c:v>
                </c:pt>
                <c:pt idx="7">
                  <c:v>4.1288565392398022E-6</c:v>
                </c:pt>
                <c:pt idx="8">
                  <c:v>5.7803991549357231E-6</c:v>
                </c:pt>
                <c:pt idx="9">
                  <c:v>7.431941770631644E-6</c:v>
                </c:pt>
                <c:pt idx="10">
                  <c:v>9.0834843863275682E-6</c:v>
                </c:pt>
                <c:pt idx="12">
                  <c:v>9.0834843863275682E-6</c:v>
                </c:pt>
                <c:pt idx="13">
                  <c:v>6.2590107065305994E-6</c:v>
                </c:pt>
                <c:pt idx="14">
                  <c:v>4.2739777174364969E-6</c:v>
                </c:pt>
                <c:pt idx="15">
                  <c:v>2.0779208644961088E-6</c:v>
                </c:pt>
                <c:pt idx="16">
                  <c:v>1.3435974892219737E-6</c:v>
                </c:pt>
              </c:numCache>
            </c:numRef>
          </c:xVal>
          <c:yVal>
            <c:numRef>
              <c:f>Konstanten!$S$4:$S$20</c:f>
              <c:numCache>
                <c:formatCode>General</c:formatCode>
                <c:ptCount val="17"/>
                <c:pt idx="0">
                  <c:v>1.2341666666666668E-6</c:v>
                </c:pt>
                <c:pt idx="1">
                  <c:v>7.3916666666666654E-7</c:v>
                </c:pt>
                <c:pt idx="2">
                  <c:v>4.9791666666666663E-7</c:v>
                </c:pt>
                <c:pt idx="3">
                  <c:v>1.866666666666667E-7</c:v>
                </c:pt>
                <c:pt idx="4">
                  <c:v>8.9583333333333318E-8</c:v>
                </c:pt>
                <c:pt idx="6">
                  <c:v>8.8749999999999976E-7</c:v>
                </c:pt>
                <c:pt idx="7">
                  <c:v>1.3545833333333334E-6</c:v>
                </c:pt>
                <c:pt idx="8">
                  <c:v>1.7158333333333334E-6</c:v>
                </c:pt>
                <c:pt idx="9">
                  <c:v>2.109583333333333E-6</c:v>
                </c:pt>
                <c:pt idx="10">
                  <c:v>2.4737499999999998E-6</c:v>
                </c:pt>
                <c:pt idx="12">
                  <c:v>2.4737499999999998E-6</c:v>
                </c:pt>
                <c:pt idx="13">
                  <c:v>1.7658333333333335E-6</c:v>
                </c:pt>
                <c:pt idx="14">
                  <c:v>1.3025000000000002E-6</c:v>
                </c:pt>
                <c:pt idx="15">
                  <c:v>5.6166666666666665E-7</c:v>
                </c:pt>
                <c:pt idx="16">
                  <c:v>3.8374999999999993E-7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0-4E26-AE30-298C23F8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47279"/>
        <c:axId val="1312847759"/>
      </c:scatterChart>
      <c:valAx>
        <c:axId val="13128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Volymflöde,Q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\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2847759"/>
        <c:crosses val="autoZero"/>
        <c:crossBetween val="midCat"/>
      </c:valAx>
      <c:valAx>
        <c:axId val="13128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r^4*h*L*p*a^-1*g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28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8</xdr:row>
      <xdr:rowOff>104775</xdr:rowOff>
    </xdr:from>
    <xdr:to>
      <xdr:col>20</xdr:col>
      <xdr:colOff>200025</xdr:colOff>
      <xdr:row>28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C54E6-58C0-398B-CD1E-E223DC23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271461</xdr:colOff>
      <xdr:row>10</xdr:row>
      <xdr:rowOff>119061</xdr:rowOff>
    </xdr:from>
    <xdr:to>
      <xdr:col>8</xdr:col>
      <xdr:colOff>600074</xdr:colOff>
      <xdr:row>29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CB336-428C-EB16-B809-8BF1AEFD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7</xdr:row>
      <xdr:rowOff>28575</xdr:rowOff>
    </xdr:from>
    <xdr:to>
      <xdr:col>10</xdr:col>
      <xdr:colOff>57149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762AD-B656-CF7E-B380-76391429C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7</xdr:row>
      <xdr:rowOff>14286</xdr:rowOff>
    </xdr:from>
    <xdr:to>
      <xdr:col>19</xdr:col>
      <xdr:colOff>490537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65528-DFFE-D575-2DED-075B8473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12</xdr:row>
      <xdr:rowOff>9524</xdr:rowOff>
    </xdr:from>
    <xdr:to>
      <xdr:col>11</xdr:col>
      <xdr:colOff>38100</xdr:colOff>
      <xdr:row>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3BBA6-E0B9-893B-1B8C-28EFE1174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12</xdr:row>
      <xdr:rowOff>0</xdr:rowOff>
    </xdr:from>
    <xdr:to>
      <xdr:col>21</xdr:col>
      <xdr:colOff>609599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0EA5C4-556C-B503-5684-D5C4F9D41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6536</xdr:colOff>
      <xdr:row>20</xdr:row>
      <xdr:rowOff>183214</xdr:rowOff>
    </xdr:from>
    <xdr:to>
      <xdr:col>15</xdr:col>
      <xdr:colOff>9337</xdr:colOff>
      <xdr:row>41</xdr:row>
      <xdr:rowOff>28014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459352B-DEA0-4402-CBC2-F7C018422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F5BF-BA48-47C7-B67E-9F1565AA55F6}">
  <dimension ref="B2:N7"/>
  <sheetViews>
    <sheetView workbookViewId="0">
      <selection activeCell="I10" sqref="I10"/>
    </sheetView>
  </sheetViews>
  <sheetFormatPr defaultRowHeight="15" x14ac:dyDescent="0.25"/>
  <cols>
    <col min="6" max="6" width="12.28515625" bestFit="1" customWidth="1"/>
  </cols>
  <sheetData>
    <row r="2" spans="2:14" x14ac:dyDescent="0.25">
      <c r="B2" t="s">
        <v>6</v>
      </c>
      <c r="D2" t="s">
        <v>0</v>
      </c>
      <c r="F2" t="s">
        <v>7</v>
      </c>
      <c r="H2" t="s">
        <v>8</v>
      </c>
      <c r="I2" t="s">
        <v>9</v>
      </c>
    </row>
    <row r="3" spans="2:14" x14ac:dyDescent="0.25">
      <c r="B3">
        <v>0.15</v>
      </c>
      <c r="D3">
        <f>AVERAGE(J3:N3)</f>
        <v>53.249999999999986</v>
      </c>
      <c r="F3" s="1">
        <f>(D3/1000)*0.001/60</f>
        <v>8.8749999999999976E-7</v>
      </c>
      <c r="H3">
        <f>LN(B3)</f>
        <v>-1.8971199848858813</v>
      </c>
      <c r="I3">
        <f>LN(F3)</f>
        <v>-13.93485731559684</v>
      </c>
      <c r="J3">
        <v>53.4</v>
      </c>
      <c r="K3">
        <v>53.2</v>
      </c>
      <c r="L3">
        <v>53.3</v>
      </c>
      <c r="M3">
        <v>53.1</v>
      </c>
      <c r="N3">
        <f>AVERAGE(J3:M3)</f>
        <v>53.249999999999993</v>
      </c>
    </row>
    <row r="4" spans="2:14" x14ac:dyDescent="0.25">
      <c r="B4">
        <v>0.25</v>
      </c>
      <c r="D4">
        <f t="shared" ref="D4:D6" si="0">AVERAGE(J4:N4)</f>
        <v>81.275000000000006</v>
      </c>
      <c r="F4" s="1">
        <f t="shared" ref="F4:F7" si="1">(D4/1000)*0.001/60</f>
        <v>1.3545833333333332E-6</v>
      </c>
      <c r="H4">
        <f t="shared" ref="H4:H7" si="2">LN(B4)</f>
        <v>-1.3862943611198906</v>
      </c>
      <c r="I4">
        <f t="shared" ref="I4:I7" si="3">LN(F4)</f>
        <v>-13.512016653996406</v>
      </c>
      <c r="J4">
        <v>81.5</v>
      </c>
      <c r="K4">
        <v>81</v>
      </c>
      <c r="L4">
        <v>81.400000000000006</v>
      </c>
      <c r="M4">
        <v>81.2</v>
      </c>
      <c r="N4">
        <f t="shared" ref="N4:N7" si="4">AVERAGE(J4:M4)</f>
        <v>81.275000000000006</v>
      </c>
    </row>
    <row r="5" spans="2:14" x14ac:dyDescent="0.25">
      <c r="B5">
        <v>0.35</v>
      </c>
      <c r="D5">
        <f t="shared" si="0"/>
        <v>102.95</v>
      </c>
      <c r="F5" s="1">
        <f t="shared" si="1"/>
        <v>1.7158333333333336E-6</v>
      </c>
      <c r="H5">
        <f t="shared" si="2"/>
        <v>-1.0498221244986778</v>
      </c>
      <c r="I5">
        <f t="shared" si="3"/>
        <v>-13.275611686712576</v>
      </c>
      <c r="J5">
        <v>103</v>
      </c>
      <c r="K5">
        <v>102.8</v>
      </c>
      <c r="L5">
        <v>103.1</v>
      </c>
      <c r="M5">
        <v>102.9</v>
      </c>
      <c r="N5">
        <f t="shared" si="4"/>
        <v>102.94999999999999</v>
      </c>
    </row>
    <row r="6" spans="2:14" x14ac:dyDescent="0.25">
      <c r="B6">
        <v>0.45</v>
      </c>
      <c r="D6">
        <f t="shared" si="0"/>
        <v>126.575</v>
      </c>
      <c r="F6" s="1">
        <f t="shared" si="1"/>
        <v>2.1095833333333334E-6</v>
      </c>
      <c r="H6">
        <f t="shared" si="2"/>
        <v>-0.79850769621777162</v>
      </c>
      <c r="I6">
        <f t="shared" si="3"/>
        <v>-13.069020102330402</v>
      </c>
      <c r="J6">
        <v>126.4</v>
      </c>
      <c r="K6">
        <v>126.3</v>
      </c>
      <c r="L6">
        <v>126.9</v>
      </c>
      <c r="M6">
        <v>126.7</v>
      </c>
      <c r="N6">
        <f t="shared" si="4"/>
        <v>126.575</v>
      </c>
    </row>
    <row r="7" spans="2:14" x14ac:dyDescent="0.25">
      <c r="B7">
        <v>0.55000000000000004</v>
      </c>
      <c r="D7">
        <f>AVERAGE(J7:N7)</f>
        <v>148.42500000000001</v>
      </c>
      <c r="F7" s="1">
        <f t="shared" si="1"/>
        <v>2.4737500000000002E-6</v>
      </c>
      <c r="H7">
        <f t="shared" si="2"/>
        <v>-0.59783700075562041</v>
      </c>
      <c r="I7">
        <f t="shared" si="3"/>
        <v>-12.909775340029636</v>
      </c>
      <c r="J7">
        <v>148.1</v>
      </c>
      <c r="K7">
        <v>148.5</v>
      </c>
      <c r="L7">
        <v>148.9</v>
      </c>
      <c r="M7">
        <v>148.19999999999999</v>
      </c>
      <c r="N7">
        <f t="shared" si="4"/>
        <v>148.42500000000001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0BF4-3515-4CFD-8F6B-FC8206752981}">
  <dimension ref="B1:U12"/>
  <sheetViews>
    <sheetView workbookViewId="0">
      <selection activeCell="K2" sqref="K2:K6"/>
    </sheetView>
  </sheetViews>
  <sheetFormatPr defaultRowHeight="15" x14ac:dyDescent="0.25"/>
  <cols>
    <col min="11" max="11" width="10.5703125" bestFit="1" customWidth="1"/>
  </cols>
  <sheetData>
    <row r="1" spans="2:21" x14ac:dyDescent="0.25">
      <c r="K1" t="s">
        <v>12</v>
      </c>
      <c r="L1" t="s">
        <v>22</v>
      </c>
      <c r="M1" t="s">
        <v>13</v>
      </c>
    </row>
    <row r="2" spans="2:21" x14ac:dyDescent="0.25">
      <c r="B2" t="s">
        <v>1</v>
      </c>
      <c r="C2">
        <v>0.9</v>
      </c>
      <c r="D2">
        <v>74.099999999999994</v>
      </c>
      <c r="E2">
        <v>74.2</v>
      </c>
      <c r="F2">
        <v>74</v>
      </c>
      <c r="G2">
        <v>73.900000000000006</v>
      </c>
      <c r="H2">
        <f>AVERAGE(D2:G2)</f>
        <v>74.050000000000011</v>
      </c>
      <c r="I2">
        <f>Längd!B2</f>
        <v>8.7500000000000002E-4</v>
      </c>
      <c r="J2">
        <v>0.55000000000000004</v>
      </c>
      <c r="K2" s="1">
        <f>(H2/1000)*0.001/60</f>
        <v>1.2341666666666668E-6</v>
      </c>
      <c r="L2">
        <f>LN(I2)</f>
        <v>-7.0412866716066596</v>
      </c>
      <c r="M2">
        <f>LN(K2)</f>
        <v>-13.605114579472566</v>
      </c>
    </row>
    <row r="3" spans="2:21" x14ac:dyDescent="0.25">
      <c r="B3" t="s">
        <v>2</v>
      </c>
      <c r="C3">
        <v>0.9</v>
      </c>
      <c r="D3">
        <v>44.4</v>
      </c>
      <c r="E3">
        <v>44.2</v>
      </c>
      <c r="F3">
        <v>44.3</v>
      </c>
      <c r="G3">
        <v>44.5</v>
      </c>
      <c r="H3">
        <f t="shared" ref="H3:H6" si="0">AVERAGE(D3:G3)</f>
        <v>44.349999999999994</v>
      </c>
      <c r="I3">
        <f>Längd!B3</f>
        <v>7.7000000000000007E-4</v>
      </c>
      <c r="J3">
        <v>0.55000000000000004</v>
      </c>
      <c r="K3" s="1">
        <f t="shared" ref="K3:K6" si="1">(H3/1000)*0.001/60</f>
        <v>7.3916666666666654E-7</v>
      </c>
      <c r="L3">
        <f t="shared" ref="L3:L6" si="2">LN(I3)</f>
        <v>-7.1691200431165445</v>
      </c>
      <c r="M3">
        <f t="shared" ref="M3:M6" si="3">LN(K3)</f>
        <v>-14.117742411430786</v>
      </c>
    </row>
    <row r="4" spans="2:21" x14ac:dyDescent="0.25">
      <c r="B4" t="s">
        <v>3</v>
      </c>
      <c r="C4">
        <v>0.9</v>
      </c>
      <c r="D4">
        <v>30</v>
      </c>
      <c r="E4">
        <v>29.8</v>
      </c>
      <c r="F4">
        <v>29.9</v>
      </c>
      <c r="G4">
        <v>29.8</v>
      </c>
      <c r="H4">
        <f t="shared" si="0"/>
        <v>29.874999999999996</v>
      </c>
      <c r="I4">
        <f>Längd!B4</f>
        <v>6.8500000000000006E-4</v>
      </c>
      <c r="J4">
        <v>0.55000000000000004</v>
      </c>
      <c r="K4" s="1">
        <f t="shared" si="1"/>
        <v>4.9791666666666652E-7</v>
      </c>
      <c r="L4">
        <f t="shared" si="2"/>
        <v>-7.2860917197020489</v>
      </c>
      <c r="M4">
        <f t="shared" si="3"/>
        <v>-14.5128331099347</v>
      </c>
    </row>
    <row r="5" spans="2:21" x14ac:dyDescent="0.25">
      <c r="B5" t="s">
        <v>4</v>
      </c>
      <c r="C5">
        <v>0.9</v>
      </c>
      <c r="D5">
        <v>11.3</v>
      </c>
      <c r="E5">
        <v>11.2</v>
      </c>
      <c r="F5">
        <v>11.2</v>
      </c>
      <c r="G5">
        <v>11.1</v>
      </c>
      <c r="H5">
        <f t="shared" si="0"/>
        <v>11.200000000000001</v>
      </c>
      <c r="I5">
        <f>Längd!B5</f>
        <v>5.3499999999999999E-4</v>
      </c>
      <c r="J5">
        <v>0.55000000000000004</v>
      </c>
      <c r="K5" s="1">
        <f t="shared" si="1"/>
        <v>1.866666666666667E-7</v>
      </c>
      <c r="L5">
        <f t="shared" si="2"/>
        <v>-7.5332438110682673</v>
      </c>
      <c r="M5">
        <f t="shared" si="3"/>
        <v>-15.493941341885325</v>
      </c>
    </row>
    <row r="6" spans="2:21" x14ac:dyDescent="0.25">
      <c r="B6" t="s">
        <v>5</v>
      </c>
      <c r="C6">
        <v>0.9</v>
      </c>
      <c r="D6">
        <v>5.4</v>
      </c>
      <c r="E6">
        <v>5.4</v>
      </c>
      <c r="F6">
        <v>5.3</v>
      </c>
      <c r="G6">
        <v>5.4</v>
      </c>
      <c r="H6">
        <f t="shared" si="0"/>
        <v>5.375</v>
      </c>
      <c r="I6">
        <f>Längd!B6</f>
        <v>4.4000000000000002E-4</v>
      </c>
      <c r="J6">
        <v>0.55000000000000004</v>
      </c>
      <c r="K6" s="1">
        <f t="shared" si="1"/>
        <v>8.9583333333333318E-8</v>
      </c>
      <c r="L6">
        <f t="shared" si="2"/>
        <v>-7.7287358310519672</v>
      </c>
      <c r="M6">
        <f t="shared" si="3"/>
        <v>-16.228096546172647</v>
      </c>
    </row>
    <row r="12" spans="2:21" x14ac:dyDescent="0.25">
      <c r="U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871-B61E-4B0F-9724-4FD3C40F6B5A}">
  <dimension ref="A1:S6"/>
  <sheetViews>
    <sheetView workbookViewId="0">
      <selection activeCell="K6" sqref="K6"/>
    </sheetView>
  </sheetViews>
  <sheetFormatPr defaultRowHeight="15" x14ac:dyDescent="0.25"/>
  <cols>
    <col min="10" max="10" width="10.28515625" bestFit="1" customWidth="1"/>
    <col min="15" max="15" width="11.28515625" bestFit="1" customWidth="1"/>
    <col min="19" max="19" width="10.28515625" bestFit="1" customWidth="1"/>
  </cols>
  <sheetData>
    <row r="1" spans="1:19" x14ac:dyDescent="0.25">
      <c r="B1" t="s">
        <v>20</v>
      </c>
      <c r="C1" t="s">
        <v>6</v>
      </c>
      <c r="J1" t="s">
        <v>7</v>
      </c>
      <c r="L1" t="s">
        <v>10</v>
      </c>
      <c r="M1" t="s">
        <v>11</v>
      </c>
      <c r="O1" t="s">
        <v>21</v>
      </c>
    </row>
    <row r="2" spans="1:19" x14ac:dyDescent="0.25">
      <c r="A2" t="s">
        <v>1</v>
      </c>
      <c r="B2">
        <v>8.7500000000000002E-4</v>
      </c>
      <c r="C2">
        <v>0.55000000000000004</v>
      </c>
      <c r="D2">
        <v>0.34699999999999998</v>
      </c>
      <c r="E2">
        <v>148.1</v>
      </c>
      <c r="F2">
        <v>148.5</v>
      </c>
      <c r="G2">
        <v>148.9</v>
      </c>
      <c r="H2">
        <v>148.19999999999999</v>
      </c>
      <c r="I2">
        <f>AVERAGE(E2:H2)</f>
        <v>148.42500000000001</v>
      </c>
      <c r="J2" s="1">
        <f>(I2/1000)*0.001/60</f>
        <v>2.4737500000000002E-6</v>
      </c>
      <c r="L2">
        <f>LN(J2)</f>
        <v>-12.909775340029636</v>
      </c>
      <c r="M2">
        <f>LN(D2)</f>
        <v>-1.058430499035278</v>
      </c>
      <c r="O2" s="1">
        <f>LN(J2/(C2^1*B2^4))</f>
        <v>15.853208347152624</v>
      </c>
      <c r="S2" s="1"/>
    </row>
    <row r="3" spans="1:19" x14ac:dyDescent="0.25">
      <c r="A3" t="s">
        <v>2</v>
      </c>
      <c r="B3">
        <v>7.7000000000000007E-4</v>
      </c>
      <c r="C3">
        <v>0.55000000000000004</v>
      </c>
      <c r="D3">
        <v>0.30199999999999999</v>
      </c>
      <c r="E3">
        <v>106</v>
      </c>
      <c r="F3">
        <v>105.7</v>
      </c>
      <c r="G3">
        <v>105.9</v>
      </c>
      <c r="H3">
        <v>106.2</v>
      </c>
      <c r="I3">
        <f t="shared" ref="I3:I6" si="0">AVERAGE(E3:H3)</f>
        <v>105.95</v>
      </c>
      <c r="J3" s="1">
        <f t="shared" ref="J3:J6" si="1">(I3/1000)*0.001/60</f>
        <v>1.7658333333333333E-6</v>
      </c>
      <c r="L3">
        <f t="shared" ref="L3:L6" si="2">LN(J3)</f>
        <v>-13.246887835472068</v>
      </c>
      <c r="M3">
        <f t="shared" ref="M3:M6" si="3">LN(D3)</f>
        <v>-1.1973282616072674</v>
      </c>
      <c r="O3" s="1">
        <f t="shared" ref="O3:O6" si="4">LN(J3/(C3^1*B3^4))</f>
        <v>16.02742933774973</v>
      </c>
      <c r="S3" s="1"/>
    </row>
    <row r="4" spans="1:19" x14ac:dyDescent="0.25">
      <c r="A4" t="s">
        <v>3</v>
      </c>
      <c r="B4">
        <v>6.8500000000000006E-4</v>
      </c>
      <c r="C4">
        <v>0.55000000000000004</v>
      </c>
      <c r="D4">
        <v>0.27700000000000002</v>
      </c>
      <c r="E4">
        <v>78.099999999999994</v>
      </c>
      <c r="F4">
        <v>78.400000000000006</v>
      </c>
      <c r="G4">
        <v>78.2</v>
      </c>
      <c r="H4">
        <v>77.900000000000006</v>
      </c>
      <c r="I4">
        <f t="shared" si="0"/>
        <v>78.150000000000006</v>
      </c>
      <c r="J4" s="1">
        <f t="shared" si="1"/>
        <v>1.3025000000000002E-6</v>
      </c>
      <c r="L4">
        <f t="shared" si="2"/>
        <v>-13.551225063318888</v>
      </c>
      <c r="M4">
        <f t="shared" si="3"/>
        <v>-1.2837377727947985</v>
      </c>
      <c r="O4" s="1">
        <f t="shared" si="4"/>
        <v>16.190978816244925</v>
      </c>
      <c r="S4" s="1"/>
    </row>
    <row r="5" spans="1:19" x14ac:dyDescent="0.25">
      <c r="A5" t="s">
        <v>4</v>
      </c>
      <c r="B5">
        <v>5.3499999999999999E-4</v>
      </c>
      <c r="C5">
        <v>0.55000000000000004</v>
      </c>
      <c r="D5">
        <v>0.21199999999999999</v>
      </c>
      <c r="E5">
        <v>38.6</v>
      </c>
      <c r="F5">
        <v>38.9</v>
      </c>
      <c r="G5">
        <v>38.799999999999997</v>
      </c>
      <c r="H5">
        <v>38.5</v>
      </c>
      <c r="I5">
        <f>AVERAGE(E5:H5)-5</f>
        <v>33.700000000000003</v>
      </c>
      <c r="J5" s="1">
        <f t="shared" si="1"/>
        <v>5.6166666666666665E-7</v>
      </c>
      <c r="L5">
        <f t="shared" si="2"/>
        <v>-14.392357282828058</v>
      </c>
      <c r="M5">
        <f t="shared" si="3"/>
        <v>-1.5511690043101247</v>
      </c>
      <c r="O5" s="1">
        <f t="shared" si="4"/>
        <v>16.338454962200633</v>
      </c>
      <c r="S5" s="1"/>
    </row>
    <row r="6" spans="1:19" x14ac:dyDescent="0.25">
      <c r="A6" t="s">
        <v>5</v>
      </c>
      <c r="B6">
        <v>4.4000000000000002E-4</v>
      </c>
      <c r="C6">
        <v>0.55000000000000004</v>
      </c>
      <c r="D6">
        <v>0.15</v>
      </c>
      <c r="E6">
        <v>23.1</v>
      </c>
      <c r="F6">
        <v>23.1</v>
      </c>
      <c r="G6">
        <v>23</v>
      </c>
      <c r="H6">
        <v>22.9</v>
      </c>
      <c r="I6">
        <f t="shared" si="0"/>
        <v>23.024999999999999</v>
      </c>
      <c r="J6" s="1">
        <f t="shared" si="1"/>
        <v>3.8374999999999998E-7</v>
      </c>
      <c r="L6">
        <f t="shared" si="2"/>
        <v>-14.773274538045005</v>
      </c>
      <c r="M6">
        <f t="shared" si="3"/>
        <v>-1.8971199848858813</v>
      </c>
      <c r="O6" s="1">
        <f t="shared" si="4"/>
        <v>16.739505786918485</v>
      </c>
      <c r="S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E1CD-1929-448C-B90B-28430E64DD12}">
  <dimension ref="B3:AE40"/>
  <sheetViews>
    <sheetView tabSelected="1" topLeftCell="A5" zoomScale="102" zoomScaleNormal="100" workbookViewId="0">
      <selection activeCell="V23" sqref="V23"/>
    </sheetView>
  </sheetViews>
  <sheetFormatPr defaultRowHeight="15" x14ac:dyDescent="0.25"/>
  <cols>
    <col min="2" max="2" width="10.28515625" bestFit="1" customWidth="1"/>
    <col min="3" max="3" width="10.5703125" bestFit="1" customWidth="1"/>
    <col min="5" max="5" width="10.5703125" bestFit="1" customWidth="1"/>
    <col min="7" max="7" width="10.5703125" bestFit="1" customWidth="1"/>
    <col min="9" max="9" width="10.85546875" bestFit="1" customWidth="1"/>
    <col min="11" max="11" width="10.42578125" bestFit="1" customWidth="1"/>
    <col min="13" max="13" width="10.7109375" bestFit="1" customWidth="1"/>
    <col min="15" max="15" width="12.28515625" bestFit="1" customWidth="1"/>
    <col min="16" max="16" width="10.28515625" bestFit="1" customWidth="1"/>
    <col min="19" max="19" width="10.28515625" bestFit="1" customWidth="1"/>
    <col min="21" max="21" width="10.5703125" bestFit="1" customWidth="1"/>
    <col min="22" max="22" width="11.28515625" bestFit="1" customWidth="1"/>
    <col min="24" max="24" width="11.28515625" bestFit="1" customWidth="1"/>
  </cols>
  <sheetData>
    <row r="3" spans="3:31" x14ac:dyDescent="0.25">
      <c r="C3" t="s">
        <v>20</v>
      </c>
      <c r="E3" t="s">
        <v>6</v>
      </c>
      <c r="G3" t="s">
        <v>14</v>
      </c>
      <c r="I3" t="s">
        <v>15</v>
      </c>
      <c r="K3" t="s">
        <v>16</v>
      </c>
      <c r="M3" t="s">
        <v>17</v>
      </c>
      <c r="P3" t="s">
        <v>19</v>
      </c>
      <c r="S3" t="s">
        <v>18</v>
      </c>
      <c r="W3" s="1"/>
      <c r="X3" s="1"/>
    </row>
    <row r="4" spans="3:31" x14ac:dyDescent="0.25">
      <c r="C4" s="1">
        <v>8.7500000000000002E-4</v>
      </c>
      <c r="D4" s="1"/>
      <c r="E4" s="1">
        <v>0.55000000000000004</v>
      </c>
      <c r="F4" s="1"/>
      <c r="G4" s="1">
        <v>0.9</v>
      </c>
      <c r="H4" s="1"/>
      <c r="I4" s="1">
        <v>997</v>
      </c>
      <c r="J4" s="1"/>
      <c r="K4" s="1">
        <v>1E-3</v>
      </c>
      <c r="L4" s="1"/>
      <c r="M4" s="1">
        <v>9.8059999999999992</v>
      </c>
      <c r="N4" s="1"/>
      <c r="O4" s="2"/>
      <c r="P4" s="1">
        <f>C4^4*E4*G4^-1*I4*K4^-1*M4</f>
        <v>3.5021878689507392E-6</v>
      </c>
      <c r="Q4" s="1"/>
      <c r="R4" s="1"/>
      <c r="S4">
        <v>1.2341666666666668E-6</v>
      </c>
      <c r="T4" s="1"/>
      <c r="W4" s="1"/>
      <c r="X4" s="1"/>
      <c r="Y4" s="1"/>
      <c r="Z4" s="1"/>
      <c r="AA4" s="1"/>
      <c r="AB4" s="1"/>
      <c r="AC4" s="1"/>
      <c r="AD4" s="1"/>
      <c r="AE4" s="1"/>
    </row>
    <row r="5" spans="3:31" x14ac:dyDescent="0.25">
      <c r="C5" s="1">
        <v>7.6999999999999996E-4</v>
      </c>
      <c r="D5" s="1"/>
      <c r="E5" s="1">
        <v>0.55000000000000004</v>
      </c>
      <c r="F5" s="1"/>
      <c r="G5" s="1">
        <v>0.9</v>
      </c>
      <c r="H5" s="1"/>
      <c r="I5" s="1">
        <v>997</v>
      </c>
      <c r="J5" s="1"/>
      <c r="K5" s="1">
        <v>1E-3</v>
      </c>
      <c r="L5" s="1"/>
      <c r="M5" s="1">
        <v>9.8059999999999992</v>
      </c>
      <c r="N5" s="1"/>
      <c r="O5" s="2"/>
      <c r="P5" s="1">
        <f>C5^4*E5*G5^-1*I5*K5^-1*M5</f>
        <v>2.1002458148580458E-6</v>
      </c>
      <c r="Q5" s="1"/>
      <c r="R5" s="1"/>
      <c r="S5">
        <v>7.3916666666666654E-7</v>
      </c>
      <c r="T5" s="1"/>
      <c r="W5" s="1"/>
      <c r="X5" s="1"/>
      <c r="Y5" s="1"/>
      <c r="Z5" s="1"/>
      <c r="AA5" s="1"/>
      <c r="AB5" s="1"/>
      <c r="AC5" s="1"/>
      <c r="AD5" s="1"/>
      <c r="AE5" s="1"/>
    </row>
    <row r="6" spans="3:31" x14ac:dyDescent="0.25">
      <c r="C6" s="1">
        <v>6.8499999999999995E-4</v>
      </c>
      <c r="D6" s="1"/>
      <c r="E6" s="1">
        <v>0.55000000000000004</v>
      </c>
      <c r="F6" s="1"/>
      <c r="G6" s="1">
        <v>0.9</v>
      </c>
      <c r="H6" s="1"/>
      <c r="I6" s="1">
        <v>997</v>
      </c>
      <c r="J6" s="1"/>
      <c r="K6" s="1">
        <v>1E-3</v>
      </c>
      <c r="L6" s="1"/>
      <c r="M6" s="1">
        <v>9.8059999999999992</v>
      </c>
      <c r="N6" s="1"/>
      <c r="O6" s="2"/>
      <c r="P6" s="1">
        <f>C6^4*E6*G6^-1*I6*K6^-1*M6</f>
        <v>1.3154353641443445E-6</v>
      </c>
      <c r="Q6" s="1"/>
      <c r="R6" s="1"/>
      <c r="S6">
        <v>4.9791666666666663E-7</v>
      </c>
      <c r="T6" s="1"/>
      <c r="W6" s="1"/>
      <c r="X6" s="1"/>
      <c r="Y6" s="1"/>
      <c r="Z6" s="1"/>
      <c r="AA6" s="1"/>
      <c r="AB6" s="1"/>
      <c r="AC6" s="1"/>
      <c r="AD6" s="1"/>
      <c r="AE6" s="1"/>
    </row>
    <row r="7" spans="3:31" x14ac:dyDescent="0.25">
      <c r="C7" s="1">
        <v>5.3499999999999999E-4</v>
      </c>
      <c r="D7" s="1"/>
      <c r="E7" s="1">
        <v>0.55000000000000004</v>
      </c>
      <c r="F7" s="1"/>
      <c r="G7" s="1">
        <v>0.9</v>
      </c>
      <c r="H7" s="1"/>
      <c r="I7" s="1">
        <v>997</v>
      </c>
      <c r="J7" s="1"/>
      <c r="K7" s="1">
        <v>1E-3</v>
      </c>
      <c r="L7" s="1"/>
      <c r="M7" s="1">
        <v>9.8059999999999992</v>
      </c>
      <c r="N7" s="1"/>
      <c r="O7" s="2"/>
      <c r="P7" s="1">
        <f>C7^4*E7*G7^-1*I7*K7^-1*M7</f>
        <v>4.8946580363686117E-7</v>
      </c>
      <c r="Q7" s="1"/>
      <c r="R7" s="1"/>
      <c r="S7">
        <v>1.866666666666667E-7</v>
      </c>
      <c r="T7" s="1"/>
      <c r="W7" s="1"/>
      <c r="X7" s="1"/>
      <c r="Y7" s="1"/>
      <c r="Z7" s="1"/>
      <c r="AA7" s="1"/>
      <c r="AB7" s="1"/>
      <c r="AC7" s="1"/>
      <c r="AD7" s="1"/>
      <c r="AE7" s="1"/>
    </row>
    <row r="8" spans="3:31" x14ac:dyDescent="0.25">
      <c r="C8" s="1">
        <v>4.4000000000000002E-4</v>
      </c>
      <c r="D8" s="1"/>
      <c r="E8" s="1">
        <v>0.55000000000000004</v>
      </c>
      <c r="F8" s="1"/>
      <c r="G8" s="1">
        <v>0.9</v>
      </c>
      <c r="H8" s="1"/>
      <c r="I8" s="1">
        <v>997</v>
      </c>
      <c r="J8" s="1"/>
      <c r="K8" s="1">
        <v>1E-3</v>
      </c>
      <c r="L8" s="1"/>
      <c r="M8" s="1">
        <v>9.8059999999999992</v>
      </c>
      <c r="N8" s="1"/>
      <c r="O8" s="2"/>
      <c r="P8" s="1">
        <f>C8^4*E8*G8^-1*I8*K8^-1*M8</f>
        <v>2.2393291487032892E-7</v>
      </c>
      <c r="Q8" s="1"/>
      <c r="R8" s="1"/>
      <c r="S8">
        <v>8.9583333333333318E-8</v>
      </c>
      <c r="T8" s="1"/>
      <c r="W8" s="1"/>
      <c r="X8" s="1"/>
      <c r="Y8" s="1"/>
      <c r="Z8" s="1"/>
      <c r="AA8" s="1"/>
      <c r="AB8" s="1"/>
      <c r="AC8" s="1"/>
      <c r="AD8" s="1"/>
      <c r="AE8" s="1"/>
    </row>
    <row r="9" spans="3:3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1"/>
      <c r="R9" s="1"/>
      <c r="T9" s="1"/>
      <c r="W9" s="1"/>
      <c r="X9" s="1"/>
      <c r="Y9" s="1"/>
      <c r="Z9" s="1"/>
      <c r="AA9" s="1"/>
      <c r="AB9" s="1"/>
      <c r="AC9" s="1"/>
      <c r="AD9" s="1"/>
      <c r="AE9" s="1"/>
    </row>
    <row r="10" spans="3:31" x14ac:dyDescent="0.25">
      <c r="C10" s="1">
        <v>8.7500000000000002E-4</v>
      </c>
      <c r="D10" s="1"/>
      <c r="E10" s="1">
        <v>0.15</v>
      </c>
      <c r="F10" s="1"/>
      <c r="G10" s="1">
        <v>0.34699999999999998</v>
      </c>
      <c r="H10" s="1"/>
      <c r="I10" s="1">
        <v>997</v>
      </c>
      <c r="J10" s="1"/>
      <c r="K10" s="1">
        <v>1E-3</v>
      </c>
      <c r="L10" s="1"/>
      <c r="M10" s="1">
        <v>9.8059999999999992</v>
      </c>
      <c r="N10" s="1"/>
      <c r="O10" s="2"/>
      <c r="P10" s="1">
        <f>C10^4*E10*G10^-1*I10*K10^-1*M10</f>
        <v>2.4773139235438813E-6</v>
      </c>
      <c r="Q10" s="1"/>
      <c r="R10" s="1"/>
      <c r="S10">
        <v>8.8749999999999976E-7</v>
      </c>
      <c r="T10" s="1"/>
      <c r="W10" s="1"/>
      <c r="X10" s="1"/>
      <c r="Y10" s="1"/>
      <c r="Z10" s="1"/>
      <c r="AA10" s="1"/>
      <c r="AB10" s="1"/>
      <c r="AC10" s="1"/>
      <c r="AD10" s="1"/>
      <c r="AE10" s="1"/>
    </row>
    <row r="11" spans="3:31" x14ac:dyDescent="0.25">
      <c r="C11" s="1">
        <v>8.7500000000000002E-4</v>
      </c>
      <c r="D11" s="1"/>
      <c r="E11" s="1">
        <v>0.25</v>
      </c>
      <c r="F11" s="1"/>
      <c r="G11" s="1">
        <v>0.34699999999999998</v>
      </c>
      <c r="H11" s="1"/>
      <c r="I11" s="1">
        <v>997</v>
      </c>
      <c r="J11" s="1"/>
      <c r="K11" s="1">
        <v>1E-3</v>
      </c>
      <c r="L11" s="1"/>
      <c r="M11" s="1">
        <v>9.8059999999999992</v>
      </c>
      <c r="N11" s="1"/>
      <c r="O11" s="2"/>
      <c r="P11" s="1">
        <f>C11^4*E11*G11^-1*I11*K11^-1*M11</f>
        <v>4.1288565392398022E-6</v>
      </c>
      <c r="Q11" s="1"/>
      <c r="R11" s="1"/>
      <c r="S11">
        <v>1.3545833333333334E-6</v>
      </c>
      <c r="T11" s="1"/>
      <c r="W11" s="1"/>
      <c r="X11" s="1"/>
      <c r="Y11" s="1"/>
      <c r="Z11" s="1"/>
      <c r="AA11" s="1"/>
      <c r="AB11" s="1"/>
      <c r="AC11" s="1"/>
      <c r="AD11" s="1"/>
      <c r="AE11" s="1"/>
    </row>
    <row r="12" spans="3:31" x14ac:dyDescent="0.25">
      <c r="C12" s="1">
        <v>8.7500000000000002E-4</v>
      </c>
      <c r="D12" s="1"/>
      <c r="E12" s="1">
        <v>0.35</v>
      </c>
      <c r="F12" s="1"/>
      <c r="G12" s="1">
        <v>0.34699999999999998</v>
      </c>
      <c r="H12" s="1"/>
      <c r="I12" s="1">
        <v>997</v>
      </c>
      <c r="J12" s="1"/>
      <c r="K12" s="1">
        <v>1E-3</v>
      </c>
      <c r="L12" s="1"/>
      <c r="M12" s="1">
        <v>9.8059999999999992</v>
      </c>
      <c r="N12" s="1"/>
      <c r="O12" s="2"/>
      <c r="P12" s="1">
        <f>C12^4*E12*G12^-1*I12*K12^-1*M12</f>
        <v>5.7803991549357231E-6</v>
      </c>
      <c r="Q12" s="1"/>
      <c r="R12" s="1"/>
      <c r="S12">
        <v>1.7158333333333334E-6</v>
      </c>
      <c r="T12" s="1"/>
      <c r="W12" s="1"/>
      <c r="X12" s="1"/>
      <c r="Y12" s="1"/>
      <c r="Z12" s="1"/>
      <c r="AA12" s="1"/>
      <c r="AB12" s="1"/>
      <c r="AC12" s="1"/>
      <c r="AD12" s="1"/>
      <c r="AE12" s="1"/>
    </row>
    <row r="13" spans="3:31" x14ac:dyDescent="0.25">
      <c r="C13" s="1">
        <v>8.7500000000000002E-4</v>
      </c>
      <c r="D13" s="1"/>
      <c r="E13" s="1">
        <v>0.45</v>
      </c>
      <c r="F13" s="1"/>
      <c r="G13" s="1">
        <v>0.34699999999999998</v>
      </c>
      <c r="H13" s="1"/>
      <c r="I13" s="1">
        <v>997</v>
      </c>
      <c r="J13" s="1"/>
      <c r="K13" s="1">
        <v>1E-3</v>
      </c>
      <c r="L13" s="1"/>
      <c r="M13" s="1">
        <v>9.8059999999999992</v>
      </c>
      <c r="N13" s="1"/>
      <c r="O13" s="2"/>
      <c r="P13" s="1">
        <f>C13^4*E13*G13^-1*I13*K13^-1*M13</f>
        <v>7.431941770631644E-6</v>
      </c>
      <c r="Q13" s="1"/>
      <c r="R13" s="1"/>
      <c r="S13">
        <v>2.109583333333333E-6</v>
      </c>
      <c r="T13" s="1"/>
      <c r="W13" s="1"/>
      <c r="X13" s="1"/>
      <c r="Y13" s="1"/>
      <c r="Z13" s="1"/>
      <c r="AA13" s="1"/>
      <c r="AB13" s="1"/>
      <c r="AC13" s="1"/>
      <c r="AD13" s="1"/>
      <c r="AE13" s="1"/>
    </row>
    <row r="14" spans="3:31" x14ac:dyDescent="0.25">
      <c r="C14" s="1">
        <v>8.7500000000000002E-4</v>
      </c>
      <c r="D14" s="1"/>
      <c r="E14" s="1">
        <v>0.55000000000000004</v>
      </c>
      <c r="F14" s="1"/>
      <c r="G14" s="1">
        <v>0.34699999999999998</v>
      </c>
      <c r="H14" s="1"/>
      <c r="I14" s="1">
        <v>997</v>
      </c>
      <c r="J14" s="1"/>
      <c r="K14" s="1">
        <v>1E-3</v>
      </c>
      <c r="L14" s="1"/>
      <c r="M14" s="1">
        <v>9.8059999999999992</v>
      </c>
      <c r="N14" s="1"/>
      <c r="O14" s="2"/>
      <c r="P14" s="1">
        <f>C14^4*E14*G14^-1*I14*K14^-1*M14</f>
        <v>9.0834843863275682E-6</v>
      </c>
      <c r="Q14" s="1"/>
      <c r="R14" s="1"/>
      <c r="S14">
        <v>2.4737499999999998E-6</v>
      </c>
      <c r="T14" s="1"/>
      <c r="W14" s="1"/>
      <c r="X14" s="1"/>
      <c r="Y14" s="1"/>
      <c r="Z14" s="1"/>
      <c r="AA14" s="1"/>
      <c r="AB14" s="1"/>
      <c r="AC14" s="1"/>
      <c r="AD14" s="1"/>
      <c r="AE14" s="1"/>
    </row>
    <row r="15" spans="3:3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T15" s="1"/>
      <c r="X15" s="1"/>
      <c r="Y15" s="1"/>
      <c r="Z15" s="1"/>
      <c r="AA15" s="1"/>
      <c r="AB15" s="1"/>
      <c r="AC15" s="1"/>
      <c r="AD15" s="1"/>
      <c r="AE15" s="1"/>
    </row>
    <row r="16" spans="3:31" x14ac:dyDescent="0.25">
      <c r="C16" s="1">
        <v>8.7500000000000002E-4</v>
      </c>
      <c r="D16" s="1"/>
      <c r="E16" s="1">
        <v>0.55000000000000004</v>
      </c>
      <c r="F16" s="1"/>
      <c r="G16" s="1">
        <v>0.34699999999999998</v>
      </c>
      <c r="H16" s="1"/>
      <c r="I16" s="1">
        <v>997</v>
      </c>
      <c r="J16" s="1"/>
      <c r="K16" s="1">
        <v>1E-3</v>
      </c>
      <c r="L16" s="1"/>
      <c r="M16" s="1">
        <v>9.8059999999999992</v>
      </c>
      <c r="N16" s="1"/>
      <c r="O16" s="2"/>
      <c r="P16" s="1">
        <f>C16^4*E16*G16^-1*I16*K16^-1*M16</f>
        <v>9.0834843863275682E-6</v>
      </c>
      <c r="Q16" s="1"/>
      <c r="R16" s="1"/>
      <c r="S16">
        <v>2.4737499999999998E-6</v>
      </c>
      <c r="T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25">
      <c r="C17" s="1">
        <v>7.6999999999999996E-4</v>
      </c>
      <c r="D17" s="1"/>
      <c r="E17" s="1">
        <v>0.55000000000000004</v>
      </c>
      <c r="F17" s="1"/>
      <c r="G17" s="1">
        <v>0.30199999999999999</v>
      </c>
      <c r="H17" s="1"/>
      <c r="I17" s="1">
        <v>997</v>
      </c>
      <c r="J17" s="1"/>
      <c r="K17" s="1">
        <v>1E-3</v>
      </c>
      <c r="L17" s="1"/>
      <c r="M17" s="1">
        <v>9.8059999999999992</v>
      </c>
      <c r="N17" s="1"/>
      <c r="O17" s="2"/>
      <c r="P17" s="1">
        <f>C17^4*E17*G17^-1*I17*K17^-1*M17</f>
        <v>6.2590107065305994E-6</v>
      </c>
      <c r="Q17" s="1"/>
      <c r="R17" s="1"/>
      <c r="S17">
        <v>1.7658333333333335E-6</v>
      </c>
      <c r="T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25">
      <c r="C18" s="1">
        <v>6.8499999999999995E-4</v>
      </c>
      <c r="D18" s="1"/>
      <c r="E18" s="1">
        <v>0.55000000000000004</v>
      </c>
      <c r="F18" s="1"/>
      <c r="G18" s="1">
        <v>0.27700000000000002</v>
      </c>
      <c r="H18" s="1"/>
      <c r="I18" s="1">
        <v>997</v>
      </c>
      <c r="J18" s="1"/>
      <c r="K18" s="1">
        <v>1E-3</v>
      </c>
      <c r="L18" s="1"/>
      <c r="M18" s="1">
        <v>9.8059999999999992</v>
      </c>
      <c r="N18" s="1"/>
      <c r="O18" s="2"/>
      <c r="P18" s="1">
        <f>C18^4*E18*G18^-1*I18*K18^-1*M18</f>
        <v>4.2739777174364969E-6</v>
      </c>
      <c r="Q18" s="1"/>
      <c r="R18" s="1"/>
      <c r="S18">
        <v>1.3025000000000002E-6</v>
      </c>
      <c r="T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25">
      <c r="C19" s="1">
        <v>5.3499999999999999E-4</v>
      </c>
      <c r="D19" s="1"/>
      <c r="E19" s="1">
        <v>0.55000000000000004</v>
      </c>
      <c r="F19" s="1"/>
      <c r="G19" s="1">
        <v>0.21199999999999999</v>
      </c>
      <c r="H19" s="1"/>
      <c r="I19" s="1">
        <v>997</v>
      </c>
      <c r="J19" s="1"/>
      <c r="K19" s="1">
        <v>1E-3</v>
      </c>
      <c r="L19" s="1"/>
      <c r="M19" s="1">
        <v>9.8059999999999992</v>
      </c>
      <c r="N19" s="1"/>
      <c r="O19" s="2"/>
      <c r="P19" s="1">
        <f>C19^4*E19*G19^-1*I19*K19^-1*M19</f>
        <v>2.0779208644961088E-6</v>
      </c>
      <c r="Q19" s="1"/>
      <c r="R19" s="1"/>
      <c r="S19">
        <v>5.6166666666666665E-7</v>
      </c>
      <c r="T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25">
      <c r="C20" s="1">
        <v>4.4000000000000002E-4</v>
      </c>
      <c r="D20" s="1"/>
      <c r="E20" s="1">
        <v>0.55000000000000004</v>
      </c>
      <c r="F20" s="1"/>
      <c r="G20" s="1">
        <v>0.15</v>
      </c>
      <c r="H20" s="1"/>
      <c r="I20" s="1">
        <v>997</v>
      </c>
      <c r="J20" s="1"/>
      <c r="K20" s="1">
        <v>1E-3</v>
      </c>
      <c r="L20" s="1"/>
      <c r="M20" s="1">
        <v>9.8059999999999992</v>
      </c>
      <c r="N20" s="1"/>
      <c r="O20" s="2"/>
      <c r="P20" s="1">
        <f>C20^4*E20*G20^-1*I20*K20^-1*M20</f>
        <v>1.3435974892219737E-6</v>
      </c>
      <c r="Q20" s="1"/>
      <c r="R20" s="1"/>
      <c r="S20">
        <v>3.8374999999999993E-7</v>
      </c>
      <c r="T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25">
      <c r="R29" s="1"/>
    </row>
    <row r="30" spans="2:31" x14ac:dyDescent="0.25">
      <c r="R30" s="1"/>
    </row>
    <row r="31" spans="2:31" x14ac:dyDescent="0.25">
      <c r="R31" s="1"/>
    </row>
    <row r="32" spans="2:31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  <row r="37" spans="18:18" x14ac:dyDescent="0.25">
      <c r="R37" s="1"/>
    </row>
    <row r="38" spans="18:18" x14ac:dyDescent="0.25">
      <c r="R38" s="1"/>
    </row>
    <row r="39" spans="18:18" x14ac:dyDescent="0.25">
      <c r="R39" s="1"/>
    </row>
    <row r="40" spans="18:18" x14ac:dyDescent="0.25">
      <c r="R4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Höjd</vt:lpstr>
      <vt:lpstr>Radie</vt:lpstr>
      <vt:lpstr>Längd</vt:lpstr>
      <vt:lpstr>Konstanten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Baer</dc:creator>
  <cp:lastModifiedBy>Mikael Baer</cp:lastModifiedBy>
  <dcterms:created xsi:type="dcterms:W3CDTF">2024-11-29T19:02:07Z</dcterms:created>
  <dcterms:modified xsi:type="dcterms:W3CDTF">2024-12-04T08:01:34Z</dcterms:modified>
</cp:coreProperties>
</file>