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/>
  <mc:AlternateContent xmlns:mc="http://schemas.openxmlformats.org/markup-compatibility/2006">
    <mc:Choice Requires="x15">
      <x15ac:absPath xmlns:x15ac="http://schemas.microsoft.com/office/spreadsheetml/2010/11/ac" url="C:\Users\Boss\Documents\2021PMmaterial\Administrative\College&amp;Life\"/>
    </mc:Choice>
  </mc:AlternateContent>
  <xr:revisionPtr revIDLastSave="0" documentId="13_ncr:1_{41AAB45A-DBB0-4285-B451-1B5907B10F9F}" xr6:coauthVersionLast="36" xr6:coauthVersionMax="36" xr10:uidLastSave="{00000000-0000-0000-0000-000000000000}"/>
  <bookViews>
    <workbookView xWindow="0" yWindow="0" windowWidth="11490" windowHeight="9285" activeTab="2" xr2:uid="{00000000-000D-0000-FFFF-FFFF00000000}"/>
  </bookViews>
  <sheets>
    <sheet name="Loans" sheetId="2" r:id="rId1"/>
    <sheet name="Adulting Budget" sheetId="4" r:id="rId2"/>
    <sheet name="College Budget" sheetId="1" r:id="rId3"/>
    <sheet name="Investing" sheetId="3" r:id="rId4"/>
  </sheets>
  <definedNames>
    <definedName name="HeaderRow" localSheetId="1">#REF!</definedName>
    <definedName name="HeaderRow">#REF!</definedName>
    <definedName name="LastRow" localSheetId="1">#REF!</definedName>
    <definedName name="LastRow">#REF!</definedName>
  </definedNames>
  <calcPr calcId="191029"/>
  <extLst>
    <ext uri="GoogleSheetsCustomDataVersion1">
      <go:sheetsCustomData xmlns:go="http://customooxmlschemas.google.com/" r:id="rId9" roundtripDataSignature="AMtx7mi7bLG2g/H7Gd6PLeb/PY75rO43RA=="/>
    </ext>
  </extLst>
</workbook>
</file>

<file path=xl/calcChain.xml><?xml version="1.0" encoding="utf-8"?>
<calcChain xmlns="http://schemas.openxmlformats.org/spreadsheetml/2006/main">
  <c r="N80" i="4" l="1"/>
  <c r="L79" i="4"/>
  <c r="N76" i="4"/>
  <c r="C75" i="4"/>
  <c r="B75" i="4"/>
  <c r="C74" i="4"/>
  <c r="B74" i="4"/>
  <c r="B70" i="4" s="1"/>
  <c r="C73" i="4"/>
  <c r="B73" i="4"/>
  <c r="C72" i="4"/>
  <c r="C70" i="4" s="1"/>
  <c r="B72" i="4"/>
  <c r="C71" i="4"/>
  <c r="B71" i="4"/>
  <c r="D70" i="4"/>
  <c r="D68" i="4"/>
  <c r="C68" i="4" s="1"/>
  <c r="C67" i="4"/>
  <c r="B67" i="4"/>
  <c r="D66" i="4"/>
  <c r="C66" i="4" s="1"/>
  <c r="B65" i="4"/>
  <c r="D63" i="4"/>
  <c r="C63" i="4" s="1"/>
  <c r="C62" i="4"/>
  <c r="B62" i="4"/>
  <c r="D61" i="4"/>
  <c r="B61" i="4" s="1"/>
  <c r="D60" i="4"/>
  <c r="C60" i="4" s="1"/>
  <c r="D59" i="4"/>
  <c r="C59" i="4" s="1"/>
  <c r="D58" i="4"/>
  <c r="B58" i="4"/>
  <c r="B55" i="4" s="1"/>
  <c r="D57" i="4"/>
  <c r="C57" i="4" s="1"/>
  <c r="D56" i="4"/>
  <c r="C56" i="4" s="1"/>
  <c r="C55" i="4" s="1"/>
  <c r="D53" i="4"/>
  <c r="C53" i="4" s="1"/>
  <c r="D52" i="4"/>
  <c r="C52" i="4"/>
  <c r="B51" i="4"/>
  <c r="D49" i="4"/>
  <c r="C49" i="4" s="1"/>
  <c r="C46" i="4" s="1"/>
  <c r="C48" i="4"/>
  <c r="B48" i="4"/>
  <c r="C47" i="4"/>
  <c r="B47" i="4"/>
  <c r="B46" i="4" s="1"/>
  <c r="C44" i="4"/>
  <c r="B44" i="4"/>
  <c r="C43" i="4"/>
  <c r="C42" i="4"/>
  <c r="B42" i="4"/>
  <c r="D41" i="4"/>
  <c r="C41" i="4"/>
  <c r="C39" i="4"/>
  <c r="B39" i="4"/>
  <c r="D38" i="4"/>
  <c r="B38" i="4"/>
  <c r="D37" i="4"/>
  <c r="C37" i="4"/>
  <c r="D36" i="4"/>
  <c r="C36" i="4" s="1"/>
  <c r="D35" i="4"/>
  <c r="B35" i="4" s="1"/>
  <c r="D34" i="4"/>
  <c r="B34" i="4"/>
  <c r="C31" i="4"/>
  <c r="B31" i="4"/>
  <c r="B28" i="4" s="1"/>
  <c r="C30" i="4"/>
  <c r="B30" i="4"/>
  <c r="C29" i="4"/>
  <c r="B29" i="4"/>
  <c r="D28" i="4"/>
  <c r="C28" i="4"/>
  <c r="D26" i="4"/>
  <c r="C26" i="4"/>
  <c r="D25" i="4"/>
  <c r="B25" i="4" s="1"/>
  <c r="D24" i="4"/>
  <c r="C24" i="4" s="1"/>
  <c r="C23" i="4"/>
  <c r="B23" i="4"/>
  <c r="D22" i="4"/>
  <c r="C22" i="4"/>
  <c r="C20" i="4" s="1"/>
  <c r="C21" i="4"/>
  <c r="B21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D11" i="4"/>
  <c r="C11" i="4" s="1"/>
  <c r="D10" i="4"/>
  <c r="C10" i="4" s="1"/>
  <c r="D9" i="4"/>
  <c r="C9" i="4"/>
  <c r="C8" i="4"/>
  <c r="B8" i="4"/>
  <c r="J4" i="2"/>
  <c r="C15" i="3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9" i="3"/>
  <c r="C10" i="3" s="1"/>
  <c r="C11" i="3" s="1"/>
  <c r="C12" i="3" s="1"/>
  <c r="C13" i="3" s="1"/>
  <c r="C14" i="3" s="1"/>
  <c r="C8" i="3"/>
  <c r="B8" i="3"/>
  <c r="D8" i="3" s="1"/>
  <c r="E8" i="3" s="1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I10" i="2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F10" i="2"/>
  <c r="F9" i="2"/>
  <c r="D9" i="2"/>
  <c r="C9" i="2"/>
  <c r="B9" i="2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F6" i="2"/>
  <c r="F2" i="2"/>
  <c r="F1" i="2"/>
  <c r="N80" i="1"/>
  <c r="L79" i="1"/>
  <c r="N76" i="1"/>
  <c r="C75" i="1"/>
  <c r="B75" i="1"/>
  <c r="C74" i="1"/>
  <c r="B74" i="1"/>
  <c r="C73" i="1"/>
  <c r="B73" i="1"/>
  <c r="C72" i="1"/>
  <c r="B72" i="1"/>
  <c r="C71" i="1"/>
  <c r="B71" i="1"/>
  <c r="D70" i="1"/>
  <c r="D68" i="1"/>
  <c r="C68" i="1" s="1"/>
  <c r="C67" i="1"/>
  <c r="B67" i="1"/>
  <c r="B65" i="1" s="1"/>
  <c r="D66" i="1"/>
  <c r="C66" i="1" s="1"/>
  <c r="D63" i="1"/>
  <c r="C63" i="1" s="1"/>
  <c r="C62" i="1"/>
  <c r="B62" i="1"/>
  <c r="D61" i="1"/>
  <c r="D60" i="1"/>
  <c r="C60" i="1" s="1"/>
  <c r="D59" i="1"/>
  <c r="C59" i="1" s="1"/>
  <c r="D58" i="1"/>
  <c r="B58" i="1" s="1"/>
  <c r="D57" i="1"/>
  <c r="D56" i="1"/>
  <c r="C56" i="1" s="1"/>
  <c r="D53" i="1"/>
  <c r="C53" i="1" s="1"/>
  <c r="D52" i="1"/>
  <c r="C52" i="1" s="1"/>
  <c r="C51" i="1" s="1"/>
  <c r="B51" i="1"/>
  <c r="D49" i="1"/>
  <c r="C48" i="1"/>
  <c r="B48" i="1"/>
  <c r="C47" i="1"/>
  <c r="B47" i="1"/>
  <c r="C44" i="1"/>
  <c r="B44" i="1"/>
  <c r="C43" i="1"/>
  <c r="C42" i="1"/>
  <c r="B42" i="1"/>
  <c r="D41" i="1"/>
  <c r="C39" i="1"/>
  <c r="B39" i="1"/>
  <c r="D38" i="1"/>
  <c r="B38" i="1" s="1"/>
  <c r="D37" i="1"/>
  <c r="D36" i="1"/>
  <c r="C36" i="1" s="1"/>
  <c r="D35" i="1"/>
  <c r="B35" i="1" s="1"/>
  <c r="D34" i="1"/>
  <c r="B34" i="1" s="1"/>
  <c r="C31" i="1"/>
  <c r="B31" i="1"/>
  <c r="C30" i="1"/>
  <c r="B30" i="1"/>
  <c r="C29" i="1"/>
  <c r="B29" i="1"/>
  <c r="D28" i="1"/>
  <c r="D26" i="1"/>
  <c r="C26" i="1" s="1"/>
  <c r="D25" i="1"/>
  <c r="B25" i="1" s="1"/>
  <c r="D24" i="1"/>
  <c r="C24" i="1" s="1"/>
  <c r="C23" i="1"/>
  <c r="B23" i="1"/>
  <c r="D22" i="1"/>
  <c r="C21" i="1"/>
  <c r="B21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D11" i="1"/>
  <c r="C11" i="1" s="1"/>
  <c r="D10" i="1"/>
  <c r="C10" i="1" s="1"/>
  <c r="D9" i="1"/>
  <c r="C9" i="1" s="1"/>
  <c r="C8" i="1"/>
  <c r="B8" i="1"/>
  <c r="B43" i="4" l="1"/>
  <c r="B41" i="4" s="1"/>
  <c r="D65" i="4"/>
  <c r="B20" i="1"/>
  <c r="B7" i="4"/>
  <c r="B20" i="4"/>
  <c r="B33" i="4"/>
  <c r="C51" i="4"/>
  <c r="C65" i="4"/>
  <c r="C33" i="4"/>
  <c r="D46" i="4"/>
  <c r="D7" i="4"/>
  <c r="D55" i="4"/>
  <c r="D20" i="4"/>
  <c r="C7" i="4"/>
  <c r="B3" i="4"/>
  <c r="B4" i="4" s="1"/>
  <c r="D33" i="4"/>
  <c r="D3" i="4" s="1"/>
  <c r="D51" i="4"/>
  <c r="B28" i="1"/>
  <c r="D20" i="1"/>
  <c r="C28" i="1"/>
  <c r="B33" i="1"/>
  <c r="D33" i="1"/>
  <c r="D51" i="1"/>
  <c r="B46" i="1"/>
  <c r="C41" i="1"/>
  <c r="C65" i="1"/>
  <c r="D65" i="1"/>
  <c r="D55" i="1"/>
  <c r="C70" i="1"/>
  <c r="B70" i="1"/>
  <c r="B7" i="1"/>
  <c r="E9" i="2"/>
  <c r="H9" i="2" s="1"/>
  <c r="C7" i="1"/>
  <c r="C22" i="1"/>
  <c r="C20" i="1" s="1"/>
  <c r="C37" i="1"/>
  <c r="C33" i="1" s="1"/>
  <c r="B43" i="1"/>
  <c r="B41" i="1" s="1"/>
  <c r="D46" i="1"/>
  <c r="C49" i="1"/>
  <c r="C46" i="1" s="1"/>
  <c r="C57" i="1"/>
  <c r="C55" i="1" s="1"/>
  <c r="B61" i="1"/>
  <c r="B55" i="1" s="1"/>
  <c r="D7" i="1"/>
  <c r="A64" i="3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F8" i="3"/>
  <c r="B9" i="3" s="1"/>
  <c r="C3" i="4" l="1"/>
  <c r="C4" i="4" s="1"/>
  <c r="E73" i="4"/>
  <c r="E67" i="4"/>
  <c r="E61" i="4"/>
  <c r="E57" i="4"/>
  <c r="E49" i="4"/>
  <c r="E43" i="4"/>
  <c r="E37" i="4"/>
  <c r="E31" i="4"/>
  <c r="E22" i="4"/>
  <c r="E16" i="4"/>
  <c r="E12" i="4"/>
  <c r="E8" i="4"/>
  <c r="D4" i="4"/>
  <c r="F4" i="4" s="1"/>
  <c r="E72" i="4"/>
  <c r="E66" i="4"/>
  <c r="E60" i="4"/>
  <c r="E56" i="4"/>
  <c r="E48" i="4"/>
  <c r="E42" i="4"/>
  <c r="E36" i="4"/>
  <c r="E30" i="4"/>
  <c r="E21" i="4"/>
  <c r="E15" i="4"/>
  <c r="E11" i="4"/>
  <c r="E74" i="4"/>
  <c r="E70" i="4"/>
  <c r="E68" i="4"/>
  <c r="E62" i="4"/>
  <c r="E58" i="4"/>
  <c r="E52" i="4"/>
  <c r="E44" i="4"/>
  <c r="E23" i="4"/>
  <c r="E17" i="4"/>
  <c r="E13" i="4"/>
  <c r="E75" i="4"/>
  <c r="E71" i="4"/>
  <c r="E47" i="4"/>
  <c r="E39" i="4"/>
  <c r="E29" i="4"/>
  <c r="E18" i="4"/>
  <c r="E14" i="4"/>
  <c r="E46" i="4"/>
  <c r="E20" i="4"/>
  <c r="E65" i="4"/>
  <c r="E53" i="4"/>
  <c r="E41" i="4"/>
  <c r="E55" i="4"/>
  <c r="E35" i="4"/>
  <c r="E9" i="4"/>
  <c r="E26" i="4"/>
  <c r="E28" i="4"/>
  <c r="E10" i="4"/>
  <c r="E59" i="4"/>
  <c r="E63" i="4"/>
  <c r="E38" i="4"/>
  <c r="E7" i="4"/>
  <c r="E3" i="4" s="1"/>
  <c r="E34" i="4"/>
  <c r="E24" i="4"/>
  <c r="E51" i="4"/>
  <c r="E33" i="4"/>
  <c r="G9" i="2"/>
  <c r="C10" i="2" s="1"/>
  <c r="D3" i="1"/>
  <c r="E7" i="1" s="1"/>
  <c r="B3" i="1"/>
  <c r="B4" i="1" s="1"/>
  <c r="D10" i="2"/>
  <c r="D9" i="3"/>
  <c r="E9" i="3" s="1"/>
  <c r="C3" i="1"/>
  <c r="C4" i="1" s="1"/>
  <c r="E46" i="1" l="1"/>
  <c r="F9" i="3"/>
  <c r="B10" i="3" s="1"/>
  <c r="E10" i="2"/>
  <c r="G10" i="2" s="1"/>
  <c r="C11" i="2" s="1"/>
  <c r="E72" i="1"/>
  <c r="E66" i="1"/>
  <c r="E60" i="1"/>
  <c r="E48" i="1"/>
  <c r="E42" i="1"/>
  <c r="E30" i="1"/>
  <c r="E21" i="1"/>
  <c r="E15" i="1"/>
  <c r="E68" i="1"/>
  <c r="E62" i="1"/>
  <c r="E58" i="1"/>
  <c r="E38" i="1"/>
  <c r="E28" i="1"/>
  <c r="E23" i="1"/>
  <c r="E73" i="1"/>
  <c r="E67" i="1"/>
  <c r="E43" i="1"/>
  <c r="E31" i="1"/>
  <c r="E16" i="1"/>
  <c r="E12" i="1"/>
  <c r="E8" i="1"/>
  <c r="D4" i="1"/>
  <c r="F4" i="1" s="1"/>
  <c r="E74" i="1"/>
  <c r="E70" i="1"/>
  <c r="E52" i="1"/>
  <c r="E44" i="1"/>
  <c r="E9" i="1"/>
  <c r="E75" i="1"/>
  <c r="E71" i="1"/>
  <c r="E47" i="1"/>
  <c r="E41" i="1"/>
  <c r="E39" i="1"/>
  <c r="E35" i="1"/>
  <c r="E29" i="1"/>
  <c r="E24" i="1"/>
  <c r="E18" i="1"/>
  <c r="E14" i="1"/>
  <c r="E10" i="1"/>
  <c r="E34" i="1"/>
  <c r="E26" i="1"/>
  <c r="E17" i="1"/>
  <c r="E13" i="1"/>
  <c r="E65" i="1"/>
  <c r="E56" i="1"/>
  <c r="E11" i="1"/>
  <c r="E33" i="1"/>
  <c r="E61" i="1"/>
  <c r="E59" i="1"/>
  <c r="E22" i="1"/>
  <c r="E55" i="1"/>
  <c r="E20" i="1"/>
  <c r="E37" i="1"/>
  <c r="E57" i="1"/>
  <c r="E49" i="1"/>
  <c r="E36" i="1"/>
  <c r="E51" i="1"/>
  <c r="E53" i="1"/>
  <c r="E63" i="1"/>
  <c r="E3" i="1" l="1"/>
  <c r="D11" i="2"/>
  <c r="E11" i="2" s="1"/>
  <c r="G11" i="2" s="1"/>
  <c r="C12" i="2" s="1"/>
  <c r="H10" i="2"/>
  <c r="H11" i="2" s="1"/>
  <c r="D10" i="3"/>
  <c r="E10" i="3" s="1"/>
  <c r="F10" i="3" s="1"/>
  <c r="B11" i="3" s="1"/>
  <c r="D12" i="2" l="1"/>
  <c r="E12" i="2" s="1"/>
  <c r="G12" i="2" s="1"/>
  <c r="C13" i="2" s="1"/>
  <c r="D11" i="3"/>
  <c r="E11" i="3" s="1"/>
  <c r="D13" i="2" l="1"/>
  <c r="E13" i="2" s="1"/>
  <c r="G13" i="2" s="1"/>
  <c r="C14" i="2" s="1"/>
  <c r="F11" i="3"/>
  <c r="B12" i="3" s="1"/>
  <c r="H12" i="2"/>
  <c r="H13" i="2" s="1"/>
  <c r="D14" i="2" l="1"/>
  <c r="E14" i="2" s="1"/>
  <c r="G14" i="2" s="1"/>
  <c r="C15" i="2" s="1"/>
  <c r="D12" i="3"/>
  <c r="E12" i="3" s="1"/>
  <c r="H14" i="2" l="1"/>
  <c r="D15" i="2"/>
  <c r="E15" i="2" s="1"/>
  <c r="G15" i="2" s="1"/>
  <c r="C16" i="2" s="1"/>
  <c r="F12" i="3"/>
  <c r="B13" i="3" s="1"/>
  <c r="H15" i="2" l="1"/>
  <c r="D13" i="3"/>
  <c r="E13" i="3" s="1"/>
  <c r="D16" i="2"/>
  <c r="E16" i="2" s="1"/>
  <c r="G16" i="2" s="1"/>
  <c r="C17" i="2" s="1"/>
  <c r="D17" i="2" l="1"/>
  <c r="E17" i="2" s="1"/>
  <c r="G17" i="2"/>
  <c r="C18" i="2" s="1"/>
  <c r="H16" i="2"/>
  <c r="H17" i="2" s="1"/>
  <c r="F13" i="3"/>
  <c r="B14" i="3" s="1"/>
  <c r="D14" i="3" l="1"/>
  <c r="E14" i="3" s="1"/>
  <c r="F14" i="3" s="1"/>
  <c r="B15" i="3" s="1"/>
  <c r="D18" i="2"/>
  <c r="E18" i="2" s="1"/>
  <c r="G18" i="2" s="1"/>
  <c r="C19" i="2" s="1"/>
  <c r="D19" i="2" l="1"/>
  <c r="E19" i="2" s="1"/>
  <c r="G19" i="2" s="1"/>
  <c r="C20" i="2" s="1"/>
  <c r="D15" i="3"/>
  <c r="E15" i="3" s="1"/>
  <c r="H18" i="2"/>
  <c r="H19" i="2" l="1"/>
  <c r="F15" i="3"/>
  <c r="B16" i="3" s="1"/>
  <c r="D20" i="2"/>
  <c r="E20" i="2" s="1"/>
  <c r="G20" i="2" s="1"/>
  <c r="C21" i="2" s="1"/>
  <c r="D21" i="2" l="1"/>
  <c r="E21" i="2" s="1"/>
  <c r="G21" i="2" s="1"/>
  <c r="C22" i="2" s="1"/>
  <c r="D16" i="3"/>
  <c r="E16" i="3" s="1"/>
  <c r="F16" i="3" s="1"/>
  <c r="B17" i="3" s="1"/>
  <c r="H20" i="2"/>
  <c r="H21" i="2" s="1"/>
  <c r="D22" i="2" l="1"/>
  <c r="E22" i="2" s="1"/>
  <c r="G22" i="2" s="1"/>
  <c r="C23" i="2" s="1"/>
  <c r="D17" i="3"/>
  <c r="E17" i="3" s="1"/>
  <c r="H22" i="2"/>
  <c r="F17" i="3" l="1"/>
  <c r="B18" i="3" s="1"/>
  <c r="D23" i="2"/>
  <c r="E23" i="2" s="1"/>
  <c r="G23" i="2" s="1"/>
  <c r="C24" i="2" s="1"/>
  <c r="D24" i="2" l="1"/>
  <c r="E24" i="2" s="1"/>
  <c r="G24" i="2"/>
  <c r="C25" i="2" s="1"/>
  <c r="D18" i="3"/>
  <c r="E18" i="3" s="1"/>
  <c r="H23" i="2"/>
  <c r="H24" i="2" s="1"/>
  <c r="D25" i="2" l="1"/>
  <c r="E25" i="2" s="1"/>
  <c r="G25" i="2" s="1"/>
  <c r="C26" i="2" s="1"/>
  <c r="F18" i="3"/>
  <c r="D26" i="2" l="1"/>
  <c r="E26" i="2" s="1"/>
  <c r="G26" i="2"/>
  <c r="C27" i="2" s="1"/>
  <c r="B19" i="3"/>
  <c r="F1" i="3"/>
  <c r="H25" i="2"/>
  <c r="H26" i="2" s="1"/>
  <c r="D19" i="3" l="1"/>
  <c r="E19" i="3" s="1"/>
  <c r="D27" i="2"/>
  <c r="E27" i="2" s="1"/>
  <c r="G27" i="2"/>
  <c r="C28" i="2" s="1"/>
  <c r="D28" i="2" l="1"/>
  <c r="E28" i="2" s="1"/>
  <c r="G28" i="2" s="1"/>
  <c r="C29" i="2" s="1"/>
  <c r="H27" i="2"/>
  <c r="H28" i="2" s="1"/>
  <c r="F19" i="3"/>
  <c r="B20" i="3" s="1"/>
  <c r="D29" i="2" l="1"/>
  <c r="E29" i="2" s="1"/>
  <c r="G29" i="2"/>
  <c r="C30" i="2" s="1"/>
  <c r="H29" i="2"/>
  <c r="D20" i="3"/>
  <c r="E20" i="3" s="1"/>
  <c r="D30" i="2" l="1"/>
  <c r="E30" i="2" s="1"/>
  <c r="G30" i="2" s="1"/>
  <c r="C31" i="2" s="1"/>
  <c r="F20" i="3"/>
  <c r="B21" i="3" s="1"/>
  <c r="H30" i="2" l="1"/>
  <c r="H31" i="2" s="1"/>
  <c r="D31" i="2"/>
  <c r="E31" i="2" s="1"/>
  <c r="G31" i="2" s="1"/>
  <c r="C32" i="2" s="1"/>
  <c r="D21" i="3"/>
  <c r="E21" i="3" s="1"/>
  <c r="F21" i="3" s="1"/>
  <c r="B22" i="3" s="1"/>
  <c r="D22" i="3" l="1"/>
  <c r="D32" i="2"/>
  <c r="E32" i="2" s="1"/>
  <c r="G32" i="2" s="1"/>
  <c r="C33" i="2" s="1"/>
  <c r="E22" i="3"/>
  <c r="D33" i="2" l="1"/>
  <c r="E33" i="2" s="1"/>
  <c r="G33" i="2" s="1"/>
  <c r="C34" i="2" s="1"/>
  <c r="F22" i="3"/>
  <c r="B23" i="3" s="1"/>
  <c r="H32" i="2"/>
  <c r="D34" i="2" l="1"/>
  <c r="E34" i="2" s="1"/>
  <c r="G34" i="2" s="1"/>
  <c r="C35" i="2" s="1"/>
  <c r="D23" i="3"/>
  <c r="E23" i="3" s="1"/>
  <c r="H33" i="2"/>
  <c r="H34" i="2" l="1"/>
  <c r="F23" i="3"/>
  <c r="B24" i="3" s="1"/>
  <c r="D35" i="2"/>
  <c r="E35" i="2" s="1"/>
  <c r="G35" i="2" s="1"/>
  <c r="C36" i="2" s="1"/>
  <c r="D36" i="2" l="1"/>
  <c r="E36" i="2" s="1"/>
  <c r="G36" i="2"/>
  <c r="C37" i="2" s="1"/>
  <c r="D24" i="3"/>
  <c r="E24" i="3" s="1"/>
  <c r="H35" i="2"/>
  <c r="H36" i="2" l="1"/>
  <c r="D37" i="2"/>
  <c r="E37" i="2" s="1"/>
  <c r="G37" i="2" s="1"/>
  <c r="C38" i="2" s="1"/>
  <c r="F24" i="3"/>
  <c r="B25" i="3" s="1"/>
  <c r="D38" i="2" l="1"/>
  <c r="E38" i="2" s="1"/>
  <c r="G38" i="2" s="1"/>
  <c r="C39" i="2" s="1"/>
  <c r="D25" i="3"/>
  <c r="E25" i="3" s="1"/>
  <c r="H37" i="2"/>
  <c r="H38" i="2" l="1"/>
  <c r="D39" i="2"/>
  <c r="E39" i="2" s="1"/>
  <c r="G39" i="2" s="1"/>
  <c r="C40" i="2" s="1"/>
  <c r="F25" i="3"/>
  <c r="B26" i="3" s="1"/>
  <c r="H39" i="2"/>
  <c r="D40" i="2" l="1"/>
  <c r="E40" i="2" s="1"/>
  <c r="G40" i="2" s="1"/>
  <c r="C41" i="2" s="1"/>
  <c r="D26" i="3"/>
  <c r="E26" i="3" s="1"/>
  <c r="F26" i="3" s="1"/>
  <c r="B27" i="3" s="1"/>
  <c r="H40" i="2" l="1"/>
  <c r="D27" i="3"/>
  <c r="E27" i="3" s="1"/>
  <c r="D41" i="2"/>
  <c r="E41" i="2" s="1"/>
  <c r="G41" i="2" s="1"/>
  <c r="C42" i="2" s="1"/>
  <c r="D42" i="2" l="1"/>
  <c r="E42" i="2" s="1"/>
  <c r="G42" i="2"/>
  <c r="C43" i="2" s="1"/>
  <c r="F27" i="3"/>
  <c r="B28" i="3" s="1"/>
  <c r="H41" i="2"/>
  <c r="H42" i="2" s="1"/>
  <c r="D28" i="3" l="1"/>
  <c r="E28" i="3" s="1"/>
  <c r="F28" i="3"/>
  <c r="B29" i="3" s="1"/>
  <c r="D43" i="2"/>
  <c r="E43" i="2" s="1"/>
  <c r="G43" i="2" s="1"/>
  <c r="C44" i="2" s="1"/>
  <c r="D44" i="2" l="1"/>
  <c r="E44" i="2" s="1"/>
  <c r="G44" i="2" s="1"/>
  <c r="C45" i="2" s="1"/>
  <c r="D29" i="3"/>
  <c r="E29" i="3" s="1"/>
  <c r="H43" i="2"/>
  <c r="H44" i="2" s="1"/>
  <c r="F29" i="3" l="1"/>
  <c r="B30" i="3" s="1"/>
  <c r="D45" i="2"/>
  <c r="E45" i="2" s="1"/>
  <c r="G45" i="2"/>
  <c r="C46" i="2" s="1"/>
  <c r="H45" i="2"/>
  <c r="D46" i="2" l="1"/>
  <c r="E46" i="2" s="1"/>
  <c r="G46" i="2" s="1"/>
  <c r="C47" i="2" s="1"/>
  <c r="D30" i="3"/>
  <c r="E30" i="3" s="1"/>
  <c r="F30" i="3"/>
  <c r="B31" i="3" s="1"/>
  <c r="H46" i="2"/>
  <c r="D47" i="2" l="1"/>
  <c r="E47" i="2" s="1"/>
  <c r="G47" i="2"/>
  <c r="C48" i="2" s="1"/>
  <c r="D31" i="3"/>
  <c r="E31" i="3" s="1"/>
  <c r="H47" i="2"/>
  <c r="F31" i="3" l="1"/>
  <c r="B32" i="3" s="1"/>
  <c r="D48" i="2"/>
  <c r="E48" i="2" s="1"/>
  <c r="G48" i="2" s="1"/>
  <c r="C49" i="2" s="1"/>
  <c r="D49" i="2" l="1"/>
  <c r="E49" i="2" s="1"/>
  <c r="G49" i="2" s="1"/>
  <c r="C50" i="2" s="1"/>
  <c r="H48" i="2"/>
  <c r="D32" i="3"/>
  <c r="E32" i="3" s="1"/>
  <c r="D50" i="2" l="1"/>
  <c r="E50" i="2" s="1"/>
  <c r="G50" i="2"/>
  <c r="C51" i="2" s="1"/>
  <c r="H49" i="2"/>
  <c r="H50" i="2" s="1"/>
  <c r="F32" i="3"/>
  <c r="B33" i="3" s="1"/>
  <c r="D51" i="2" l="1"/>
  <c r="E51" i="2" s="1"/>
  <c r="G51" i="2"/>
  <c r="C52" i="2" s="1"/>
  <c r="D33" i="3"/>
  <c r="E33" i="3" s="1"/>
  <c r="F33" i="3" s="1"/>
  <c r="B34" i="3" s="1"/>
  <c r="D52" i="2" l="1"/>
  <c r="E52" i="2" s="1"/>
  <c r="G52" i="2"/>
  <c r="C53" i="2" s="1"/>
  <c r="D34" i="3"/>
  <c r="E34" i="3" s="1"/>
  <c r="H51" i="2"/>
  <c r="H52" i="2" l="1"/>
  <c r="F34" i="3"/>
  <c r="B35" i="3" s="1"/>
  <c r="D53" i="2"/>
  <c r="E53" i="2" s="1"/>
  <c r="G53" i="2" s="1"/>
  <c r="C54" i="2" s="1"/>
  <c r="D54" i="2" l="1"/>
  <c r="E54" i="2" s="1"/>
  <c r="G54" i="2"/>
  <c r="C55" i="2" s="1"/>
  <c r="H53" i="2"/>
  <c r="H54" i="2" s="1"/>
  <c r="D35" i="3"/>
  <c r="E35" i="3" s="1"/>
  <c r="F35" i="3" s="1"/>
  <c r="B36" i="3" s="1"/>
  <c r="D55" i="2" l="1"/>
  <c r="E55" i="2" s="1"/>
  <c r="G55" i="2" s="1"/>
  <c r="C56" i="2" s="1"/>
  <c r="D36" i="3"/>
  <c r="E36" i="3" s="1"/>
  <c r="F36" i="3" l="1"/>
  <c r="B37" i="3" s="1"/>
  <c r="D56" i="2"/>
  <c r="E56" i="2" s="1"/>
  <c r="G56" i="2" s="1"/>
  <c r="C57" i="2" s="1"/>
  <c r="H55" i="2"/>
  <c r="D57" i="2" l="1"/>
  <c r="E57" i="2" s="1"/>
  <c r="G57" i="2"/>
  <c r="C58" i="2" s="1"/>
  <c r="D37" i="3"/>
  <c r="E37" i="3" s="1"/>
  <c r="F37" i="3" s="1"/>
  <c r="B38" i="3" s="1"/>
  <c r="H56" i="2"/>
  <c r="H57" i="2" l="1"/>
  <c r="D38" i="3"/>
  <c r="D58" i="2"/>
  <c r="E58" i="2" s="1"/>
  <c r="G58" i="2" s="1"/>
  <c r="C59" i="2" s="1"/>
  <c r="E38" i="3"/>
  <c r="F38" i="3" s="1"/>
  <c r="B39" i="3" s="1"/>
  <c r="D59" i="2" l="1"/>
  <c r="E59" i="2" s="1"/>
  <c r="G59" i="2" s="1"/>
  <c r="C60" i="2" s="1"/>
  <c r="H58" i="2"/>
  <c r="H59" i="2" s="1"/>
  <c r="D39" i="3"/>
  <c r="E39" i="3" s="1"/>
  <c r="F39" i="3" l="1"/>
  <c r="B40" i="3" s="1"/>
  <c r="D60" i="2"/>
  <c r="E60" i="2" s="1"/>
  <c r="G60" i="2" s="1"/>
  <c r="C61" i="2" s="1"/>
  <c r="D61" i="2" l="1"/>
  <c r="E61" i="2" s="1"/>
  <c r="G61" i="2" s="1"/>
  <c r="C62" i="2" s="1"/>
  <c r="D40" i="3"/>
  <c r="E40" i="3" s="1"/>
  <c r="F40" i="3"/>
  <c r="B41" i="3" s="1"/>
  <c r="H60" i="2"/>
  <c r="H61" i="2" l="1"/>
  <c r="D62" i="2"/>
  <c r="E62" i="2" s="1"/>
  <c r="G62" i="2"/>
  <c r="C63" i="2" s="1"/>
  <c r="D41" i="3"/>
  <c r="E41" i="3" s="1"/>
  <c r="H62" i="2" l="1"/>
  <c r="F41" i="3"/>
  <c r="B42" i="3" s="1"/>
  <c r="D63" i="2"/>
  <c r="E63" i="2" s="1"/>
  <c r="G63" i="2" s="1"/>
  <c r="C64" i="2" s="1"/>
  <c r="D64" i="2" l="1"/>
  <c r="E64" i="2" s="1"/>
  <c r="G64" i="2" s="1"/>
  <c r="C65" i="2" s="1"/>
  <c r="D42" i="3"/>
  <c r="E42" i="3" s="1"/>
  <c r="F42" i="3"/>
  <c r="B43" i="3" s="1"/>
  <c r="H63" i="2"/>
  <c r="H64" i="2" l="1"/>
  <c r="D65" i="2"/>
  <c r="E65" i="2" s="1"/>
  <c r="G65" i="2" s="1"/>
  <c r="C66" i="2" s="1"/>
  <c r="D43" i="3"/>
  <c r="E43" i="3" s="1"/>
  <c r="H65" i="2" l="1"/>
  <c r="F43" i="3"/>
  <c r="B44" i="3" s="1"/>
  <c r="D66" i="2"/>
  <c r="E66" i="2" s="1"/>
  <c r="G66" i="2"/>
  <c r="C67" i="2" s="1"/>
  <c r="D67" i="2" l="1"/>
  <c r="E67" i="2" s="1"/>
  <c r="G67" i="2" s="1"/>
  <c r="C68" i="2" s="1"/>
  <c r="D44" i="3"/>
  <c r="E44" i="3" s="1"/>
  <c r="H66" i="2"/>
  <c r="H67" i="2" l="1"/>
  <c r="D68" i="2"/>
  <c r="E68" i="2" s="1"/>
  <c r="G68" i="2" s="1"/>
  <c r="C69" i="2" s="1"/>
  <c r="F44" i="3"/>
  <c r="B45" i="3" s="1"/>
  <c r="D69" i="2" l="1"/>
  <c r="E69" i="2" s="1"/>
  <c r="G69" i="2"/>
  <c r="C70" i="2" s="1"/>
  <c r="D45" i="3"/>
  <c r="E45" i="3" s="1"/>
  <c r="H68" i="2"/>
  <c r="H69" i="2" l="1"/>
  <c r="D70" i="2"/>
  <c r="E70" i="2" s="1"/>
  <c r="G70" i="2" s="1"/>
  <c r="C71" i="2" s="1"/>
  <c r="F45" i="3"/>
  <c r="B46" i="3" s="1"/>
  <c r="D71" i="2" l="1"/>
  <c r="E71" i="2" s="1"/>
  <c r="G71" i="2" s="1"/>
  <c r="C72" i="2" s="1"/>
  <c r="D46" i="3"/>
  <c r="E46" i="3" s="1"/>
  <c r="H70" i="2"/>
  <c r="H71" i="2" l="1"/>
  <c r="D72" i="2"/>
  <c r="E72" i="2" s="1"/>
  <c r="G72" i="2" s="1"/>
  <c r="C73" i="2" s="1"/>
  <c r="F46" i="3"/>
  <c r="B47" i="3" s="1"/>
  <c r="H72" i="2" l="1"/>
  <c r="D73" i="2"/>
  <c r="E73" i="2" s="1"/>
  <c r="G73" i="2"/>
  <c r="C74" i="2" s="1"/>
  <c r="D47" i="3"/>
  <c r="E47" i="3" s="1"/>
  <c r="H73" i="2" l="1"/>
  <c r="F47" i="3"/>
  <c r="B48" i="3" s="1"/>
  <c r="D74" i="2"/>
  <c r="E74" i="2" s="1"/>
  <c r="G74" i="2"/>
  <c r="C75" i="2" s="1"/>
  <c r="D75" i="2" l="1"/>
  <c r="E75" i="2" s="1"/>
  <c r="G75" i="2" s="1"/>
  <c r="C76" i="2" s="1"/>
  <c r="D48" i="3"/>
  <c r="E48" i="3" s="1"/>
  <c r="H74" i="2"/>
  <c r="H75" i="2" s="1"/>
  <c r="F48" i="3" l="1"/>
  <c r="B49" i="3" s="1"/>
  <c r="D76" i="2"/>
  <c r="E76" i="2" s="1"/>
  <c r="G76" i="2" s="1"/>
  <c r="C77" i="2" s="1"/>
  <c r="D77" i="2" l="1"/>
  <c r="E77" i="2" s="1"/>
  <c r="G77" i="2" s="1"/>
  <c r="C78" i="2" s="1"/>
  <c r="D49" i="3"/>
  <c r="E49" i="3" s="1"/>
  <c r="F49" i="3" s="1"/>
  <c r="B50" i="3" s="1"/>
  <c r="H76" i="2"/>
  <c r="H77" i="2" l="1"/>
  <c r="D50" i="3"/>
  <c r="E50" i="3" s="1"/>
  <c r="D78" i="2"/>
  <c r="E78" i="2" s="1"/>
  <c r="G78" i="2" s="1"/>
  <c r="C79" i="2" s="1"/>
  <c r="F50" i="3" l="1"/>
  <c r="B51" i="3" s="1"/>
  <c r="D79" i="2"/>
  <c r="E79" i="2" s="1"/>
  <c r="G79" i="2" s="1"/>
  <c r="C80" i="2" s="1"/>
  <c r="H78" i="2"/>
  <c r="D80" i="2" l="1"/>
  <c r="E80" i="2" s="1"/>
  <c r="G80" i="2" s="1"/>
  <c r="C81" i="2" s="1"/>
  <c r="D51" i="3"/>
  <c r="E51" i="3" s="1"/>
  <c r="F51" i="3" s="1"/>
  <c r="B52" i="3" s="1"/>
  <c r="H79" i="2"/>
  <c r="H80" i="2" l="1"/>
  <c r="D52" i="3"/>
  <c r="E52" i="3" s="1"/>
  <c r="D81" i="2"/>
  <c r="E81" i="2" s="1"/>
  <c r="G81" i="2" s="1"/>
  <c r="C82" i="2" s="1"/>
  <c r="D82" i="2" l="1"/>
  <c r="E82" i="2" s="1"/>
  <c r="G82" i="2" s="1"/>
  <c r="C83" i="2" s="1"/>
  <c r="H81" i="2"/>
  <c r="F52" i="3"/>
  <c r="B53" i="3" s="1"/>
  <c r="H82" i="2" l="1"/>
  <c r="H83" i="2" s="1"/>
  <c r="D83" i="2"/>
  <c r="E83" i="2" s="1"/>
  <c r="G83" i="2" s="1"/>
  <c r="C84" i="2" s="1"/>
  <c r="D53" i="3"/>
  <c r="E53" i="3" s="1"/>
  <c r="D84" i="2" l="1"/>
  <c r="E84" i="2" s="1"/>
  <c r="G84" i="2" s="1"/>
  <c r="C85" i="2" s="1"/>
  <c r="F53" i="3"/>
  <c r="B54" i="3" s="1"/>
  <c r="D85" i="2" l="1"/>
  <c r="E85" i="2" s="1"/>
  <c r="G85" i="2" s="1"/>
  <c r="C86" i="2" s="1"/>
  <c r="H84" i="2"/>
  <c r="H85" i="2" s="1"/>
  <c r="F54" i="3"/>
  <c r="B55" i="3" s="1"/>
  <c r="D54" i="3"/>
  <c r="E54" i="3" s="1"/>
  <c r="D86" i="2" l="1"/>
  <c r="E86" i="2" s="1"/>
  <c r="G86" i="2" s="1"/>
  <c r="C87" i="2" s="1"/>
  <c r="D55" i="3"/>
  <c r="E55" i="3" s="1"/>
  <c r="H86" i="2"/>
  <c r="F55" i="3" l="1"/>
  <c r="B56" i="3" s="1"/>
  <c r="D87" i="2"/>
  <c r="E87" i="2" s="1"/>
  <c r="G87" i="2" s="1"/>
  <c r="C88" i="2" s="1"/>
  <c r="D88" i="2" l="1"/>
  <c r="E88" i="2" s="1"/>
  <c r="G88" i="2"/>
  <c r="C89" i="2" s="1"/>
  <c r="D56" i="3"/>
  <c r="E56" i="3" s="1"/>
  <c r="H87" i="2"/>
  <c r="H88" i="2" s="1"/>
  <c r="D89" i="2" l="1"/>
  <c r="E89" i="2" s="1"/>
  <c r="G89" i="2"/>
  <c r="C90" i="2" s="1"/>
  <c r="F56" i="3"/>
  <c r="B57" i="3" s="1"/>
  <c r="H89" i="2"/>
  <c r="D57" i="3" l="1"/>
  <c r="E57" i="3" s="1"/>
  <c r="F57" i="3"/>
  <c r="B58" i="3" s="1"/>
  <c r="D90" i="2"/>
  <c r="E90" i="2" s="1"/>
  <c r="G90" i="2" s="1"/>
  <c r="C91" i="2" s="1"/>
  <c r="D58" i="3" l="1"/>
  <c r="D91" i="2"/>
  <c r="E91" i="2" s="1"/>
  <c r="G91" i="2" s="1"/>
  <c r="C92" i="2" s="1"/>
  <c r="H90" i="2"/>
  <c r="E58" i="3"/>
  <c r="D92" i="2" l="1"/>
  <c r="E92" i="2" s="1"/>
  <c r="G92" i="2" s="1"/>
  <c r="C93" i="2" s="1"/>
  <c r="H91" i="2"/>
  <c r="H92" i="2" s="1"/>
  <c r="F58" i="3"/>
  <c r="B59" i="3" s="1"/>
  <c r="D93" i="2" l="1"/>
  <c r="E93" i="2" s="1"/>
  <c r="G93" i="2"/>
  <c r="C94" i="2" s="1"/>
  <c r="D59" i="3"/>
  <c r="E59" i="3" s="1"/>
  <c r="D94" i="2" l="1"/>
  <c r="E94" i="2" s="1"/>
  <c r="G94" i="2" s="1"/>
  <c r="C95" i="2" s="1"/>
  <c r="F59" i="3"/>
  <c r="B60" i="3" s="1"/>
  <c r="H93" i="2"/>
  <c r="H94" i="2" s="1"/>
  <c r="D60" i="3" l="1"/>
  <c r="E60" i="3" s="1"/>
  <c r="D95" i="2"/>
  <c r="E95" i="2" s="1"/>
  <c r="G95" i="2" s="1"/>
  <c r="C96" i="2" s="1"/>
  <c r="D96" i="2" l="1"/>
  <c r="E96" i="2" s="1"/>
  <c r="G96" i="2" s="1"/>
  <c r="C97" i="2" s="1"/>
  <c r="H95" i="2"/>
  <c r="F60" i="3"/>
  <c r="B61" i="3" s="1"/>
  <c r="H96" i="2" l="1"/>
  <c r="D97" i="2"/>
  <c r="E97" i="2" s="1"/>
  <c r="G97" i="2"/>
  <c r="C98" i="2" s="1"/>
  <c r="D61" i="3"/>
  <c r="E61" i="3" s="1"/>
  <c r="D98" i="2" l="1"/>
  <c r="E98" i="2" s="1"/>
  <c r="G98" i="2" s="1"/>
  <c r="C99" i="2" s="1"/>
  <c r="F61" i="3"/>
  <c r="B62" i="3" s="1"/>
  <c r="H97" i="2"/>
  <c r="D99" i="2" l="1"/>
  <c r="E99" i="2" s="1"/>
  <c r="G99" i="2" s="1"/>
  <c r="C100" i="2" s="1"/>
  <c r="D62" i="3"/>
  <c r="E62" i="3" s="1"/>
  <c r="H98" i="2"/>
  <c r="H99" i="2" s="1"/>
  <c r="D100" i="2" l="1"/>
  <c r="E100" i="2" s="1"/>
  <c r="G100" i="2"/>
  <c r="C101" i="2" s="1"/>
  <c r="F62" i="3"/>
  <c r="B63" i="3" s="1"/>
  <c r="H100" i="2"/>
  <c r="D101" i="2" l="1"/>
  <c r="E101" i="2" s="1"/>
  <c r="G101" i="2"/>
  <c r="C102" i="2" s="1"/>
  <c r="D63" i="3"/>
  <c r="E63" i="3" s="1"/>
  <c r="F63" i="3" s="1"/>
  <c r="B64" i="3" s="1"/>
  <c r="H101" i="2" l="1"/>
  <c r="D64" i="3"/>
  <c r="E64" i="3" s="1"/>
  <c r="D102" i="2"/>
  <c r="E102" i="2" s="1"/>
  <c r="G102" i="2" s="1"/>
  <c r="C103" i="2" s="1"/>
  <c r="D103" i="2" l="1"/>
  <c r="E103" i="2" s="1"/>
  <c r="G103" i="2" s="1"/>
  <c r="C104" i="2" s="1"/>
  <c r="F64" i="3"/>
  <c r="B65" i="3" s="1"/>
  <c r="H102" i="2"/>
  <c r="H103" i="2" s="1"/>
  <c r="D104" i="2" l="1"/>
  <c r="E104" i="2" s="1"/>
  <c r="G104" i="2" s="1"/>
  <c r="C105" i="2" s="1"/>
  <c r="D65" i="3"/>
  <c r="E65" i="3" s="1"/>
  <c r="F65" i="3"/>
  <c r="B66" i="3" s="1"/>
  <c r="H104" i="2"/>
  <c r="D105" i="2" l="1"/>
  <c r="E105" i="2" s="1"/>
  <c r="G105" i="2"/>
  <c r="C106" i="2" s="1"/>
  <c r="D66" i="3"/>
  <c r="E66" i="3" s="1"/>
  <c r="H105" i="2"/>
  <c r="F66" i="3" l="1"/>
  <c r="B67" i="3" s="1"/>
  <c r="D106" i="2"/>
  <c r="E106" i="2" s="1"/>
  <c r="G106" i="2" s="1"/>
  <c r="C107" i="2" s="1"/>
  <c r="D107" i="2" l="1"/>
  <c r="E107" i="2" s="1"/>
  <c r="G107" i="2" s="1"/>
  <c r="C108" i="2" s="1"/>
  <c r="H106" i="2"/>
  <c r="H107" i="2" s="1"/>
  <c r="D67" i="3"/>
  <c r="E67" i="3" s="1"/>
  <c r="D108" i="2" l="1"/>
  <c r="E108" i="2" s="1"/>
  <c r="G108" i="2" s="1"/>
  <c r="C109" i="2" s="1"/>
  <c r="F67" i="3"/>
  <c r="B68" i="3" s="1"/>
  <c r="H108" i="2" l="1"/>
  <c r="H109" i="2" s="1"/>
  <c r="D109" i="2"/>
  <c r="E109" i="2" s="1"/>
  <c r="G109" i="2" s="1"/>
  <c r="C110" i="2" s="1"/>
  <c r="D68" i="3"/>
  <c r="E68" i="3" s="1"/>
  <c r="F68" i="3" s="1"/>
  <c r="B69" i="3" s="1"/>
  <c r="D69" i="3" l="1"/>
  <c r="E69" i="3" s="1"/>
  <c r="D110" i="2"/>
  <c r="E110" i="2" s="1"/>
  <c r="G110" i="2" s="1"/>
  <c r="C111" i="2" s="1"/>
  <c r="D111" i="2" l="1"/>
  <c r="E111" i="2" s="1"/>
  <c r="G111" i="2" s="1"/>
  <c r="C112" i="2" s="1"/>
  <c r="F69" i="3"/>
  <c r="B70" i="3" s="1"/>
  <c r="H110" i="2"/>
  <c r="H111" i="2" l="1"/>
  <c r="D70" i="3"/>
  <c r="E70" i="3" s="1"/>
  <c r="D112" i="2"/>
  <c r="E112" i="2" s="1"/>
  <c r="G112" i="2" s="1"/>
  <c r="C113" i="2" s="1"/>
  <c r="D113" i="2" l="1"/>
  <c r="E113" i="2" s="1"/>
  <c r="G113" i="2" s="1"/>
  <c r="C114" i="2" s="1"/>
  <c r="H112" i="2"/>
  <c r="F70" i="3"/>
  <c r="B71" i="3" s="1"/>
  <c r="H113" i="2" l="1"/>
  <c r="D114" i="2"/>
  <c r="E114" i="2" s="1"/>
  <c r="G114" i="2" s="1"/>
  <c r="C115" i="2" s="1"/>
  <c r="H114" i="2"/>
  <c r="D71" i="3"/>
  <c r="E71" i="3" s="1"/>
  <c r="D115" i="2" l="1"/>
  <c r="E115" i="2" s="1"/>
  <c r="G115" i="2" s="1"/>
  <c r="C116" i="2" s="1"/>
  <c r="F71" i="3"/>
  <c r="B72" i="3" s="1"/>
  <c r="D116" i="2" l="1"/>
  <c r="E116" i="2" s="1"/>
  <c r="G116" i="2"/>
  <c r="C117" i="2" s="1"/>
  <c r="D72" i="3"/>
  <c r="E72" i="3" s="1"/>
  <c r="H115" i="2"/>
  <c r="H116" i="2" l="1"/>
  <c r="F72" i="3"/>
  <c r="B73" i="3" s="1"/>
  <c r="D117" i="2"/>
  <c r="E117" i="2" s="1"/>
  <c r="G117" i="2" s="1"/>
  <c r="C118" i="2" s="1"/>
  <c r="D118" i="2" l="1"/>
  <c r="E118" i="2" s="1"/>
  <c r="G118" i="2"/>
  <c r="C119" i="2" s="1"/>
  <c r="D73" i="3"/>
  <c r="E73" i="3" s="1"/>
  <c r="F73" i="3"/>
  <c r="B74" i="3" s="1"/>
  <c r="H117" i="2"/>
  <c r="H118" i="2" s="1"/>
  <c r="D74" i="3" l="1"/>
  <c r="E74" i="3"/>
  <c r="D119" i="2"/>
  <c r="E119" i="2" s="1"/>
  <c r="G119" i="2" s="1"/>
  <c r="C120" i="2" s="1"/>
  <c r="D120" i="2" l="1"/>
  <c r="E120" i="2" s="1"/>
  <c r="G120" i="2" s="1"/>
  <c r="C121" i="2" s="1"/>
  <c r="H119" i="2"/>
  <c r="H120" i="2" s="1"/>
  <c r="F74" i="3"/>
  <c r="B75" i="3" s="1"/>
  <c r="D121" i="2" l="1"/>
  <c r="E121" i="2" s="1"/>
  <c r="G121" i="2" s="1"/>
  <c r="C122" i="2" s="1"/>
  <c r="D75" i="3"/>
  <c r="E75" i="3" s="1"/>
  <c r="H121" i="2" l="1"/>
  <c r="D122" i="2"/>
  <c r="E122" i="2" s="1"/>
  <c r="G122" i="2" s="1"/>
  <c r="C123" i="2" s="1"/>
  <c r="F75" i="3"/>
  <c r="B76" i="3" s="1"/>
  <c r="D123" i="2" l="1"/>
  <c r="E123" i="2" s="1"/>
  <c r="G123" i="2" s="1"/>
  <c r="C124" i="2" s="1"/>
  <c r="D76" i="3"/>
  <c r="E76" i="3" s="1"/>
  <c r="H122" i="2"/>
  <c r="H123" i="2" s="1"/>
  <c r="D124" i="2" l="1"/>
  <c r="E124" i="2" s="1"/>
  <c r="G124" i="2" s="1"/>
  <c r="C125" i="2" s="1"/>
  <c r="F76" i="3"/>
  <c r="B77" i="3" s="1"/>
  <c r="H124" i="2"/>
  <c r="D125" i="2" l="1"/>
  <c r="E125" i="2" s="1"/>
  <c r="G125" i="2" s="1"/>
  <c r="C126" i="2" s="1"/>
  <c r="D77" i="3"/>
  <c r="E77" i="3" s="1"/>
  <c r="F77" i="3"/>
  <c r="B78" i="3" s="1"/>
  <c r="H125" i="2"/>
  <c r="D126" i="2" l="1"/>
  <c r="E126" i="2" s="1"/>
  <c r="G126" i="2"/>
  <c r="C127" i="2" s="1"/>
  <c r="D78" i="3"/>
  <c r="E78" i="3" s="1"/>
  <c r="H126" i="2"/>
  <c r="F78" i="3" l="1"/>
  <c r="B79" i="3" s="1"/>
  <c r="D127" i="2"/>
  <c r="E127" i="2" s="1"/>
  <c r="G127" i="2" s="1"/>
  <c r="C128" i="2" s="1"/>
  <c r="D128" i="2" l="1"/>
  <c r="E128" i="2" s="1"/>
  <c r="G128" i="2" s="1"/>
  <c r="C129" i="2" s="1"/>
  <c r="D79" i="3"/>
  <c r="E79" i="3" s="1"/>
  <c r="F79" i="3"/>
  <c r="B80" i="3" s="1"/>
  <c r="H127" i="2"/>
  <c r="H128" i="2" s="1"/>
  <c r="D80" i="3" l="1"/>
  <c r="E80" i="3"/>
  <c r="D129" i="2"/>
  <c r="E129" i="2" s="1"/>
  <c r="G129" i="2" s="1"/>
  <c r="C130" i="2" s="1"/>
  <c r="D130" i="2" l="1"/>
  <c r="E130" i="2" s="1"/>
  <c r="G130" i="2"/>
  <c r="C131" i="2" s="1"/>
  <c r="H129" i="2"/>
  <c r="H130" i="2" s="1"/>
  <c r="F80" i="3"/>
  <c r="B81" i="3" s="1"/>
  <c r="D131" i="2" l="1"/>
  <c r="E131" i="2" s="1"/>
  <c r="G131" i="2" s="1"/>
  <c r="C132" i="2" s="1"/>
  <c r="D81" i="3"/>
  <c r="E81" i="3" s="1"/>
  <c r="D132" i="2" l="1"/>
  <c r="E132" i="2" s="1"/>
  <c r="G132" i="2" s="1"/>
  <c r="C133" i="2" s="1"/>
  <c r="F81" i="3"/>
  <c r="B82" i="3" s="1"/>
  <c r="H131" i="2"/>
  <c r="D133" i="2" l="1"/>
  <c r="E133" i="2" s="1"/>
  <c r="G133" i="2" s="1"/>
  <c r="C134" i="2" s="1"/>
  <c r="D82" i="3"/>
  <c r="E82" i="3" s="1"/>
  <c r="H132" i="2"/>
  <c r="H133" i="2" s="1"/>
  <c r="D134" i="2" l="1"/>
  <c r="E134" i="2" s="1"/>
  <c r="G134" i="2"/>
  <c r="C135" i="2" s="1"/>
  <c r="F82" i="3"/>
  <c r="B83" i="3" s="1"/>
  <c r="H134" i="2"/>
  <c r="D135" i="2" l="1"/>
  <c r="E135" i="2" s="1"/>
  <c r="G135" i="2" s="1"/>
  <c r="C136" i="2" s="1"/>
  <c r="D83" i="3"/>
  <c r="E83" i="3" s="1"/>
  <c r="F83" i="3"/>
  <c r="B84" i="3" s="1"/>
  <c r="H135" i="2"/>
  <c r="D84" i="3" l="1"/>
  <c r="E84" i="3" s="1"/>
  <c r="D136" i="2"/>
  <c r="E136" i="2" s="1"/>
  <c r="G136" i="2" s="1"/>
  <c r="C137" i="2" s="1"/>
  <c r="D137" i="2" l="1"/>
  <c r="E137" i="2" s="1"/>
  <c r="G137" i="2" s="1"/>
  <c r="C138" i="2" s="1"/>
  <c r="F84" i="3"/>
  <c r="B85" i="3" s="1"/>
  <c r="H136" i="2"/>
  <c r="H137" i="2" s="1"/>
  <c r="D138" i="2" l="1"/>
  <c r="E138" i="2" s="1"/>
  <c r="G138" i="2" s="1"/>
  <c r="C139" i="2" s="1"/>
  <c r="D85" i="3"/>
  <c r="E85" i="3" s="1"/>
  <c r="H138" i="2" l="1"/>
  <c r="D139" i="2"/>
  <c r="E139" i="2" s="1"/>
  <c r="G139" i="2" s="1"/>
  <c r="C140" i="2" s="1"/>
  <c r="F85" i="3"/>
  <c r="B86" i="3" s="1"/>
  <c r="D86" i="3" l="1"/>
  <c r="E86" i="3" s="1"/>
  <c r="D140" i="2"/>
  <c r="E140" i="2" s="1"/>
  <c r="G140" i="2" s="1"/>
  <c r="C141" i="2" s="1"/>
  <c r="H139" i="2"/>
  <c r="D141" i="2" l="1"/>
  <c r="E141" i="2" s="1"/>
  <c r="G141" i="2" s="1"/>
  <c r="C142" i="2" s="1"/>
  <c r="H140" i="2"/>
  <c r="F86" i="3"/>
  <c r="B87" i="3" s="1"/>
  <c r="H141" i="2" l="1"/>
  <c r="D142" i="2"/>
  <c r="E142" i="2" s="1"/>
  <c r="G142" i="2" s="1"/>
  <c r="C143" i="2" s="1"/>
  <c r="D87" i="3"/>
  <c r="E87" i="3" s="1"/>
  <c r="F87" i="3" s="1"/>
  <c r="B88" i="3" s="1"/>
  <c r="D143" i="2" l="1"/>
  <c r="E143" i="2" s="1"/>
  <c r="G143" i="2" s="1"/>
  <c r="C144" i="2" s="1"/>
  <c r="H142" i="2"/>
  <c r="H143" i="2" s="1"/>
  <c r="D88" i="3"/>
  <c r="E88" i="3" s="1"/>
  <c r="D144" i="2" l="1"/>
  <c r="E144" i="2" s="1"/>
  <c r="G144" i="2" s="1"/>
  <c r="C145" i="2" s="1"/>
  <c r="F88" i="3"/>
  <c r="B89" i="3" s="1"/>
  <c r="D145" i="2" l="1"/>
  <c r="E145" i="2" s="1"/>
  <c r="G145" i="2" s="1"/>
  <c r="C146" i="2" s="1"/>
  <c r="D89" i="3"/>
  <c r="E89" i="3" s="1"/>
  <c r="F89" i="3" s="1"/>
  <c r="B90" i="3" s="1"/>
  <c r="H144" i="2"/>
  <c r="H145" i="2" l="1"/>
  <c r="D90" i="3"/>
  <c r="E90" i="3"/>
  <c r="D146" i="2"/>
  <c r="E146" i="2" s="1"/>
  <c r="G146" i="2" s="1"/>
  <c r="C147" i="2" s="1"/>
  <c r="D147" i="2" l="1"/>
  <c r="E147" i="2" s="1"/>
  <c r="G147" i="2" s="1"/>
  <c r="C148" i="2" s="1"/>
  <c r="H146" i="2"/>
  <c r="F90" i="3"/>
  <c r="B91" i="3" s="1"/>
  <c r="H147" i="2" l="1"/>
  <c r="D148" i="2"/>
  <c r="E148" i="2" s="1"/>
  <c r="G148" i="2" s="1"/>
  <c r="C149" i="2" s="1"/>
  <c r="D91" i="3"/>
  <c r="E91" i="3" s="1"/>
  <c r="D149" i="2" l="1"/>
  <c r="E149" i="2" s="1"/>
  <c r="G149" i="2" s="1"/>
  <c r="C150" i="2" s="1"/>
  <c r="F91" i="3"/>
  <c r="B92" i="3" s="1"/>
  <c r="H148" i="2"/>
  <c r="D92" i="3" l="1"/>
  <c r="E92" i="3" s="1"/>
  <c r="D150" i="2"/>
  <c r="E150" i="2" s="1"/>
  <c r="G150" i="2" s="1"/>
  <c r="C151" i="2" s="1"/>
  <c r="H149" i="2"/>
  <c r="D151" i="2" l="1"/>
  <c r="E151" i="2" s="1"/>
  <c r="G151" i="2" s="1"/>
  <c r="C152" i="2" s="1"/>
  <c r="H150" i="2"/>
  <c r="F92" i="3"/>
  <c r="B93" i="3" s="1"/>
  <c r="H151" i="2" l="1"/>
  <c r="D152" i="2"/>
  <c r="E152" i="2" s="1"/>
  <c r="G152" i="2" s="1"/>
  <c r="C153" i="2" s="1"/>
  <c r="D93" i="3"/>
  <c r="E93" i="3" s="1"/>
  <c r="D153" i="2" l="1"/>
  <c r="E153" i="2" s="1"/>
  <c r="G153" i="2" s="1"/>
  <c r="C154" i="2" s="1"/>
  <c r="F93" i="3"/>
  <c r="B94" i="3" s="1"/>
  <c r="H152" i="2"/>
  <c r="D154" i="2" l="1"/>
  <c r="E154" i="2" s="1"/>
  <c r="G154" i="2"/>
  <c r="C155" i="2" s="1"/>
  <c r="D94" i="3"/>
  <c r="E94" i="3" s="1"/>
  <c r="H153" i="2"/>
  <c r="H154" i="2" l="1"/>
  <c r="F94" i="3"/>
  <c r="B95" i="3" s="1"/>
  <c r="D155" i="2"/>
  <c r="E155" i="2" s="1"/>
  <c r="G155" i="2"/>
  <c r="C156" i="2" s="1"/>
  <c r="D156" i="2" l="1"/>
  <c r="E156" i="2" s="1"/>
  <c r="G156" i="2"/>
  <c r="C157" i="2" s="1"/>
  <c r="D95" i="3"/>
  <c r="E95" i="3" s="1"/>
  <c r="F95" i="3" s="1"/>
  <c r="B96" i="3" s="1"/>
  <c r="H155" i="2"/>
  <c r="H156" i="2" s="1"/>
  <c r="D96" i="3" l="1"/>
  <c r="E96" i="3"/>
  <c r="D157" i="2"/>
  <c r="E157" i="2" s="1"/>
  <c r="G157" i="2" s="1"/>
  <c r="C158" i="2" s="1"/>
  <c r="D158" i="2" l="1"/>
  <c r="E158" i="2" s="1"/>
  <c r="G158" i="2" s="1"/>
  <c r="C159" i="2" s="1"/>
  <c r="H157" i="2"/>
  <c r="F96" i="3"/>
  <c r="B97" i="3" s="1"/>
  <c r="H158" i="2" l="1"/>
  <c r="D159" i="2"/>
  <c r="E159" i="2" s="1"/>
  <c r="G159" i="2" s="1"/>
  <c r="C160" i="2" s="1"/>
  <c r="D97" i="3"/>
  <c r="E97" i="3" s="1"/>
  <c r="D160" i="2" l="1"/>
  <c r="E160" i="2" s="1"/>
  <c r="G160" i="2" s="1"/>
  <c r="C161" i="2" s="1"/>
  <c r="F97" i="3"/>
  <c r="B98" i="3" s="1"/>
  <c r="H159" i="2"/>
  <c r="D98" i="3" l="1"/>
  <c r="E98" i="3" s="1"/>
  <c r="D161" i="2"/>
  <c r="E161" i="2" s="1"/>
  <c r="G161" i="2" s="1"/>
  <c r="C162" i="2" s="1"/>
  <c r="H160" i="2"/>
  <c r="D162" i="2" l="1"/>
  <c r="E162" i="2" s="1"/>
  <c r="G162" i="2" s="1"/>
  <c r="C163" i="2" s="1"/>
  <c r="H161" i="2"/>
  <c r="F98" i="3"/>
  <c r="B99" i="3" s="1"/>
  <c r="H162" i="2" l="1"/>
  <c r="D163" i="2"/>
  <c r="E163" i="2" s="1"/>
  <c r="G163" i="2"/>
  <c r="C164" i="2" s="1"/>
  <c r="D99" i="3"/>
  <c r="E99" i="3" s="1"/>
  <c r="D164" i="2" l="1"/>
  <c r="E164" i="2" s="1"/>
  <c r="G164" i="2" s="1"/>
  <c r="C165" i="2" s="1"/>
  <c r="F99" i="3"/>
  <c r="B100" i="3" s="1"/>
  <c r="H163" i="2"/>
  <c r="D165" i="2" l="1"/>
  <c r="E165" i="2" s="1"/>
  <c r="G165" i="2"/>
  <c r="C166" i="2" s="1"/>
  <c r="H164" i="2"/>
  <c r="D100" i="3"/>
  <c r="E100" i="3" s="1"/>
  <c r="F100" i="3" s="1"/>
  <c r="B101" i="3" s="1"/>
  <c r="H165" i="2" l="1"/>
  <c r="D101" i="3"/>
  <c r="D166" i="2"/>
  <c r="E166" i="2" s="1"/>
  <c r="G166" i="2" s="1"/>
  <c r="C167" i="2" s="1"/>
  <c r="E101" i="3"/>
  <c r="D167" i="2" l="1"/>
  <c r="E167" i="2" s="1"/>
  <c r="G167" i="2" s="1"/>
  <c r="C168" i="2" s="1"/>
  <c r="H166" i="2"/>
  <c r="H167" i="2" s="1"/>
  <c r="F101" i="3"/>
  <c r="B102" i="3" s="1"/>
  <c r="D168" i="2" l="1"/>
  <c r="E168" i="2" s="1"/>
  <c r="G168" i="2" s="1"/>
  <c r="C169" i="2" s="1"/>
  <c r="D102" i="3"/>
  <c r="E102" i="3" s="1"/>
  <c r="F102" i="3" s="1"/>
  <c r="B103" i="3" s="1"/>
  <c r="D103" i="3" l="1"/>
  <c r="D169" i="2"/>
  <c r="E169" i="2" s="1"/>
  <c r="G169" i="2" s="1"/>
  <c r="C170" i="2" s="1"/>
  <c r="E103" i="3"/>
  <c r="F103" i="3" s="1"/>
  <c r="B104" i="3" s="1"/>
  <c r="H168" i="2"/>
  <c r="D170" i="2" l="1"/>
  <c r="E170" i="2" s="1"/>
  <c r="G170" i="2"/>
  <c r="C171" i="2" s="1"/>
  <c r="H169" i="2"/>
  <c r="H170" i="2" s="1"/>
  <c r="D104" i="3"/>
  <c r="E104" i="3"/>
  <c r="F104" i="3" s="1"/>
  <c r="B105" i="3" s="1"/>
  <c r="D105" i="3" l="1"/>
  <c r="E105" i="3"/>
  <c r="D171" i="2"/>
  <c r="E171" i="2" s="1"/>
  <c r="G171" i="2" s="1"/>
  <c r="C172" i="2" s="1"/>
  <c r="H171" i="2" l="1"/>
  <c r="D172" i="2"/>
  <c r="E172" i="2" s="1"/>
  <c r="G172" i="2" s="1"/>
  <c r="C173" i="2" s="1"/>
  <c r="F105" i="3"/>
  <c r="B106" i="3" s="1"/>
  <c r="D173" i="2" l="1"/>
  <c r="E173" i="2" s="1"/>
  <c r="G173" i="2"/>
  <c r="C174" i="2" s="1"/>
  <c r="H172" i="2"/>
  <c r="H173" i="2" s="1"/>
  <c r="D106" i="3"/>
  <c r="E106" i="3" s="1"/>
  <c r="F106" i="3" s="1"/>
  <c r="B107" i="3" s="1"/>
  <c r="D174" i="2" l="1"/>
  <c r="E174" i="2" s="1"/>
  <c r="G174" i="2" s="1"/>
  <c r="C175" i="2" s="1"/>
  <c r="D107" i="3"/>
  <c r="E107" i="3" s="1"/>
  <c r="F107" i="3" l="1"/>
  <c r="B108" i="3" s="1"/>
  <c r="D175" i="2"/>
  <c r="E175" i="2" s="1"/>
  <c r="G175" i="2" s="1"/>
  <c r="C176" i="2" s="1"/>
  <c r="H174" i="2"/>
  <c r="D176" i="2" l="1"/>
  <c r="E176" i="2" s="1"/>
  <c r="G176" i="2" s="1"/>
  <c r="C177" i="2" s="1"/>
  <c r="D108" i="3"/>
  <c r="E108" i="3" s="1"/>
  <c r="H175" i="2"/>
  <c r="H176" i="2" l="1"/>
  <c r="D177" i="2"/>
  <c r="E177" i="2" s="1"/>
  <c r="G177" i="2"/>
  <c r="C178" i="2" s="1"/>
  <c r="F108" i="3"/>
  <c r="B109" i="3" s="1"/>
  <c r="D109" i="3" l="1"/>
  <c r="E109" i="3" s="1"/>
  <c r="F109" i="3"/>
  <c r="B110" i="3" s="1"/>
  <c r="D178" i="2"/>
  <c r="E178" i="2" s="1"/>
  <c r="G178" i="2" s="1"/>
  <c r="C179" i="2" s="1"/>
  <c r="H177" i="2"/>
  <c r="D179" i="2" l="1"/>
  <c r="E179" i="2" s="1"/>
  <c r="G179" i="2"/>
  <c r="C180" i="2" s="1"/>
  <c r="D110" i="3"/>
  <c r="E110" i="3" s="1"/>
  <c r="H178" i="2"/>
  <c r="H179" i="2" l="1"/>
  <c r="F110" i="3"/>
  <c r="B111" i="3" s="1"/>
  <c r="D180" i="2"/>
  <c r="E180" i="2" s="1"/>
  <c r="G180" i="2" s="1"/>
  <c r="C181" i="2" s="1"/>
  <c r="D181" i="2" l="1"/>
  <c r="E181" i="2" s="1"/>
  <c r="G181" i="2"/>
  <c r="C182" i="2" s="1"/>
  <c r="D111" i="3"/>
  <c r="E111" i="3" s="1"/>
  <c r="F111" i="3"/>
  <c r="B112" i="3" s="1"/>
  <c r="H180" i="2"/>
  <c r="H181" i="2" s="1"/>
  <c r="D112" i="3" l="1"/>
  <c r="E112" i="3"/>
  <c r="D182" i="2"/>
  <c r="E182" i="2" s="1"/>
  <c r="G182" i="2" s="1"/>
  <c r="C183" i="2" s="1"/>
  <c r="D183" i="2" l="1"/>
  <c r="E183" i="2" s="1"/>
  <c r="G183" i="2"/>
  <c r="C184" i="2" s="1"/>
  <c r="H182" i="2"/>
  <c r="H183" i="2" s="1"/>
  <c r="F112" i="3"/>
  <c r="B113" i="3" s="1"/>
  <c r="D184" i="2" l="1"/>
  <c r="E184" i="2" s="1"/>
  <c r="G184" i="2" s="1"/>
  <c r="C185" i="2" s="1"/>
  <c r="D113" i="3"/>
  <c r="E113" i="3" s="1"/>
  <c r="H184" i="2" l="1"/>
  <c r="D185" i="2"/>
  <c r="E185" i="2" s="1"/>
  <c r="G185" i="2" s="1"/>
  <c r="C186" i="2" s="1"/>
  <c r="F113" i="3"/>
  <c r="B114" i="3" s="1"/>
  <c r="H185" i="2" l="1"/>
  <c r="D186" i="2"/>
  <c r="E186" i="2" s="1"/>
  <c r="G186" i="2" s="1"/>
  <c r="C187" i="2" s="1"/>
  <c r="D114" i="3"/>
  <c r="E114" i="3" s="1"/>
  <c r="F114" i="3" s="1"/>
  <c r="B115" i="3" s="1"/>
  <c r="D115" i="3" l="1"/>
  <c r="E115" i="3" s="1"/>
  <c r="F115" i="3" s="1"/>
  <c r="B116" i="3" s="1"/>
  <c r="D187" i="2"/>
  <c r="E187" i="2" s="1"/>
  <c r="G187" i="2" s="1"/>
  <c r="C188" i="2" s="1"/>
  <c r="H186" i="2"/>
  <c r="D188" i="2" l="1"/>
  <c r="E188" i="2" s="1"/>
  <c r="G188" i="2" s="1"/>
  <c r="C189" i="2" s="1"/>
  <c r="D116" i="3"/>
  <c r="E116" i="3" s="1"/>
  <c r="H187" i="2"/>
  <c r="H188" i="2" l="1"/>
  <c r="H189" i="2" s="1"/>
  <c r="D189" i="2"/>
  <c r="E189" i="2" s="1"/>
  <c r="G189" i="2" s="1"/>
  <c r="C190" i="2" s="1"/>
  <c r="F116" i="3"/>
  <c r="B117" i="3" s="1"/>
  <c r="D190" i="2" l="1"/>
  <c r="E190" i="2" s="1"/>
  <c r="G190" i="2" s="1"/>
  <c r="C191" i="2" s="1"/>
  <c r="D117" i="3"/>
  <c r="E117" i="3" s="1"/>
  <c r="F117" i="3" s="1"/>
  <c r="B118" i="3" s="1"/>
  <c r="D191" i="2" l="1"/>
  <c r="E191" i="2" s="1"/>
  <c r="G191" i="2" s="1"/>
  <c r="C192" i="2" s="1"/>
  <c r="H190" i="2"/>
  <c r="D118" i="3"/>
  <c r="E118" i="3" s="1"/>
  <c r="F118" i="3" s="1"/>
  <c r="B119" i="3" s="1"/>
  <c r="H191" i="2" l="1"/>
  <c r="D119" i="3"/>
  <c r="E119" i="3"/>
  <c r="D192" i="2"/>
  <c r="E192" i="2" s="1"/>
  <c r="G192" i="2" s="1"/>
  <c r="C193" i="2" s="1"/>
  <c r="H192" i="2" l="1"/>
  <c r="D193" i="2"/>
  <c r="E193" i="2" s="1"/>
  <c r="G193" i="2" s="1"/>
  <c r="C194" i="2" s="1"/>
  <c r="F119" i="3"/>
  <c r="B120" i="3" s="1"/>
  <c r="D194" i="2" l="1"/>
  <c r="E194" i="2" s="1"/>
  <c r="G194" i="2" s="1"/>
  <c r="C195" i="2" s="1"/>
  <c r="D120" i="3"/>
  <c r="E120" i="3" s="1"/>
  <c r="H193" i="2"/>
  <c r="H194" i="2" l="1"/>
  <c r="F120" i="3"/>
  <c r="B121" i="3" s="1"/>
  <c r="D195" i="2"/>
  <c r="E195" i="2" s="1"/>
  <c r="G195" i="2" s="1"/>
  <c r="C196" i="2" s="1"/>
  <c r="D196" i="2" l="1"/>
  <c r="E196" i="2" s="1"/>
  <c r="G196" i="2" s="1"/>
  <c r="C197" i="2" s="1"/>
  <c r="D121" i="3"/>
  <c r="E121" i="3" s="1"/>
  <c r="F121" i="3" s="1"/>
  <c r="B122" i="3" s="1"/>
  <c r="H195" i="2"/>
  <c r="H196" i="2" l="1"/>
  <c r="H197" i="2" s="1"/>
  <c r="D122" i="3"/>
  <c r="E122" i="3" s="1"/>
  <c r="D197" i="2"/>
  <c r="E197" i="2" s="1"/>
  <c r="G197" i="2" s="1"/>
  <c r="C198" i="2" s="1"/>
  <c r="F122" i="3" l="1"/>
  <c r="B123" i="3" s="1"/>
  <c r="D198" i="2"/>
  <c r="E198" i="2" s="1"/>
  <c r="G198" i="2" s="1"/>
  <c r="C199" i="2" s="1"/>
  <c r="D199" i="2" l="1"/>
  <c r="E199" i="2" s="1"/>
  <c r="G199" i="2" s="1"/>
  <c r="C200" i="2" s="1"/>
  <c r="D123" i="3"/>
  <c r="E123" i="3" s="1"/>
  <c r="H198" i="2"/>
  <c r="H199" i="2" l="1"/>
  <c r="D200" i="2"/>
  <c r="E200" i="2" s="1"/>
  <c r="G200" i="2" s="1"/>
  <c r="C201" i="2" s="1"/>
  <c r="F123" i="3"/>
  <c r="B124" i="3" s="1"/>
  <c r="D124" i="3" l="1"/>
  <c r="E124" i="3" s="1"/>
  <c r="D201" i="2"/>
  <c r="E201" i="2" s="1"/>
  <c r="G201" i="2" s="1"/>
  <c r="C202" i="2" s="1"/>
  <c r="H200" i="2"/>
  <c r="D202" i="2" l="1"/>
  <c r="E202" i="2" s="1"/>
  <c r="G202" i="2" s="1"/>
  <c r="C203" i="2" s="1"/>
  <c r="H201" i="2"/>
  <c r="F124" i="3"/>
  <c r="B125" i="3" s="1"/>
  <c r="H202" i="2" l="1"/>
  <c r="D203" i="2"/>
  <c r="E203" i="2" s="1"/>
  <c r="G203" i="2" s="1"/>
  <c r="C204" i="2" s="1"/>
  <c r="D125" i="3"/>
  <c r="E125" i="3" s="1"/>
  <c r="D204" i="2" l="1"/>
  <c r="E204" i="2" s="1"/>
  <c r="G204" i="2" s="1"/>
  <c r="C205" i="2" s="1"/>
  <c r="F125" i="3"/>
  <c r="B126" i="3" s="1"/>
  <c r="H203" i="2"/>
  <c r="H204" i="2" l="1"/>
  <c r="D205" i="2"/>
  <c r="E205" i="2" s="1"/>
  <c r="G205" i="2" s="1"/>
  <c r="C206" i="2" s="1"/>
  <c r="D126" i="3"/>
  <c r="E126" i="3" s="1"/>
  <c r="H205" i="2" l="1"/>
  <c r="F126" i="3"/>
  <c r="B127" i="3" s="1"/>
  <c r="D206" i="2"/>
  <c r="E206" i="2" s="1"/>
  <c r="G206" i="2"/>
  <c r="C207" i="2" s="1"/>
  <c r="D207" i="2" l="1"/>
  <c r="E207" i="2" s="1"/>
  <c r="G207" i="2"/>
  <c r="C208" i="2" s="1"/>
  <c r="D127" i="3"/>
  <c r="E127" i="3" s="1"/>
  <c r="F127" i="3" s="1"/>
  <c r="B128" i="3" s="1"/>
  <c r="H206" i="2"/>
  <c r="H207" i="2" l="1"/>
  <c r="D128" i="3"/>
  <c r="E128" i="3" s="1"/>
  <c r="F128" i="3" s="1"/>
  <c r="D208" i="2"/>
  <c r="E208" i="2" s="1"/>
  <c r="G208" i="2"/>
  <c r="C209" i="2" s="1"/>
  <c r="D209" i="2" l="1"/>
  <c r="E209" i="2" s="1"/>
  <c r="G209" i="2"/>
  <c r="C210" i="2" s="1"/>
  <c r="H208" i="2"/>
  <c r="H209" i="2" l="1"/>
  <c r="D210" i="2"/>
  <c r="E210" i="2" s="1"/>
  <c r="G210" i="2" s="1"/>
  <c r="C211" i="2" s="1"/>
  <c r="H210" i="2" l="1"/>
  <c r="D211" i="2"/>
  <c r="E211" i="2" s="1"/>
  <c r="G211" i="2" s="1"/>
  <c r="C212" i="2" s="1"/>
  <c r="D212" i="2" l="1"/>
  <c r="E212" i="2" s="1"/>
  <c r="G212" i="2" s="1"/>
  <c r="C213" i="2" s="1"/>
  <c r="H211" i="2"/>
  <c r="H212" i="2" l="1"/>
  <c r="D213" i="2"/>
  <c r="E213" i="2" s="1"/>
  <c r="H213" i="2" s="1"/>
  <c r="G213" i="2" l="1"/>
  <c r="C214" i="2" s="1"/>
  <c r="D214" i="2" l="1"/>
  <c r="E214" i="2" l="1"/>
  <c r="G214" i="2" s="1"/>
  <c r="C215" i="2" s="1"/>
  <c r="H214" i="2"/>
  <c r="D215" i="2" l="1"/>
  <c r="E215" i="2" s="1"/>
  <c r="G215" i="2" s="1"/>
  <c r="C216" i="2" s="1"/>
  <c r="D216" i="2" l="1"/>
  <c r="E216" i="2" s="1"/>
  <c r="G216" i="2" s="1"/>
  <c r="C217" i="2" s="1"/>
  <c r="H215" i="2"/>
  <c r="H216" i="2" s="1"/>
  <c r="D217" i="2" l="1"/>
  <c r="E217" i="2" s="1"/>
  <c r="G217" i="2" s="1"/>
  <c r="C218" i="2" s="1"/>
  <c r="H217" i="2" l="1"/>
  <c r="H218" i="2" s="1"/>
  <c r="D218" i="2"/>
  <c r="E218" i="2" s="1"/>
  <c r="G218" i="2" s="1"/>
  <c r="C219" i="2" s="1"/>
  <c r="D219" i="2" l="1"/>
  <c r="E219" i="2" s="1"/>
  <c r="G219" i="2" s="1"/>
  <c r="C220" i="2" s="1"/>
  <c r="H219" i="2"/>
  <c r="D220" i="2" l="1"/>
  <c r="E220" i="2" s="1"/>
  <c r="G220" i="2" s="1"/>
  <c r="C221" i="2" s="1"/>
  <c r="D221" i="2" l="1"/>
  <c r="E221" i="2" s="1"/>
  <c r="G221" i="2" s="1"/>
  <c r="C222" i="2" s="1"/>
  <c r="H220" i="2"/>
  <c r="H221" i="2" s="1"/>
  <c r="D222" i="2" l="1"/>
  <c r="E222" i="2" s="1"/>
  <c r="G222" i="2" s="1"/>
  <c r="C223" i="2" s="1"/>
  <c r="H222" i="2"/>
  <c r="D223" i="2" l="1"/>
  <c r="E223" i="2" s="1"/>
  <c r="G223" i="2" s="1"/>
  <c r="C224" i="2" s="1"/>
  <c r="D224" i="2" l="1"/>
  <c r="E224" i="2" s="1"/>
  <c r="G224" i="2" s="1"/>
  <c r="C225" i="2" s="1"/>
  <c r="H223" i="2"/>
  <c r="H224" i="2" l="1"/>
  <c r="D225" i="2"/>
  <c r="E225" i="2" s="1"/>
  <c r="G225" i="2"/>
  <c r="C226" i="2" s="1"/>
  <c r="H225" i="2"/>
  <c r="D226" i="2" l="1"/>
  <c r="E226" i="2" s="1"/>
  <c r="G226" i="2" s="1"/>
  <c r="C227" i="2" s="1"/>
  <c r="D227" i="2" l="1"/>
  <c r="E227" i="2" s="1"/>
  <c r="G227" i="2" s="1"/>
  <c r="C228" i="2" s="1"/>
  <c r="H226" i="2"/>
  <c r="H227" i="2" l="1"/>
  <c r="D228" i="2"/>
  <c r="E228" i="2" s="1"/>
  <c r="G228" i="2"/>
  <c r="C229" i="2" s="1"/>
  <c r="H228" i="2" l="1"/>
  <c r="D229" i="2"/>
  <c r="E229" i="2" s="1"/>
  <c r="G229" i="2" s="1"/>
  <c r="C230" i="2" s="1"/>
  <c r="D230" i="2" l="1"/>
  <c r="E230" i="2" s="1"/>
  <c r="G230" i="2"/>
  <c r="C231" i="2" s="1"/>
  <c r="H229" i="2"/>
  <c r="H230" i="2" l="1"/>
  <c r="D231" i="2"/>
  <c r="E231" i="2" s="1"/>
  <c r="G231" i="2"/>
  <c r="C232" i="2" s="1"/>
  <c r="H231" i="2" l="1"/>
  <c r="D232" i="2"/>
  <c r="E232" i="2" s="1"/>
  <c r="G232" i="2" s="1"/>
  <c r="C233" i="2" s="1"/>
  <c r="D233" i="2" l="1"/>
  <c r="E233" i="2" s="1"/>
  <c r="G233" i="2" s="1"/>
  <c r="C234" i="2" s="1"/>
  <c r="H232" i="2"/>
  <c r="H233" i="2" l="1"/>
  <c r="H234" i="2" s="1"/>
  <c r="D234" i="2"/>
  <c r="E234" i="2" s="1"/>
  <c r="G234" i="2" s="1"/>
  <c r="C235" i="2" s="1"/>
  <c r="D235" i="2" l="1"/>
  <c r="E235" i="2" s="1"/>
  <c r="G235" i="2" s="1"/>
  <c r="C236" i="2" s="1"/>
  <c r="D236" i="2" l="1"/>
  <c r="E236" i="2" s="1"/>
  <c r="G236" i="2" s="1"/>
  <c r="C237" i="2" s="1"/>
  <c r="H235" i="2"/>
  <c r="H236" i="2" l="1"/>
  <c r="D237" i="2"/>
  <c r="E237" i="2" s="1"/>
  <c r="G237" i="2"/>
  <c r="C238" i="2" s="1"/>
  <c r="D238" i="2" l="1"/>
  <c r="E238" i="2" s="1"/>
  <c r="G238" i="2" s="1"/>
  <c r="C239" i="2" s="1"/>
  <c r="H237" i="2"/>
  <c r="D239" i="2" l="1"/>
  <c r="E239" i="2" s="1"/>
  <c r="G239" i="2"/>
  <c r="C240" i="2" s="1"/>
  <c r="H238" i="2"/>
  <c r="H239" i="2" l="1"/>
  <c r="D240" i="2"/>
  <c r="E240" i="2" s="1"/>
  <c r="G240" i="2" s="1"/>
  <c r="C241" i="2" s="1"/>
  <c r="D241" i="2" l="1"/>
  <c r="E241" i="2" s="1"/>
  <c r="G241" i="2" s="1"/>
  <c r="C242" i="2" s="1"/>
  <c r="H240" i="2"/>
  <c r="H241" i="2" l="1"/>
  <c r="D242" i="2"/>
  <c r="E242" i="2" s="1"/>
  <c r="G242" i="2" s="1"/>
  <c r="C243" i="2" s="1"/>
  <c r="D243" i="2" l="1"/>
  <c r="E243" i="2" s="1"/>
  <c r="G243" i="2" s="1"/>
  <c r="C244" i="2" s="1"/>
  <c r="H242" i="2"/>
  <c r="H243" i="2" l="1"/>
  <c r="H244" i="2" s="1"/>
  <c r="D244" i="2"/>
  <c r="E244" i="2" s="1"/>
  <c r="G244" i="2"/>
  <c r="C245" i="2" s="1"/>
  <c r="D245" i="2" l="1"/>
  <c r="E245" i="2" s="1"/>
  <c r="G245" i="2" s="1"/>
  <c r="C246" i="2" s="1"/>
  <c r="D246" i="2" l="1"/>
  <c r="E246" i="2" s="1"/>
  <c r="G246" i="2" s="1"/>
  <c r="C247" i="2" s="1"/>
  <c r="H245" i="2"/>
  <c r="H246" i="2" l="1"/>
  <c r="D247" i="2"/>
  <c r="E247" i="2" s="1"/>
  <c r="G247" i="2" s="1"/>
  <c r="C248" i="2" s="1"/>
  <c r="D248" i="2" l="1"/>
  <c r="E248" i="2" s="1"/>
  <c r="G248" i="2"/>
  <c r="C249" i="2" s="1"/>
  <c r="H247" i="2"/>
  <c r="H248" i="2" s="1"/>
  <c r="D249" i="2" l="1"/>
  <c r="E249" i="2" s="1"/>
  <c r="G249" i="2" s="1"/>
  <c r="C250" i="2" s="1"/>
  <c r="D250" i="2" l="1"/>
  <c r="E250" i="2" s="1"/>
  <c r="G250" i="2"/>
  <c r="C251" i="2" s="1"/>
  <c r="H249" i="2"/>
  <c r="H250" i="2" s="1"/>
  <c r="D251" i="2" l="1"/>
  <c r="E251" i="2" s="1"/>
  <c r="H251" i="2" s="1"/>
  <c r="G251" i="2"/>
  <c r="C252" i="2" s="1"/>
  <c r="D252" i="2" l="1"/>
  <c r="E252" i="2" s="1"/>
  <c r="G252" i="2" s="1"/>
  <c r="C253" i="2" s="1"/>
  <c r="D253" i="2" l="1"/>
  <c r="E253" i="2" s="1"/>
  <c r="G253" i="2"/>
  <c r="C254" i="2" s="1"/>
  <c r="H252" i="2"/>
  <c r="H253" i="2" s="1"/>
  <c r="D254" i="2" l="1"/>
  <c r="E254" i="2" s="1"/>
  <c r="G254" i="2"/>
  <c r="C255" i="2" s="1"/>
  <c r="D255" i="2" l="1"/>
  <c r="E255" i="2" s="1"/>
  <c r="G255" i="2"/>
  <c r="C256" i="2" s="1"/>
  <c r="H254" i="2"/>
  <c r="H255" i="2" l="1"/>
  <c r="D256" i="2"/>
  <c r="E256" i="2" s="1"/>
  <c r="G256" i="2" s="1"/>
  <c r="C257" i="2" s="1"/>
  <c r="D257" i="2" l="1"/>
  <c r="E257" i="2" s="1"/>
  <c r="G257" i="2"/>
  <c r="C258" i="2" s="1"/>
  <c r="H256" i="2"/>
  <c r="H257" i="2" l="1"/>
  <c r="D258" i="2"/>
  <c r="E258" i="2" s="1"/>
  <c r="G258" i="2" s="1"/>
  <c r="C259" i="2" s="1"/>
  <c r="H258" i="2"/>
  <c r="D259" i="2" l="1"/>
  <c r="E259" i="2" s="1"/>
  <c r="G259" i="2"/>
  <c r="C260" i="2" s="1"/>
  <c r="H259" i="2" l="1"/>
  <c r="D260" i="2"/>
  <c r="E260" i="2" s="1"/>
  <c r="G260" i="2" s="1"/>
  <c r="C261" i="2" s="1"/>
  <c r="D261" i="2" l="1"/>
  <c r="E261" i="2" s="1"/>
  <c r="G261" i="2" s="1"/>
  <c r="C262" i="2" s="1"/>
  <c r="H260" i="2"/>
  <c r="H261" i="2" s="1"/>
  <c r="D262" i="2" l="1"/>
  <c r="E262" i="2" s="1"/>
  <c r="G262" i="2" s="1"/>
  <c r="C263" i="2" s="1"/>
  <c r="D263" i="2" l="1"/>
  <c r="E263" i="2" s="1"/>
  <c r="G263" i="2"/>
  <c r="C264" i="2" s="1"/>
  <c r="H262" i="2"/>
  <c r="H263" i="2" s="1"/>
  <c r="D264" i="2" l="1"/>
  <c r="E264" i="2" s="1"/>
  <c r="G264" i="2" s="1"/>
  <c r="C265" i="2" s="1"/>
  <c r="D265" i="2" l="1"/>
  <c r="E265" i="2" s="1"/>
  <c r="G265" i="2" s="1"/>
  <c r="C266" i="2" s="1"/>
  <c r="H264" i="2"/>
  <c r="H265" i="2" l="1"/>
  <c r="D266" i="2"/>
  <c r="E266" i="2" s="1"/>
  <c r="H266" i="2" s="1"/>
  <c r="G266" i="2"/>
  <c r="C267" i="2" s="1"/>
  <c r="D267" i="2" l="1"/>
  <c r="E267" i="2" s="1"/>
  <c r="G267" i="2" s="1"/>
  <c r="C268" i="2" s="1"/>
  <c r="D268" i="2" l="1"/>
  <c r="E268" i="2" s="1"/>
  <c r="G268" i="2" s="1"/>
  <c r="C269" i="2" s="1"/>
  <c r="H267" i="2"/>
  <c r="H268" i="2" s="1"/>
  <c r="D269" i="2" l="1"/>
  <c r="E269" i="2" s="1"/>
  <c r="G269" i="2" s="1"/>
  <c r="C270" i="2" s="1"/>
  <c r="H269" i="2" l="1"/>
  <c r="D270" i="2"/>
  <c r="E270" i="2" s="1"/>
  <c r="G270" i="2" s="1"/>
  <c r="C271" i="2" s="1"/>
  <c r="D271" i="2" l="1"/>
  <c r="E271" i="2" s="1"/>
  <c r="G271" i="2" s="1"/>
  <c r="C272" i="2" s="1"/>
  <c r="H270" i="2"/>
  <c r="H271" i="2" l="1"/>
  <c r="D272" i="2"/>
  <c r="E272" i="2" s="1"/>
  <c r="G272" i="2" s="1"/>
  <c r="C273" i="2" s="1"/>
  <c r="D273" i="2" l="1"/>
  <c r="E273" i="2" s="1"/>
  <c r="G273" i="2" s="1"/>
  <c r="C274" i="2" s="1"/>
  <c r="H272" i="2"/>
  <c r="H273" i="2" l="1"/>
  <c r="D274" i="2"/>
  <c r="E274" i="2" s="1"/>
  <c r="G274" i="2" s="1"/>
  <c r="C275" i="2" s="1"/>
  <c r="D275" i="2" l="1"/>
  <c r="E275" i="2" s="1"/>
  <c r="G275" i="2" s="1"/>
  <c r="C276" i="2" s="1"/>
  <c r="H274" i="2"/>
  <c r="H275" i="2" s="1"/>
  <c r="D276" i="2" l="1"/>
  <c r="E276" i="2" s="1"/>
  <c r="G276" i="2" s="1"/>
  <c r="C277" i="2" s="1"/>
  <c r="H276" i="2" l="1"/>
  <c r="D277" i="2"/>
  <c r="E277" i="2" s="1"/>
  <c r="G277" i="2" s="1"/>
  <c r="C278" i="2" s="1"/>
  <c r="D278" i="2" l="1"/>
  <c r="E278" i="2" s="1"/>
  <c r="G278" i="2" s="1"/>
  <c r="C279" i="2" s="1"/>
  <c r="H277" i="2"/>
  <c r="H278" i="2" s="1"/>
  <c r="D279" i="2" l="1"/>
  <c r="E279" i="2" s="1"/>
  <c r="G279" i="2" s="1"/>
  <c r="C280" i="2" s="1"/>
  <c r="H279" i="2" l="1"/>
  <c r="D280" i="2"/>
  <c r="E280" i="2" s="1"/>
  <c r="G280" i="2" s="1"/>
  <c r="C281" i="2" s="1"/>
  <c r="D281" i="2" l="1"/>
  <c r="E281" i="2" s="1"/>
  <c r="G281" i="2" s="1"/>
  <c r="C282" i="2" s="1"/>
  <c r="H280" i="2"/>
  <c r="H281" i="2" s="1"/>
  <c r="D282" i="2" l="1"/>
  <c r="E282" i="2" s="1"/>
  <c r="G282" i="2" s="1"/>
  <c r="C283" i="2" s="1"/>
  <c r="H282" i="2"/>
  <c r="D283" i="2" l="1"/>
  <c r="E283" i="2" s="1"/>
  <c r="G283" i="2" s="1"/>
  <c r="C284" i="2" s="1"/>
  <c r="H283" i="2" l="1"/>
  <c r="D284" i="2"/>
  <c r="E284" i="2" s="1"/>
  <c r="G284" i="2" s="1"/>
  <c r="C285" i="2" s="1"/>
  <c r="D285" i="2" l="1"/>
  <c r="E285" i="2" s="1"/>
  <c r="G285" i="2" s="1"/>
  <c r="C286" i="2" s="1"/>
  <c r="H284" i="2"/>
  <c r="H285" i="2" l="1"/>
  <c r="D286" i="2"/>
  <c r="E286" i="2" s="1"/>
  <c r="G286" i="2" s="1"/>
  <c r="C287" i="2" s="1"/>
  <c r="H286" i="2" l="1"/>
  <c r="H287" i="2" s="1"/>
  <c r="D287" i="2"/>
  <c r="E287" i="2" s="1"/>
  <c r="G287" i="2" s="1"/>
  <c r="C288" i="2" s="1"/>
  <c r="D288" i="2" l="1"/>
  <c r="E288" i="2" s="1"/>
  <c r="G288" i="2" s="1"/>
  <c r="C289" i="2" s="1"/>
  <c r="H288" i="2" l="1"/>
  <c r="H289" i="2" s="1"/>
  <c r="D289" i="2"/>
  <c r="E289" i="2" s="1"/>
  <c r="G289" i="2" s="1"/>
  <c r="C290" i="2" s="1"/>
  <c r="D290" i="2" l="1"/>
  <c r="E290" i="2" s="1"/>
  <c r="G290" i="2" s="1"/>
  <c r="C291" i="2" s="1"/>
  <c r="H290" i="2" l="1"/>
  <c r="D291" i="2"/>
  <c r="E291" i="2" s="1"/>
  <c r="G291" i="2" s="1"/>
  <c r="C292" i="2" s="1"/>
  <c r="H291" i="2" l="1"/>
  <c r="D292" i="2"/>
  <c r="E292" i="2" s="1"/>
  <c r="G292" i="2" s="1"/>
  <c r="C293" i="2" s="1"/>
  <c r="H292" i="2" l="1"/>
  <c r="D293" i="2"/>
  <c r="E293" i="2" s="1"/>
  <c r="G293" i="2" s="1"/>
  <c r="C294" i="2" s="1"/>
  <c r="H293" i="2" l="1"/>
  <c r="H294" i="2" s="1"/>
  <c r="D294" i="2"/>
  <c r="E294" i="2" s="1"/>
  <c r="G294" i="2" s="1"/>
  <c r="C295" i="2" s="1"/>
  <c r="D295" i="2" l="1"/>
  <c r="E295" i="2" s="1"/>
  <c r="G295" i="2" s="1"/>
  <c r="C296" i="2" s="1"/>
  <c r="H295" i="2" l="1"/>
  <c r="D296" i="2"/>
  <c r="E296" i="2" s="1"/>
  <c r="G296" i="2" s="1"/>
  <c r="C297" i="2" s="1"/>
  <c r="D297" i="2" l="1"/>
  <c r="E297" i="2" s="1"/>
  <c r="G297" i="2" s="1"/>
  <c r="C298" i="2" s="1"/>
  <c r="H296" i="2"/>
  <c r="H297" i="2" s="1"/>
  <c r="D298" i="2" l="1"/>
  <c r="E298" i="2" s="1"/>
  <c r="G298" i="2" s="1"/>
  <c r="C299" i="2" s="1"/>
  <c r="H298" i="2" l="1"/>
  <c r="D299" i="2"/>
  <c r="E299" i="2" s="1"/>
  <c r="G299" i="2" s="1"/>
  <c r="C300" i="2" s="1"/>
  <c r="H299" i="2" l="1"/>
  <c r="D300" i="2"/>
  <c r="E300" i="2" s="1"/>
  <c r="G300" i="2" s="1"/>
  <c r="C301" i="2" s="1"/>
  <c r="H300" i="2"/>
  <c r="D301" i="2" l="1"/>
  <c r="E301" i="2" s="1"/>
  <c r="G301" i="2" s="1"/>
  <c r="C302" i="2" s="1"/>
  <c r="H301" i="2" l="1"/>
  <c r="D302" i="2"/>
  <c r="E302" i="2" s="1"/>
  <c r="H302" i="2" s="1"/>
  <c r="G302" i="2" l="1"/>
  <c r="C303" i="2" s="1"/>
  <c r="D303" i="2" l="1"/>
  <c r="E303" i="2" l="1"/>
  <c r="G303" i="2" s="1"/>
  <c r="C304" i="2" s="1"/>
  <c r="H303" i="2"/>
  <c r="D304" i="2" l="1"/>
  <c r="E304" i="2" s="1"/>
  <c r="G304" i="2" s="1"/>
  <c r="C305" i="2" s="1"/>
  <c r="H304" i="2" l="1"/>
  <c r="D305" i="2"/>
  <c r="E305" i="2" s="1"/>
  <c r="G305" i="2" s="1"/>
  <c r="C306" i="2" s="1"/>
  <c r="H305" i="2" l="1"/>
  <c r="D306" i="2"/>
  <c r="E306" i="2" s="1"/>
  <c r="G306" i="2" s="1"/>
  <c r="C307" i="2" s="1"/>
  <c r="D307" i="2" l="1"/>
  <c r="E307" i="2" s="1"/>
  <c r="G307" i="2" s="1"/>
  <c r="C308" i="2" s="1"/>
  <c r="H306" i="2"/>
  <c r="H307" i="2" l="1"/>
  <c r="D308" i="2"/>
  <c r="E308" i="2" s="1"/>
  <c r="G308" i="2" s="1"/>
  <c r="C309" i="2" s="1"/>
  <c r="D309" i="2" l="1"/>
  <c r="E309" i="2" s="1"/>
  <c r="G309" i="2" s="1"/>
  <c r="C310" i="2" s="1"/>
  <c r="H308" i="2"/>
  <c r="H309" i="2" l="1"/>
  <c r="H310" i="2" s="1"/>
  <c r="D310" i="2"/>
  <c r="E310" i="2" s="1"/>
  <c r="G310" i="2" s="1"/>
  <c r="C311" i="2" s="1"/>
  <c r="D311" i="2" l="1"/>
  <c r="E311" i="2" s="1"/>
  <c r="G311" i="2" s="1"/>
  <c r="C312" i="2" s="1"/>
  <c r="D312" i="2" l="1"/>
  <c r="E312" i="2" s="1"/>
  <c r="G312" i="2" s="1"/>
  <c r="C313" i="2" s="1"/>
  <c r="H311" i="2"/>
  <c r="D313" i="2" l="1"/>
  <c r="E313" i="2" s="1"/>
  <c r="G313" i="2" s="1"/>
  <c r="C314" i="2" s="1"/>
  <c r="H312" i="2"/>
  <c r="D314" i="2" l="1"/>
  <c r="E314" i="2" s="1"/>
  <c r="G314" i="2" s="1"/>
  <c r="C315" i="2" s="1"/>
  <c r="H313" i="2"/>
  <c r="H314" i="2" l="1"/>
  <c r="D315" i="2"/>
  <c r="E315" i="2" s="1"/>
  <c r="G315" i="2" s="1"/>
  <c r="C316" i="2" s="1"/>
  <c r="D316" i="2" l="1"/>
  <c r="E316" i="2" s="1"/>
  <c r="G316" i="2" s="1"/>
  <c r="C317" i="2" s="1"/>
  <c r="H315" i="2"/>
  <c r="H316" i="2" l="1"/>
  <c r="D317" i="2"/>
  <c r="E317" i="2" s="1"/>
  <c r="G317" i="2" s="1"/>
  <c r="C318" i="2" s="1"/>
  <c r="D318" i="2" l="1"/>
  <c r="E318" i="2" s="1"/>
  <c r="G318" i="2" s="1"/>
  <c r="C319" i="2" s="1"/>
  <c r="H317" i="2"/>
  <c r="D319" i="2" l="1"/>
  <c r="E319" i="2" s="1"/>
  <c r="G319" i="2" s="1"/>
  <c r="C320" i="2" s="1"/>
  <c r="H318" i="2"/>
  <c r="D320" i="2" l="1"/>
  <c r="E320" i="2" s="1"/>
  <c r="G320" i="2" s="1"/>
  <c r="C321" i="2" s="1"/>
  <c r="H319" i="2"/>
  <c r="H320" i="2" l="1"/>
  <c r="H321" i="2" s="1"/>
  <c r="D321" i="2"/>
  <c r="E321" i="2" s="1"/>
  <c r="G321" i="2" s="1"/>
  <c r="C322" i="2" s="1"/>
  <c r="D322" i="2" l="1"/>
  <c r="E322" i="2" s="1"/>
  <c r="G322" i="2" s="1"/>
  <c r="C323" i="2" s="1"/>
  <c r="H322" i="2"/>
  <c r="D323" i="2" l="1"/>
  <c r="E323" i="2" s="1"/>
  <c r="G323" i="2" s="1"/>
  <c r="C324" i="2" s="1"/>
  <c r="H323" i="2" l="1"/>
  <c r="H324" i="2" s="1"/>
  <c r="D324" i="2"/>
  <c r="E324" i="2" s="1"/>
  <c r="G324" i="2" s="1"/>
  <c r="C325" i="2" s="1"/>
  <c r="D325" i="2" l="1"/>
  <c r="E325" i="2" s="1"/>
  <c r="G325" i="2" s="1"/>
  <c r="C326" i="2" s="1"/>
  <c r="H325" i="2"/>
  <c r="D326" i="2" l="1"/>
  <c r="E326" i="2" s="1"/>
  <c r="G326" i="2" s="1"/>
  <c r="C327" i="2" s="1"/>
  <c r="H326" i="2"/>
  <c r="D327" i="2" l="1"/>
  <c r="E327" i="2" s="1"/>
  <c r="G327" i="2" s="1"/>
  <c r="C328" i="2" s="1"/>
  <c r="H327" i="2" l="1"/>
  <c r="D328" i="2"/>
  <c r="E328" i="2" s="1"/>
  <c r="G328" i="2" s="1"/>
  <c r="C329" i="2" s="1"/>
  <c r="H328" i="2"/>
  <c r="D329" i="2" l="1"/>
  <c r="E329" i="2" s="1"/>
  <c r="G329" i="2" s="1"/>
  <c r="C330" i="2" s="1"/>
  <c r="H329" i="2" l="1"/>
  <c r="D330" i="2"/>
  <c r="E330" i="2" s="1"/>
  <c r="G330" i="2" s="1"/>
  <c r="C331" i="2" s="1"/>
  <c r="D331" i="2" l="1"/>
  <c r="E331" i="2" s="1"/>
  <c r="G331" i="2" s="1"/>
  <c r="C332" i="2" s="1"/>
  <c r="H330" i="2"/>
  <c r="H331" i="2" s="1"/>
  <c r="D332" i="2" l="1"/>
  <c r="E332" i="2" s="1"/>
  <c r="G332" i="2" s="1"/>
  <c r="C333" i="2" s="1"/>
  <c r="D333" i="2" l="1"/>
  <c r="E333" i="2" s="1"/>
  <c r="G333" i="2" s="1"/>
  <c r="C334" i="2" s="1"/>
  <c r="H332" i="2"/>
  <c r="H333" i="2" s="1"/>
  <c r="D334" i="2" l="1"/>
  <c r="E334" i="2" s="1"/>
  <c r="G334" i="2" s="1"/>
  <c r="C335" i="2" s="1"/>
  <c r="H334" i="2"/>
  <c r="D335" i="2" l="1"/>
  <c r="E335" i="2" s="1"/>
  <c r="G335" i="2" s="1"/>
  <c r="C336" i="2" s="1"/>
  <c r="D336" i="2" l="1"/>
  <c r="E336" i="2" s="1"/>
  <c r="G336" i="2"/>
  <c r="C337" i="2" s="1"/>
  <c r="H335" i="2"/>
  <c r="H336" i="2" l="1"/>
  <c r="D337" i="2"/>
  <c r="E337" i="2" s="1"/>
  <c r="G337" i="2" s="1"/>
  <c r="C338" i="2" s="1"/>
  <c r="D338" i="2" l="1"/>
  <c r="E338" i="2" s="1"/>
  <c r="G338" i="2"/>
  <c r="C339" i="2" s="1"/>
  <c r="H337" i="2"/>
  <c r="H338" i="2" s="1"/>
  <c r="D339" i="2" l="1"/>
  <c r="E339" i="2" s="1"/>
  <c r="G339" i="2" s="1"/>
  <c r="C340" i="2" s="1"/>
  <c r="D340" i="2" l="1"/>
  <c r="E340" i="2" s="1"/>
  <c r="G340" i="2" s="1"/>
  <c r="C341" i="2" s="1"/>
  <c r="H339" i="2"/>
  <c r="H340" i="2" l="1"/>
  <c r="H341" i="2" s="1"/>
  <c r="D341" i="2"/>
  <c r="E341" i="2" s="1"/>
  <c r="G341" i="2"/>
  <c r="C342" i="2" s="1"/>
  <c r="D342" i="2" l="1"/>
  <c r="E342" i="2" s="1"/>
  <c r="G342" i="2" s="1"/>
  <c r="C343" i="2" s="1"/>
  <c r="H342" i="2" l="1"/>
  <c r="D343" i="2"/>
  <c r="E343" i="2" s="1"/>
  <c r="G343" i="2"/>
  <c r="C344" i="2" s="1"/>
  <c r="H343" i="2"/>
  <c r="D344" i="2" l="1"/>
  <c r="E344" i="2" s="1"/>
  <c r="G344" i="2" s="1"/>
  <c r="C345" i="2" s="1"/>
  <c r="D345" i="2" l="1"/>
  <c r="E345" i="2" s="1"/>
  <c r="G345" i="2" s="1"/>
  <c r="C346" i="2" s="1"/>
  <c r="H344" i="2"/>
  <c r="H345" i="2" l="1"/>
  <c r="D346" i="2"/>
  <c r="E346" i="2" s="1"/>
  <c r="G346" i="2"/>
  <c r="C347" i="2" s="1"/>
  <c r="H346" i="2"/>
  <c r="D347" i="2" l="1"/>
  <c r="E347" i="2" s="1"/>
  <c r="G347" i="2"/>
  <c r="C348" i="2" s="1"/>
  <c r="D348" i="2" l="1"/>
  <c r="E348" i="2" s="1"/>
  <c r="G348" i="2" s="1"/>
  <c r="C349" i="2" s="1"/>
  <c r="H347" i="2"/>
  <c r="H348" i="2" l="1"/>
  <c r="D349" i="2"/>
  <c r="E349" i="2" s="1"/>
  <c r="G349" i="2"/>
  <c r="C350" i="2" s="1"/>
  <c r="H349" i="2"/>
  <c r="D350" i="2" l="1"/>
  <c r="E350" i="2" s="1"/>
  <c r="G350" i="2" s="1"/>
  <c r="C351" i="2" s="1"/>
  <c r="H350" i="2" l="1"/>
  <c r="D351" i="2"/>
  <c r="E351" i="2" s="1"/>
  <c r="H351" i="2" l="1"/>
  <c r="G351" i="2"/>
  <c r="C352" i="2" s="1"/>
  <c r="D352" i="2" l="1"/>
  <c r="E352" i="2" l="1"/>
  <c r="G352" i="2" s="1"/>
  <c r="C353" i="2" s="1"/>
  <c r="H352" i="2" l="1"/>
  <c r="D353" i="2"/>
  <c r="E353" i="2" s="1"/>
  <c r="G353" i="2" s="1"/>
  <c r="C354" i="2" s="1"/>
  <c r="D354" i="2" l="1"/>
  <c r="E354" i="2" s="1"/>
  <c r="G354" i="2" s="1"/>
  <c r="C355" i="2" s="1"/>
  <c r="H353" i="2"/>
  <c r="D355" i="2" l="1"/>
  <c r="E355" i="2" s="1"/>
  <c r="G355" i="2" s="1"/>
  <c r="C356" i="2" s="1"/>
  <c r="H354" i="2"/>
  <c r="H355" i="2" l="1"/>
  <c r="D356" i="2"/>
  <c r="E356" i="2" s="1"/>
  <c r="G356" i="2" s="1"/>
  <c r="C357" i="2" s="1"/>
  <c r="D357" i="2" l="1"/>
  <c r="E357" i="2" s="1"/>
  <c r="G357" i="2" s="1"/>
  <c r="C358" i="2" s="1"/>
  <c r="H356" i="2"/>
  <c r="H357" i="2" l="1"/>
  <c r="D358" i="2"/>
  <c r="E358" i="2" s="1"/>
  <c r="G358" i="2"/>
  <c r="C359" i="2" s="1"/>
  <c r="H358" i="2" l="1"/>
  <c r="D359" i="2"/>
  <c r="E359" i="2" s="1"/>
  <c r="G359" i="2" s="1"/>
  <c r="C360" i="2" s="1"/>
  <c r="D360" i="2" l="1"/>
  <c r="E360" i="2" s="1"/>
  <c r="G360" i="2" s="1"/>
  <c r="C361" i="2" s="1"/>
  <c r="H359" i="2"/>
  <c r="H360" i="2" l="1"/>
  <c r="D361" i="2"/>
  <c r="E361" i="2" s="1"/>
  <c r="G361" i="2" s="1"/>
  <c r="C362" i="2" s="1"/>
  <c r="D362" i="2" l="1"/>
  <c r="E362" i="2" s="1"/>
  <c r="G362" i="2"/>
  <c r="C363" i="2" s="1"/>
  <c r="H361" i="2"/>
  <c r="H362" i="2" l="1"/>
  <c r="D363" i="2"/>
  <c r="E363" i="2" s="1"/>
  <c r="G363" i="2" s="1"/>
  <c r="C364" i="2" s="1"/>
  <c r="D364" i="2" l="1"/>
  <c r="E364" i="2" s="1"/>
  <c r="G364" i="2"/>
  <c r="C365" i="2" s="1"/>
  <c r="H363" i="2"/>
  <c r="H364" i="2" l="1"/>
  <c r="D365" i="2"/>
  <c r="E365" i="2" s="1"/>
  <c r="G365" i="2"/>
  <c r="C366" i="2" s="1"/>
  <c r="D366" i="2" l="1"/>
  <c r="E366" i="2" s="1"/>
  <c r="G366" i="2"/>
  <c r="C367" i="2" s="1"/>
  <c r="H365" i="2"/>
  <c r="H366" i="2" l="1"/>
  <c r="D367" i="2"/>
  <c r="E367" i="2" s="1"/>
  <c r="G367" i="2" s="1"/>
  <c r="C368" i="2" s="1"/>
  <c r="D368" i="2" l="1"/>
  <c r="E368" i="2" s="1"/>
  <c r="G368" i="2" s="1"/>
  <c r="C369" i="2" s="1"/>
  <c r="H367" i="2"/>
  <c r="H368" i="2" s="1"/>
  <c r="D369" i="2" l="1"/>
  <c r="E369" i="2" s="1"/>
  <c r="G369" i="2" s="1"/>
  <c r="C370" i="2" s="1"/>
  <c r="D370" i="2" l="1"/>
  <c r="E370" i="2" s="1"/>
  <c r="G370" i="2"/>
  <c r="C371" i="2" s="1"/>
  <c r="H369" i="2"/>
  <c r="H370" i="2" l="1"/>
  <c r="D371" i="2"/>
  <c r="E371" i="2" s="1"/>
  <c r="G371" i="2" s="1"/>
  <c r="C372" i="2" s="1"/>
  <c r="D372" i="2" l="1"/>
  <c r="E372" i="2" s="1"/>
  <c r="G372" i="2" s="1"/>
  <c r="C373" i="2" s="1"/>
  <c r="H371" i="2"/>
  <c r="H372" i="2" s="1"/>
  <c r="D373" i="2" l="1"/>
  <c r="E373" i="2" s="1"/>
  <c r="G373" i="2"/>
  <c r="C374" i="2" s="1"/>
  <c r="H373" i="2"/>
  <c r="D374" i="2" l="1"/>
  <c r="E374" i="2" s="1"/>
  <c r="G374" i="2" s="1"/>
  <c r="C375" i="2" s="1"/>
  <c r="D375" i="2" l="1"/>
  <c r="E375" i="2" s="1"/>
  <c r="G375" i="2" s="1"/>
  <c r="C376" i="2" s="1"/>
  <c r="H374" i="2"/>
  <c r="D376" i="2" l="1"/>
  <c r="E376" i="2" s="1"/>
  <c r="G376" i="2" s="1"/>
  <c r="C377" i="2" s="1"/>
  <c r="H375" i="2"/>
  <c r="H376" i="2" l="1"/>
  <c r="H377" i="2" s="1"/>
  <c r="D377" i="2"/>
  <c r="E377" i="2" s="1"/>
  <c r="G377" i="2"/>
  <c r="C378" i="2" s="1"/>
  <c r="D378" i="2" l="1"/>
  <c r="E378" i="2" s="1"/>
  <c r="G378" i="2" s="1"/>
  <c r="C379" i="2" s="1"/>
  <c r="D379" i="2" l="1"/>
  <c r="E379" i="2" s="1"/>
  <c r="G379" i="2" s="1"/>
  <c r="C380" i="2" s="1"/>
  <c r="H378" i="2"/>
  <c r="H379" i="2" l="1"/>
  <c r="D380" i="2"/>
  <c r="E380" i="2" s="1"/>
  <c r="G380" i="2"/>
  <c r="C381" i="2" s="1"/>
  <c r="H380" i="2" l="1"/>
  <c r="D381" i="2"/>
  <c r="E381" i="2" s="1"/>
  <c r="G381" i="2" s="1"/>
  <c r="C382" i="2" s="1"/>
  <c r="D382" i="2" l="1"/>
  <c r="E382" i="2" s="1"/>
  <c r="G382" i="2" s="1"/>
  <c r="C383" i="2" s="1"/>
  <c r="H381" i="2"/>
  <c r="F3" i="2" l="1"/>
  <c r="F4" i="2"/>
  <c r="F5" i="2" s="1"/>
  <c r="H382" i="2"/>
  <c r="D383" i="2"/>
  <c r="E383" i="2" s="1"/>
  <c r="G383" i="2" s="1"/>
  <c r="H383" i="2" l="1"/>
</calcChain>
</file>

<file path=xl/sharedStrings.xml><?xml version="1.0" encoding="utf-8"?>
<sst xmlns="http://schemas.openxmlformats.org/spreadsheetml/2006/main" count="261" uniqueCount="146">
  <si>
    <t>Starting Amount</t>
  </si>
  <si>
    <t>Annual</t>
  </si>
  <si>
    <t>Final Investment Value</t>
  </si>
  <si>
    <t>Quarterly</t>
  </si>
  <si>
    <t>Monthly</t>
  </si>
  <si>
    <t>Paycheck</t>
  </si>
  <si>
    <t>Total Expenses</t>
  </si>
  <si>
    <t>Additional Contribution</t>
  </si>
  <si>
    <t>Annually</t>
  </si>
  <si>
    <t>Rate of Return</t>
  </si>
  <si>
    <t>Actual Loan Amount</t>
  </si>
  <si>
    <t>Notes</t>
  </si>
  <si>
    <t>Years to Grow</t>
  </si>
  <si>
    <t>Start Date</t>
  </si>
  <si>
    <t>Year</t>
  </si>
  <si>
    <t>Net Cost</t>
  </si>
  <si>
    <t>Annual Contribution</t>
  </si>
  <si>
    <t>Interest Earned</t>
  </si>
  <si>
    <t>Total Interest Earned</t>
  </si>
  <si>
    <t>End Balance</t>
  </si>
  <si>
    <t>Yearly Taxes</t>
  </si>
  <si>
    <t>Interest Rate (%)</t>
  </si>
  <si>
    <t>Shelter</t>
  </si>
  <si>
    <t>Payment</t>
  </si>
  <si>
    <t>Insurance Cost</t>
  </si>
  <si>
    <t>Rent or House payment</t>
  </si>
  <si>
    <t>Term (Months)</t>
  </si>
  <si>
    <t># of Payments</t>
  </si>
  <si>
    <r>
      <rPr>
        <b/>
        <sz val="11"/>
        <color rgb="FF000000"/>
        <rFont val="Calibri"/>
      </rPr>
      <t xml:space="preserve">Rent: </t>
    </r>
    <r>
      <rPr>
        <sz val="11"/>
        <color rgb="FF000000"/>
        <rFont val="Calibri"/>
      </rPr>
      <t xml:space="preserve">Village Quarter Apartments in Terre Haute are $440 to $715, 
</t>
    </r>
    <r>
      <rPr>
        <b/>
        <sz val="11"/>
        <color rgb="FF000000"/>
        <rFont val="Calibri"/>
      </rPr>
      <t xml:space="preserve">Buy: </t>
    </r>
    <r>
      <rPr>
        <sz val="11"/>
        <color rgb="FF000000"/>
        <rFont val="Calibri"/>
      </rPr>
      <t>$100K house 30 year mortgage at 5% is $537, Property taxes probably another $150/month.  If not 20% down, then $55 of PMI</t>
    </r>
  </si>
  <si>
    <t>Insurance</t>
  </si>
  <si>
    <r>
      <rPr>
        <b/>
        <sz val="11"/>
        <color rgb="FF000000"/>
        <rFont val="Calibri"/>
      </rPr>
      <t xml:space="preserve">Rent: </t>
    </r>
    <r>
      <rPr>
        <sz val="11"/>
        <color rgb="FF000000"/>
        <rFont val="Calibri"/>
      </rPr>
      <t xml:space="preserve">Renter's insurance is probably $150 every 6 months
</t>
    </r>
    <r>
      <rPr>
        <b/>
        <sz val="11"/>
        <color rgb="FF000000"/>
        <rFont val="Calibri"/>
      </rPr>
      <t>Buy:</t>
    </r>
    <r>
      <rPr>
        <sz val="11"/>
        <color rgb="FF000000"/>
        <rFont val="Calibri"/>
      </rPr>
      <t xml:space="preserve"> Homeowner's insurance is probably $50 to $85 per month</t>
    </r>
  </si>
  <si>
    <t>Maintenance (non-major)</t>
  </si>
  <si>
    <t>Escrow w/ Mortgage</t>
  </si>
  <si>
    <t>No</t>
  </si>
  <si>
    <r>
      <rPr>
        <b/>
        <sz val="11"/>
        <color rgb="FF000000"/>
        <rFont val="Calibri"/>
      </rPr>
      <t>Rent:</t>
    </r>
    <r>
      <rPr>
        <sz val="11"/>
        <color rgb="FF000000"/>
        <rFont val="Calibri"/>
      </rPr>
      <t xml:space="preserve">  Minimal if any
</t>
    </r>
    <r>
      <rPr>
        <b/>
        <sz val="11"/>
        <color rgb="FF000000"/>
        <rFont val="Calibri"/>
      </rPr>
      <t xml:space="preserve">Buy: </t>
    </r>
    <r>
      <rPr>
        <sz val="11"/>
        <color rgb="FF000000"/>
        <rFont val="Calibri"/>
      </rPr>
      <t xml:space="preserve"> Could be significant</t>
    </r>
  </si>
  <si>
    <t>Furnishings</t>
  </si>
  <si>
    <t xml:space="preserve">You build it over time and you start off used.  New stuff is probably not affordable:
Living Room Furniture:  $1,000 to $2,500?
Bedroom Set: $1,000 to $2,000?
Televisions:  $500 to $2,000?
Dining Room:  $500 to $2,000?
Kitchen (fridge, microwave, etc):  $500 to $2,000?
Washer &amp; Dryer:  $600 to $1,500?   </t>
  </si>
  <si>
    <t>Electricity</t>
  </si>
  <si>
    <t>Paid Off</t>
  </si>
  <si>
    <t xml:space="preserve">$50 to $250 depending on season, size, insulation, etc. </t>
  </si>
  <si>
    <t>Nautral Gas</t>
  </si>
  <si>
    <t>$20 to $220 depending on season, size, insulation, etc</t>
  </si>
  <si>
    <t>Water</t>
  </si>
  <si>
    <t>$40 to $60 per month</t>
  </si>
  <si>
    <t>Internet</t>
  </si>
  <si>
    <t>$30 to $40 per month for Broadband?</t>
  </si>
  <si>
    <t>Cable</t>
  </si>
  <si>
    <t>Basic cable is probably $40, Premium packages are $100, HDTV?</t>
  </si>
  <si>
    <t>Phone/Cell</t>
  </si>
  <si>
    <t>Probably $70 to $120</t>
  </si>
  <si>
    <t>Escrow payment</t>
  </si>
  <si>
    <t>Landline</t>
  </si>
  <si>
    <t>Basic phone is at least $25, Maybe you don't need it</t>
  </si>
  <si>
    <t>Transportation</t>
  </si>
  <si>
    <t>Additional Per Bill</t>
  </si>
  <si>
    <t>Car Payment</t>
  </si>
  <si>
    <t xml:space="preserve">Total Paid = </t>
  </si>
  <si>
    <t>$10k used car w/6% sales tax on a 48 mo, 8% loan is going to be $260/month
$25k new car w/6% sales tax on a 60 mo, 6% loan is going to be $513/month</t>
  </si>
  <si>
    <t xml:space="preserve">Full coverage required if you have a loan, 
Driving record, driver age, car model all come into play.
Going to be at least $700 per year and maybe as high as $3,000  </t>
  </si>
  <si>
    <t>Gas</t>
  </si>
  <si>
    <t>Fill it up once a week, $3.50/gallon, 15 gallon tank</t>
  </si>
  <si>
    <t>Total Paid w/ Escrow</t>
  </si>
  <si>
    <t>Maintenance (Breakdowns, Tires, major)</t>
  </si>
  <si>
    <t>If its old count on a $700 repair every 6 to 12 months, If its new count on $700 every 18 to 24 months.</t>
  </si>
  <si>
    <t>Minor Maintenance (oil changes, wiper blades, coolant, etc)</t>
  </si>
  <si>
    <t>Term</t>
  </si>
  <si>
    <t>Oil change every 3 months for $50?</t>
  </si>
  <si>
    <t>Month</t>
  </si>
  <si>
    <t>Principle</t>
  </si>
  <si>
    <t>Interest Paid</t>
  </si>
  <si>
    <t>License/Registration/Plates</t>
  </si>
  <si>
    <t>Principle Paid</t>
  </si>
  <si>
    <t>Additional Paid</t>
  </si>
  <si>
    <t>New Principle</t>
  </si>
  <si>
    <t>Total Paid</t>
  </si>
  <si>
    <t>Age</t>
  </si>
  <si>
    <t>It comes around every year and probably cost $80 for an old used car and $400 for a brand new one.</t>
  </si>
  <si>
    <t>Food &amp; Consummables</t>
  </si>
  <si>
    <t>Grocercies</t>
  </si>
  <si>
    <t xml:space="preserve">Go to Walmart every week, don't forget toilet paper, toothpaste, deoderant, shampoo, etc.  It's probably $40 a week for one mouth eating Ramen noodles and $180 per week for a family eating eating fruits, vegatables and meat. </t>
  </si>
  <si>
    <t>Out to Eat</t>
  </si>
  <si>
    <t>Eat out for lunch 3, 4, 5 days a week?  McDonalds is $7, Pizza Hut is $12 with tip, try going to Olive Garden for less than $15.</t>
  </si>
  <si>
    <t>Coffee / Snacks / Vending</t>
  </si>
  <si>
    <t>$3 Starbucks every morning?  $1 in the vending machine every day?</t>
  </si>
  <si>
    <t>Clothing</t>
  </si>
  <si>
    <t>Business Wardrobe</t>
  </si>
  <si>
    <t>A suit is $250, slacks are $40, dress shirts are $27, a tie is $20?</t>
  </si>
  <si>
    <t>Recreational / Leisure</t>
  </si>
  <si>
    <t>Blue jeans, t-shirts, shorts, yoga pants, etc?</t>
  </si>
  <si>
    <t>Shoes</t>
  </si>
  <si>
    <t>Misc:  Coats, Watches, Jewlery, Wallets, Purses, Accessories, etc</t>
  </si>
  <si>
    <t>Drycleaning</t>
  </si>
  <si>
    <t>Haircuts</t>
  </si>
  <si>
    <t>Debt</t>
  </si>
  <si>
    <t>Student Loans</t>
  </si>
  <si>
    <t xml:space="preserve">Find an online calculator and figure out where you are going to be:
Interest can be anywhere from 4.5% to 8.5%
Length is probably 10-20 years
$25k at 5% for 10 years is $265/mo
$50k at 6% for 15 years is $422/mo
$100k at 7% for 20 years is $775/mo
</t>
  </si>
  <si>
    <t>Credit Card</t>
  </si>
  <si>
    <t>You're killing me.  Interest rates are 14-21% or more.  Late fees are like $40/mo.  It takes:
 $271/mo to pay off $3,000 at 15% in 1 year
$248/mo to pay off $5,000 at 17% in 2 years
$271/mo to pay off $10,000 at 21% in 5 years
Go find a calculator and play with it</t>
  </si>
  <si>
    <t>House Savings</t>
  </si>
  <si>
    <t>Need to save up for a house!</t>
  </si>
  <si>
    <t>Recreation / Entertainment</t>
  </si>
  <si>
    <r>
      <rPr>
        <b/>
        <sz val="11"/>
        <color rgb="FF000000"/>
        <rFont val="Calibri"/>
      </rPr>
      <t>Activities:</t>
    </r>
    <r>
      <rPr>
        <sz val="11"/>
        <color rgb="FF000000"/>
        <rFont val="Calibri"/>
      </rPr>
      <t xml:space="preserve"> Dating, Concerts, Weekend Trips, Eating Out, Hobbies, Sports, Massages, Health Club, Etc</t>
    </r>
  </si>
  <si>
    <t xml:space="preserve">$20 at Applebee's twice a week?
$50/ mo membership at the fitness center?
$75 to see Miley Cyrus in concert
If you want to do something every month its going cost </t>
  </si>
  <si>
    <r>
      <rPr>
        <b/>
        <sz val="11"/>
        <color rgb="FF000000"/>
        <rFont val="Calibri"/>
      </rPr>
      <t>Pocket Money:</t>
    </r>
    <r>
      <rPr>
        <sz val="11"/>
        <color rgb="FF000000"/>
        <rFont val="Calibri"/>
      </rPr>
      <t xml:space="preserve">  Phone Apps, Books, CD's, DVD's, Video Games, Software, Lattes, Etc</t>
    </r>
  </si>
  <si>
    <t>It's not hard to drop $25 to $100 every week just blowin' away cash on random stuff</t>
  </si>
  <si>
    <r>
      <rPr>
        <b/>
        <sz val="11"/>
        <color rgb="FF000000"/>
        <rFont val="Calibri"/>
      </rPr>
      <t xml:space="preserve">Cool Stuff I Want:  </t>
    </r>
    <r>
      <rPr>
        <sz val="11"/>
        <color rgb="FF000000"/>
        <rFont val="Calibri"/>
      </rPr>
      <t xml:space="preserve">Computer, Electronics, Sporting Goods, Motorcycle, Tools, Esspresso Machine, Artwork, Guitars, Etc </t>
    </r>
  </si>
  <si>
    <t>iphones, moutain bikes, xbox's, wireless routers, tennis rackets, and stratocasters.  Seems like its all $250 to $1,000.  You know you are going to buy something every 6 months.</t>
  </si>
  <si>
    <t>Misc / Unplanned</t>
  </si>
  <si>
    <t>Stupid Stuff I Need:  Vacuum cleaner, Lawnmower, microwaves, etc</t>
  </si>
  <si>
    <t>It's all $100 to $500 a pop</t>
  </si>
  <si>
    <t>Dentist / Doctor / Eye Glasses</t>
  </si>
  <si>
    <t>Trip to the doctor is $200, glasses are $500, filling a cavity is like $500.  Insurance, flex spending account?</t>
  </si>
  <si>
    <t>Gifts</t>
  </si>
  <si>
    <t>Christmas</t>
  </si>
  <si>
    <t>$25-75 a piece on 5-10 different people adds up really quickly.</t>
  </si>
  <si>
    <t>Weddings</t>
  </si>
  <si>
    <t>I went to 2 weddings a year for ten years after graduating.  $25 to $100 for a gift, travel expense, $100-150 to buy a dress or rent a tux if you're in it.</t>
  </si>
  <si>
    <t>Birthdays</t>
  </si>
  <si>
    <t>Friends, family, you probably have 3 to 8 per year that you need to drop $10 to $30 a piece on.</t>
  </si>
  <si>
    <t>Mother's  / Father's Day</t>
  </si>
  <si>
    <t>Baby Showers</t>
  </si>
  <si>
    <t>Those usually come not long after the weddings</t>
  </si>
  <si>
    <t>Charities</t>
  </si>
  <si>
    <t>You know you are going to cave in to the phone calls a couple times a year at $20 to $100 a pop, not to mention co-workers selling stuff in the office for their kids.</t>
  </si>
  <si>
    <t>Religious</t>
  </si>
  <si>
    <t>Religious?  0 - 10% of your net or gross pay?</t>
  </si>
  <si>
    <t>Believe me, the development office will figure out where you live when you graduate.</t>
  </si>
  <si>
    <t>Memberships / Subscriptions</t>
  </si>
  <si>
    <t>Professional Orgs</t>
  </si>
  <si>
    <t>Magazines, Internet Websites, Satellite Radio, Newspaper, Netflix, etc</t>
  </si>
  <si>
    <t>AAA, Sams Club, etc</t>
  </si>
  <si>
    <t>Savings for Life Events</t>
  </si>
  <si>
    <t>Engagement</t>
  </si>
  <si>
    <t>Is any of this stuff important, do you want to save for it?</t>
  </si>
  <si>
    <t>Investing</t>
  </si>
  <si>
    <t>Vacations</t>
  </si>
  <si>
    <t>Emergency Fund</t>
  </si>
  <si>
    <t>Kids college fund</t>
  </si>
  <si>
    <t>AAA is $70/yr, Sams club is $40/yr, buying bulk is where it is at</t>
  </si>
  <si>
    <t xml:space="preserve">XM radio is about $14/mo.  Netflix is $8 to $20.  Time Magazine is $75/year, </t>
  </si>
  <si>
    <t>There's lots of them, and it wouldn't hurt to be a part of them.  Networking and stuff</t>
  </si>
  <si>
    <t>College Donation</t>
  </si>
  <si>
    <t>Come on, they at least should get a card or something</t>
  </si>
  <si>
    <t>Sources</t>
  </si>
  <si>
    <t>Post any sources you used to figure out the value for each row.</t>
  </si>
  <si>
    <t>Think of this also as laundry, do you need to purchase a washer and dryer?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</si>
</sst>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"/>
  </numFmts>
  <fonts count="10">
    <font>
      <sz val="11"/>
      <color rgb="FF000000"/>
      <name val="Calibri"/>
    </font>
    <font>
      <sz val="11"/>
      <color rgb="FF3F3F76"/>
      <name val="Calibri"/>
    </font>
    <font>
      <b/>
      <sz val="11"/>
      <color rgb="FF3F3F76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FF0000"/>
      <name val="Calibri"/>
    </font>
    <font>
      <sz val="11"/>
      <color rgb="FF006100"/>
      <name val="Calibri"/>
      <family val="2"/>
      <scheme val="minor"/>
    </font>
    <font>
      <b/>
      <sz val="14"/>
      <color rgb="FFFF0000"/>
      <name val="Calibri"/>
      <family val="2"/>
    </font>
    <font>
      <sz val="11"/>
      <color rgb="FF000000"/>
      <name val="Calibri"/>
      <family val="2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3">
    <xf numFmtId="0" fontId="0" fillId="0" borderId="0"/>
    <xf numFmtId="0" fontId="6" fillId="5" borderId="0" applyNumberFormat="0" applyBorder="0" applyAlignment="0" applyProtection="0"/>
    <xf numFmtId="0" fontId="9" fillId="6" borderId="3" applyNumberFormat="0" applyAlignment="0" applyProtection="0"/>
  </cellStyleXfs>
  <cellXfs count="57">
    <xf numFmtId="0" fontId="0" fillId="0" borderId="0" xfId="0" applyFont="1" applyAlignment="1"/>
    <xf numFmtId="0" fontId="0" fillId="0" borderId="0" xfId="0" applyFont="1" applyAlignment="1">
      <alignment vertical="top"/>
    </xf>
    <xf numFmtId="0" fontId="0" fillId="0" borderId="1" xfId="0" applyFont="1" applyBorder="1"/>
    <xf numFmtId="0" fontId="0" fillId="0" borderId="2" xfId="0" applyFont="1" applyBorder="1" applyAlignment="1">
      <alignment wrapText="1"/>
    </xf>
    <xf numFmtId="0" fontId="1" fillId="2" borderId="3" xfId="0" applyFont="1" applyFill="1" applyBorder="1"/>
    <xf numFmtId="0" fontId="0" fillId="0" borderId="2" xfId="0" applyFont="1" applyBorder="1"/>
    <xf numFmtId="44" fontId="4" fillId="0" borderId="0" xfId="0" applyNumberFormat="1" applyFont="1" applyAlignment="1">
      <alignment vertical="top"/>
    </xf>
    <xf numFmtId="0" fontId="0" fillId="0" borderId="5" xfId="0" applyFont="1" applyBorder="1"/>
    <xf numFmtId="0" fontId="4" fillId="0" borderId="0" xfId="0" applyFont="1" applyAlignment="1">
      <alignment vertical="top"/>
    </xf>
    <xf numFmtId="44" fontId="0" fillId="3" borderId="2" xfId="0" applyNumberFormat="1" applyFont="1" applyFill="1" applyBorder="1"/>
    <xf numFmtId="9" fontId="4" fillId="0" borderId="0" xfId="0" applyNumberFormat="1" applyFont="1" applyAlignment="1">
      <alignment vertical="top"/>
    </xf>
    <xf numFmtId="9" fontId="1" fillId="2" borderId="3" xfId="0" applyNumberFormat="1" applyFont="1" applyFill="1" applyBorder="1"/>
    <xf numFmtId="14" fontId="1" fillId="2" borderId="3" xfId="0" applyNumberFormat="1" applyFont="1" applyFill="1" applyBorder="1"/>
    <xf numFmtId="44" fontId="2" fillId="2" borderId="9" xfId="0" applyNumberFormat="1" applyFont="1" applyFill="1" applyBorder="1" applyAlignment="1"/>
    <xf numFmtId="0" fontId="0" fillId="0" borderId="0" xfId="0" applyFont="1" applyAlignment="1">
      <alignment wrapText="1"/>
    </xf>
    <xf numFmtId="44" fontId="4" fillId="3" borderId="10" xfId="0" applyNumberFormat="1" applyFont="1" applyFill="1" applyBorder="1" applyAlignment="1">
      <alignment vertical="top"/>
    </xf>
    <xf numFmtId="44" fontId="0" fillId="0" borderId="4" xfId="0" applyNumberFormat="1" applyFont="1" applyBorder="1"/>
    <xf numFmtId="0" fontId="5" fillId="0" borderId="0" xfId="0" applyFont="1" applyAlignment="1">
      <alignment vertical="top"/>
    </xf>
    <xf numFmtId="0" fontId="0" fillId="0" borderId="0" xfId="0" applyFont="1" applyAlignment="1">
      <alignment horizontal="left"/>
    </xf>
    <xf numFmtId="14" fontId="0" fillId="0" borderId="0" xfId="0" applyNumberFormat="1" applyFont="1"/>
    <xf numFmtId="44" fontId="0" fillId="0" borderId="0" xfId="0" applyNumberFormat="1" applyFont="1"/>
    <xf numFmtId="44" fontId="0" fillId="0" borderId="0" xfId="0" applyNumberFormat="1" applyFont="1" applyAlignment="1">
      <alignment vertical="top"/>
    </xf>
    <xf numFmtId="0" fontId="2" fillId="2" borderId="3" xfId="0" applyFont="1" applyFill="1" applyBorder="1" applyAlignment="1"/>
    <xf numFmtId="0" fontId="0" fillId="3" borderId="13" xfId="0" applyFont="1" applyFill="1" applyBorder="1"/>
    <xf numFmtId="8" fontId="0" fillId="3" borderId="14" xfId="0" applyNumberFormat="1" applyFont="1" applyFill="1" applyBorder="1"/>
    <xf numFmtId="0" fontId="2" fillId="2" borderId="17" xfId="0" applyFont="1" applyFill="1" applyBorder="1" applyAlignment="1"/>
    <xf numFmtId="0" fontId="0" fillId="0" borderId="18" xfId="0" applyFont="1" applyBorder="1"/>
    <xf numFmtId="44" fontId="0" fillId="4" borderId="10" xfId="0" applyNumberFormat="1" applyFont="1" applyFill="1" applyBorder="1" applyAlignment="1">
      <alignment vertical="top"/>
    </xf>
    <xf numFmtId="9" fontId="0" fillId="0" borderId="0" xfId="0" applyNumberFormat="1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19" xfId="0" applyFont="1" applyBorder="1"/>
    <xf numFmtId="0" fontId="0" fillId="0" borderId="0" xfId="0" applyFont="1"/>
    <xf numFmtId="14" fontId="2" fillId="2" borderId="2" xfId="0" applyNumberFormat="1" applyFont="1" applyFill="1" applyBorder="1"/>
    <xf numFmtId="14" fontId="0" fillId="3" borderId="14" xfId="0" applyNumberFormat="1" applyFont="1" applyFill="1" applyBorder="1"/>
    <xf numFmtId="8" fontId="2" fillId="2" borderId="3" xfId="0" applyNumberFormat="1" applyFont="1" applyFill="1" applyBorder="1" applyAlignment="1"/>
    <xf numFmtId="44" fontId="0" fillId="3" borderId="14" xfId="0" applyNumberFormat="1" applyFont="1" applyFill="1" applyBorder="1"/>
    <xf numFmtId="0" fontId="4" fillId="0" borderId="0" xfId="0" applyFont="1" applyAlignment="1">
      <alignment horizontal="left"/>
    </xf>
    <xf numFmtId="44" fontId="0" fillId="0" borderId="6" xfId="0" applyNumberFormat="1" applyFont="1" applyBorder="1"/>
    <xf numFmtId="0" fontId="4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44" fontId="0" fillId="0" borderId="0" xfId="0" applyNumberFormat="1" applyFont="1" applyAlignment="1">
      <alignment horizontal="center"/>
    </xf>
    <xf numFmtId="8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44" fontId="6" fillId="5" borderId="0" xfId="1" applyNumberFormat="1" applyAlignment="1">
      <alignment vertical="top"/>
    </xf>
    <xf numFmtId="0" fontId="4" fillId="0" borderId="11" xfId="0" applyFont="1" applyBorder="1" applyAlignment="1">
      <alignment horizontal="left"/>
    </xf>
    <xf numFmtId="0" fontId="3" fillId="0" borderId="12" xfId="0" applyFont="1" applyBorder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4" fillId="0" borderId="15" xfId="0" applyFont="1" applyBorder="1" applyAlignment="1">
      <alignment horizontal="left"/>
    </xf>
    <xf numFmtId="0" fontId="3" fillId="0" borderId="16" xfId="0" applyFont="1" applyBorder="1"/>
    <xf numFmtId="0" fontId="4" fillId="0" borderId="7" xfId="0" applyFont="1" applyBorder="1" applyAlignment="1">
      <alignment horizontal="left"/>
    </xf>
    <xf numFmtId="0" fontId="3" fillId="0" borderId="8" xfId="0" applyFont="1" applyBorder="1"/>
    <xf numFmtId="0" fontId="0" fillId="0" borderId="0" xfId="0" applyFont="1" applyAlignment="1">
      <alignment horizontal="left" vertical="center" wrapText="1"/>
    </xf>
    <xf numFmtId="44" fontId="9" fillId="6" borderId="3" xfId="2" applyNumberFormat="1" applyAlignment="1">
      <alignment vertical="top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8"/>
  <sheetViews>
    <sheetView workbookViewId="0">
      <selection activeCell="J8" sqref="J8"/>
    </sheetView>
  </sheetViews>
  <sheetFormatPr defaultColWidth="14.42578125" defaultRowHeight="15" customHeight="1"/>
  <cols>
    <col min="1" max="1" width="7.85546875" customWidth="1"/>
    <col min="2" max="2" width="10.28515625" customWidth="1"/>
    <col min="3" max="3" width="13.42578125" customWidth="1"/>
    <col min="4" max="4" width="11.28515625" customWidth="1"/>
    <col min="5" max="5" width="18.140625" customWidth="1"/>
    <col min="6" max="6" width="13.85546875" customWidth="1"/>
    <col min="7" max="7" width="13.7109375" customWidth="1"/>
    <col min="8" max="8" width="12.7109375" customWidth="1"/>
    <col min="9" max="9" width="9.28515625" customWidth="1"/>
    <col min="10" max="10" width="12.7109375" customWidth="1"/>
    <col min="11" max="11" width="11.140625" customWidth="1"/>
  </cols>
  <sheetData>
    <row r="1" spans="1:11" ht="14.25" customHeight="1">
      <c r="A1" s="53" t="s">
        <v>10</v>
      </c>
      <c r="B1" s="54"/>
      <c r="C1" s="13">
        <v>20000</v>
      </c>
      <c r="E1" s="2" t="s">
        <v>15</v>
      </c>
      <c r="F1" s="16">
        <f>C1</f>
        <v>20000</v>
      </c>
      <c r="H1" s="49" t="s">
        <v>20</v>
      </c>
      <c r="I1" s="50"/>
      <c r="J1" s="20">
        <v>1150</v>
      </c>
    </row>
    <row r="2" spans="1:11" ht="14.25" customHeight="1">
      <c r="A2" s="47" t="s">
        <v>21</v>
      </c>
      <c r="B2" s="48"/>
      <c r="C2" s="22">
        <v>7</v>
      </c>
      <c r="E2" s="23" t="s">
        <v>23</v>
      </c>
      <c r="F2" s="24">
        <f>PMT(C2/100/12,C3,C1)</f>
        <v>-232.21695843724811</v>
      </c>
      <c r="H2" s="49" t="s">
        <v>24</v>
      </c>
      <c r="I2" s="50"/>
      <c r="J2" s="20">
        <v>600</v>
      </c>
    </row>
    <row r="3" spans="1:11" ht="14.25" customHeight="1">
      <c r="A3" s="51" t="s">
        <v>26</v>
      </c>
      <c r="B3" s="52"/>
      <c r="C3" s="25">
        <v>120</v>
      </c>
      <c r="E3" s="26" t="s">
        <v>27</v>
      </c>
      <c r="F3" s="30">
        <f>INDEX(A9:A383,MATCH(0,C9:C383,-1))</f>
        <v>120</v>
      </c>
      <c r="H3" s="49" t="s">
        <v>32</v>
      </c>
      <c r="I3" s="50"/>
      <c r="J3" s="31" t="s">
        <v>33</v>
      </c>
    </row>
    <row r="4" spans="1:11" ht="14.25" customHeight="1">
      <c r="A4" s="47" t="s">
        <v>13</v>
      </c>
      <c r="B4" s="48"/>
      <c r="C4" s="32">
        <v>43586</v>
      </c>
      <c r="E4" s="23" t="s">
        <v>38</v>
      </c>
      <c r="F4" s="33">
        <f>INDEX(B9:B383,MATCH(0,C9:C383,-1)+1)</f>
        <v>47239</v>
      </c>
      <c r="H4" s="31" t="s">
        <v>50</v>
      </c>
      <c r="I4" s="31"/>
      <c r="J4" s="20">
        <f>IF( J3="YES",(J1+J2)/12,0)</f>
        <v>0</v>
      </c>
    </row>
    <row r="5" spans="1:11" ht="14.25" customHeight="1">
      <c r="A5" s="47" t="s">
        <v>54</v>
      </c>
      <c r="B5" s="48"/>
      <c r="C5" s="34">
        <v>0</v>
      </c>
      <c r="E5" s="23" t="s">
        <v>56</v>
      </c>
      <c r="F5" s="35">
        <f>LOOKUP(F4,B9:B383,H9:H383)</f>
        <v>28098.251970907029</v>
      </c>
    </row>
    <row r="6" spans="1:11" ht="14.25" customHeight="1">
      <c r="A6" s="36"/>
      <c r="B6" s="36"/>
      <c r="E6" s="7" t="s">
        <v>61</v>
      </c>
      <c r="F6" s="37" t="str">
        <f>IF(J3="YES",F5+J4*C3,"No Escrow")</f>
        <v>No Escrow</v>
      </c>
    </row>
    <row r="7" spans="1:11" ht="14.25" customHeight="1">
      <c r="A7" s="18"/>
      <c r="B7" s="18"/>
    </row>
    <row r="8" spans="1:11" ht="14.25" customHeight="1">
      <c r="A8" s="38" t="s">
        <v>65</v>
      </c>
      <c r="B8" s="38" t="s">
        <v>67</v>
      </c>
      <c r="C8" s="38" t="s">
        <v>68</v>
      </c>
      <c r="D8" s="38" t="s">
        <v>69</v>
      </c>
      <c r="E8" s="38" t="s">
        <v>71</v>
      </c>
      <c r="F8" s="38" t="s">
        <v>72</v>
      </c>
      <c r="G8" s="38" t="s">
        <v>73</v>
      </c>
      <c r="H8" s="38" t="s">
        <v>74</v>
      </c>
      <c r="I8" s="38" t="s">
        <v>75</v>
      </c>
    </row>
    <row r="9" spans="1:11" ht="14.25" customHeight="1">
      <c r="A9" s="39">
        <v>1</v>
      </c>
      <c r="B9" s="40">
        <f>$C$4</f>
        <v>43586</v>
      </c>
      <c r="C9" s="41">
        <f>C1</f>
        <v>20000</v>
      </c>
      <c r="D9" s="41">
        <f t="shared" ref="D9:D383" si="0">C9*$C$2/100/12</f>
        <v>116.66666666666667</v>
      </c>
      <c r="E9" s="42">
        <f t="shared" ref="E9:E383" si="1">$F$2+D9</f>
        <v>-115.55029177058144</v>
      </c>
      <c r="F9" s="41">
        <f t="shared" ref="F9:F383" si="2">$C$5</f>
        <v>0</v>
      </c>
      <c r="G9" s="41">
        <f t="shared" ref="G9:G383" si="3">C9+E9-F9</f>
        <v>19884.449708229418</v>
      </c>
      <c r="H9" s="41">
        <f>D9-E9+F9</f>
        <v>232.21695843724811</v>
      </c>
      <c r="I9" s="39">
        <v>18</v>
      </c>
    </row>
    <row r="10" spans="1:11" ht="14.25" customHeight="1">
      <c r="A10" s="39">
        <v>2</v>
      </c>
      <c r="B10" s="40">
        <f t="shared" ref="B10:B383" si="4">EDATE(B9,1)</f>
        <v>43617</v>
      </c>
      <c r="C10" s="41">
        <f t="shared" ref="C10:C383" si="5">G9</f>
        <v>19884.449708229418</v>
      </c>
      <c r="D10" s="41">
        <f t="shared" si="0"/>
        <v>115.99262329800494</v>
      </c>
      <c r="E10" s="42">
        <f t="shared" si="1"/>
        <v>-116.22433513924317</v>
      </c>
      <c r="F10" s="41">
        <f t="shared" si="2"/>
        <v>0</v>
      </c>
      <c r="G10" s="41">
        <f t="shared" si="3"/>
        <v>19768.225373090176</v>
      </c>
      <c r="H10" s="41">
        <f t="shared" ref="H10:H383" si="6">H9+D10-E10+F10</f>
        <v>464.43391687449622</v>
      </c>
      <c r="I10" s="43">
        <f t="shared" ref="I10:I383" si="7">I9+1/12</f>
        <v>18.083333333333332</v>
      </c>
      <c r="K10" s="20"/>
    </row>
    <row r="11" spans="1:11" ht="14.25" customHeight="1">
      <c r="A11" s="39">
        <v>3</v>
      </c>
      <c r="B11" s="40">
        <f t="shared" si="4"/>
        <v>43647</v>
      </c>
      <c r="C11" s="41">
        <f t="shared" si="5"/>
        <v>19768.225373090176</v>
      </c>
      <c r="D11" s="41">
        <f t="shared" si="0"/>
        <v>115.31464800969269</v>
      </c>
      <c r="E11" s="42">
        <f t="shared" si="1"/>
        <v>-116.90231042755542</v>
      </c>
      <c r="F11" s="41">
        <f t="shared" si="2"/>
        <v>0</v>
      </c>
      <c r="G11" s="41">
        <f t="shared" si="3"/>
        <v>19651.323062662621</v>
      </c>
      <c r="H11" s="41">
        <f t="shared" si="6"/>
        <v>696.65087531174436</v>
      </c>
      <c r="I11" s="43">
        <f t="shared" si="7"/>
        <v>18.166666666666664</v>
      </c>
      <c r="K11" s="20"/>
    </row>
    <row r="12" spans="1:11" ht="14.25" customHeight="1">
      <c r="A12" s="39">
        <v>4</v>
      </c>
      <c r="B12" s="40">
        <f t="shared" si="4"/>
        <v>43678</v>
      </c>
      <c r="C12" s="41">
        <f t="shared" si="5"/>
        <v>19651.323062662621</v>
      </c>
      <c r="D12" s="41">
        <f t="shared" si="0"/>
        <v>114.63271786553196</v>
      </c>
      <c r="E12" s="42">
        <f t="shared" si="1"/>
        <v>-117.58424057171615</v>
      </c>
      <c r="F12" s="41">
        <f t="shared" si="2"/>
        <v>0</v>
      </c>
      <c r="G12" s="41">
        <f t="shared" si="3"/>
        <v>19533.738822090905</v>
      </c>
      <c r="H12" s="41">
        <f t="shared" si="6"/>
        <v>928.86783374899244</v>
      </c>
      <c r="I12" s="43">
        <f t="shared" si="7"/>
        <v>18.249999999999996</v>
      </c>
      <c r="K12" s="20"/>
    </row>
    <row r="13" spans="1:11" ht="14.25" customHeight="1">
      <c r="A13" s="39">
        <v>5</v>
      </c>
      <c r="B13" s="40">
        <f t="shared" si="4"/>
        <v>43709</v>
      </c>
      <c r="C13" s="41">
        <f t="shared" si="5"/>
        <v>19533.738822090905</v>
      </c>
      <c r="D13" s="41">
        <f t="shared" si="0"/>
        <v>113.94680979553027</v>
      </c>
      <c r="E13" s="42">
        <f t="shared" si="1"/>
        <v>-118.27014864171784</v>
      </c>
      <c r="F13" s="41">
        <f t="shared" si="2"/>
        <v>0</v>
      </c>
      <c r="G13" s="41">
        <f t="shared" si="3"/>
        <v>19415.468673449188</v>
      </c>
      <c r="H13" s="41">
        <f t="shared" si="6"/>
        <v>1161.0847921862407</v>
      </c>
      <c r="I13" s="43">
        <f t="shared" si="7"/>
        <v>18.333333333333329</v>
      </c>
      <c r="K13" s="20"/>
    </row>
    <row r="14" spans="1:11" ht="14.25" customHeight="1">
      <c r="A14" s="39">
        <v>6</v>
      </c>
      <c r="B14" s="40">
        <f t="shared" si="4"/>
        <v>43739</v>
      </c>
      <c r="C14" s="41">
        <f t="shared" si="5"/>
        <v>19415.468673449188</v>
      </c>
      <c r="D14" s="41">
        <f t="shared" si="0"/>
        <v>113.25690059512027</v>
      </c>
      <c r="E14" s="42">
        <f t="shared" si="1"/>
        <v>-118.96005784212784</v>
      </c>
      <c r="F14" s="41">
        <f t="shared" si="2"/>
        <v>0</v>
      </c>
      <c r="G14" s="41">
        <f t="shared" si="3"/>
        <v>19296.508615607061</v>
      </c>
      <c r="H14" s="41">
        <f t="shared" si="6"/>
        <v>1393.3017506234887</v>
      </c>
      <c r="I14" s="43">
        <f t="shared" si="7"/>
        <v>18.416666666666661</v>
      </c>
      <c r="K14" s="20"/>
    </row>
    <row r="15" spans="1:11" ht="14.25" customHeight="1">
      <c r="A15" s="39">
        <v>7</v>
      </c>
      <c r="B15" s="40">
        <f t="shared" si="4"/>
        <v>43770</v>
      </c>
      <c r="C15" s="41">
        <f t="shared" si="5"/>
        <v>19296.508615607061</v>
      </c>
      <c r="D15" s="41">
        <f t="shared" si="0"/>
        <v>112.56296692437452</v>
      </c>
      <c r="E15" s="42">
        <f t="shared" si="1"/>
        <v>-119.65399151287359</v>
      </c>
      <c r="F15" s="41">
        <f t="shared" si="2"/>
        <v>0</v>
      </c>
      <c r="G15" s="41">
        <f t="shared" si="3"/>
        <v>19176.854624094187</v>
      </c>
      <c r="H15" s="41">
        <f t="shared" si="6"/>
        <v>1625.5187090607367</v>
      </c>
      <c r="I15" s="43">
        <f t="shared" si="7"/>
        <v>18.499999999999993</v>
      </c>
      <c r="K15" s="20"/>
    </row>
    <row r="16" spans="1:11" ht="14.25" customHeight="1">
      <c r="A16" s="39">
        <v>8</v>
      </c>
      <c r="B16" s="40">
        <f t="shared" si="4"/>
        <v>43800</v>
      </c>
      <c r="C16" s="41">
        <f t="shared" si="5"/>
        <v>19176.854624094187</v>
      </c>
      <c r="D16" s="41">
        <f t="shared" si="0"/>
        <v>111.8649853072161</v>
      </c>
      <c r="E16" s="42">
        <f t="shared" si="1"/>
        <v>-120.35197313003201</v>
      </c>
      <c r="F16" s="41">
        <f t="shared" si="2"/>
        <v>0</v>
      </c>
      <c r="G16" s="41">
        <f t="shared" si="3"/>
        <v>19056.502650964154</v>
      </c>
      <c r="H16" s="41">
        <f t="shared" si="6"/>
        <v>1857.7356674979849</v>
      </c>
      <c r="I16" s="43">
        <f t="shared" si="7"/>
        <v>18.583333333333325</v>
      </c>
      <c r="K16" s="20"/>
    </row>
    <row r="17" spans="1:11" ht="14.25" customHeight="1">
      <c r="A17" s="39">
        <v>9</v>
      </c>
      <c r="B17" s="40">
        <f t="shared" si="4"/>
        <v>43831</v>
      </c>
      <c r="C17" s="41">
        <f t="shared" si="5"/>
        <v>19056.502650964154</v>
      </c>
      <c r="D17" s="41">
        <f t="shared" si="0"/>
        <v>111.16293213062421</v>
      </c>
      <c r="E17" s="42">
        <f t="shared" si="1"/>
        <v>-121.0540263066239</v>
      </c>
      <c r="F17" s="41">
        <f t="shared" si="2"/>
        <v>0</v>
      </c>
      <c r="G17" s="41">
        <f t="shared" si="3"/>
        <v>18935.448624657529</v>
      </c>
      <c r="H17" s="41">
        <f t="shared" si="6"/>
        <v>2089.9526259352333</v>
      </c>
      <c r="I17" s="43">
        <f t="shared" si="7"/>
        <v>18.666666666666657</v>
      </c>
      <c r="K17" s="20"/>
    </row>
    <row r="18" spans="1:11" ht="14.25" customHeight="1">
      <c r="A18" s="39">
        <v>10</v>
      </c>
      <c r="B18" s="40">
        <f t="shared" si="4"/>
        <v>43862</v>
      </c>
      <c r="C18" s="41">
        <f t="shared" si="5"/>
        <v>18935.448624657529</v>
      </c>
      <c r="D18" s="41">
        <f t="shared" si="0"/>
        <v>110.45678364383559</v>
      </c>
      <c r="E18" s="42">
        <f t="shared" si="1"/>
        <v>-121.76017479341252</v>
      </c>
      <c r="F18" s="41">
        <f t="shared" si="2"/>
        <v>0</v>
      </c>
      <c r="G18" s="41">
        <f t="shared" si="3"/>
        <v>18813.688449864116</v>
      </c>
      <c r="H18" s="41">
        <f t="shared" si="6"/>
        <v>2322.1695843724815</v>
      </c>
      <c r="I18" s="43">
        <f t="shared" si="7"/>
        <v>18.749999999999989</v>
      </c>
      <c r="K18" s="20"/>
    </row>
    <row r="19" spans="1:11" ht="14.25" customHeight="1">
      <c r="A19" s="39">
        <v>11</v>
      </c>
      <c r="B19" s="40">
        <f t="shared" si="4"/>
        <v>43891</v>
      </c>
      <c r="C19" s="41">
        <f t="shared" si="5"/>
        <v>18813.688449864116</v>
      </c>
      <c r="D19" s="41">
        <f t="shared" si="0"/>
        <v>109.74651595754068</v>
      </c>
      <c r="E19" s="42">
        <f t="shared" si="1"/>
        <v>-122.47044247970743</v>
      </c>
      <c r="F19" s="41">
        <f t="shared" si="2"/>
        <v>0</v>
      </c>
      <c r="G19" s="41">
        <f t="shared" si="3"/>
        <v>18691.218007384407</v>
      </c>
      <c r="H19" s="41">
        <f t="shared" si="6"/>
        <v>2554.3865428097297</v>
      </c>
      <c r="I19" s="43">
        <f t="shared" si="7"/>
        <v>18.833333333333321</v>
      </c>
      <c r="K19" s="20"/>
    </row>
    <row r="20" spans="1:11" ht="14.25" customHeight="1">
      <c r="A20" s="39">
        <v>12</v>
      </c>
      <c r="B20" s="40">
        <f t="shared" si="4"/>
        <v>43922</v>
      </c>
      <c r="C20" s="41">
        <f t="shared" si="5"/>
        <v>18691.218007384407</v>
      </c>
      <c r="D20" s="41">
        <f t="shared" si="0"/>
        <v>109.0321050430757</v>
      </c>
      <c r="E20" s="42">
        <f t="shared" si="1"/>
        <v>-123.18485339417241</v>
      </c>
      <c r="F20" s="41">
        <f t="shared" si="2"/>
        <v>0</v>
      </c>
      <c r="G20" s="41">
        <f t="shared" si="3"/>
        <v>18568.033153990233</v>
      </c>
      <c r="H20" s="41">
        <f t="shared" si="6"/>
        <v>2786.6035012469779</v>
      </c>
      <c r="I20" s="43">
        <f t="shared" si="7"/>
        <v>18.916666666666654</v>
      </c>
      <c r="K20" s="20"/>
    </row>
    <row r="21" spans="1:11" ht="14.25" customHeight="1">
      <c r="A21" s="39">
        <v>13</v>
      </c>
      <c r="B21" s="40">
        <f t="shared" si="4"/>
        <v>43952</v>
      </c>
      <c r="C21" s="41">
        <f t="shared" si="5"/>
        <v>18568.033153990233</v>
      </c>
      <c r="D21" s="41">
        <f t="shared" si="0"/>
        <v>108.31352673160968</v>
      </c>
      <c r="E21" s="42">
        <f t="shared" si="1"/>
        <v>-123.90343170563843</v>
      </c>
      <c r="F21" s="41">
        <f t="shared" si="2"/>
        <v>0</v>
      </c>
      <c r="G21" s="41">
        <f t="shared" si="3"/>
        <v>18444.129722284593</v>
      </c>
      <c r="H21" s="41">
        <f t="shared" si="6"/>
        <v>3018.8204596842261</v>
      </c>
      <c r="I21" s="43">
        <f t="shared" si="7"/>
        <v>18.999999999999986</v>
      </c>
      <c r="K21" s="20"/>
    </row>
    <row r="22" spans="1:11" ht="14.25" customHeight="1">
      <c r="A22" s="39">
        <v>14</v>
      </c>
      <c r="B22" s="40">
        <f t="shared" si="4"/>
        <v>43983</v>
      </c>
      <c r="C22" s="41">
        <f t="shared" si="5"/>
        <v>18444.129722284593</v>
      </c>
      <c r="D22" s="41">
        <f t="shared" si="0"/>
        <v>107.5907567133268</v>
      </c>
      <c r="E22" s="42">
        <f t="shared" si="1"/>
        <v>-124.62620172392131</v>
      </c>
      <c r="F22" s="41">
        <f t="shared" si="2"/>
        <v>0</v>
      </c>
      <c r="G22" s="41">
        <f t="shared" si="3"/>
        <v>18319.503520560673</v>
      </c>
      <c r="H22" s="41">
        <f t="shared" si="6"/>
        <v>3251.0374181214743</v>
      </c>
      <c r="I22" s="43">
        <f t="shared" si="7"/>
        <v>19.083333333333318</v>
      </c>
      <c r="K22" s="20"/>
    </row>
    <row r="23" spans="1:11" ht="14.25" customHeight="1">
      <c r="A23" s="39">
        <v>15</v>
      </c>
      <c r="B23" s="40">
        <f t="shared" si="4"/>
        <v>44013</v>
      </c>
      <c r="C23" s="41">
        <f t="shared" si="5"/>
        <v>18319.503520560673</v>
      </c>
      <c r="D23" s="41">
        <f t="shared" si="0"/>
        <v>106.86377053660392</v>
      </c>
      <c r="E23" s="42">
        <f t="shared" si="1"/>
        <v>-125.35318790064419</v>
      </c>
      <c r="F23" s="41">
        <f t="shared" si="2"/>
        <v>0</v>
      </c>
      <c r="G23" s="41">
        <f t="shared" si="3"/>
        <v>18194.150332660029</v>
      </c>
      <c r="H23" s="41">
        <f t="shared" si="6"/>
        <v>3483.2543765587225</v>
      </c>
      <c r="I23" s="43">
        <f t="shared" si="7"/>
        <v>19.16666666666665</v>
      </c>
      <c r="K23" s="20"/>
    </row>
    <row r="24" spans="1:11" ht="14.25" customHeight="1">
      <c r="A24" s="39">
        <v>16</v>
      </c>
      <c r="B24" s="40">
        <f t="shared" si="4"/>
        <v>44044</v>
      </c>
      <c r="C24" s="41">
        <f t="shared" si="5"/>
        <v>18194.150332660029</v>
      </c>
      <c r="D24" s="41">
        <f t="shared" si="0"/>
        <v>106.13254360718349</v>
      </c>
      <c r="E24" s="42">
        <f t="shared" si="1"/>
        <v>-126.08441483006462</v>
      </c>
      <c r="F24" s="41">
        <f t="shared" si="2"/>
        <v>0</v>
      </c>
      <c r="G24" s="41">
        <f t="shared" si="3"/>
        <v>18068.065917829965</v>
      </c>
      <c r="H24" s="41">
        <f t="shared" si="6"/>
        <v>3715.4713349959707</v>
      </c>
      <c r="I24" s="43">
        <f t="shared" si="7"/>
        <v>19.249999999999982</v>
      </c>
      <c r="K24" s="20"/>
    </row>
    <row r="25" spans="1:11" ht="14.25" customHeight="1">
      <c r="A25" s="39">
        <v>17</v>
      </c>
      <c r="B25" s="40">
        <f t="shared" si="4"/>
        <v>44075</v>
      </c>
      <c r="C25" s="41">
        <f t="shared" si="5"/>
        <v>18068.065917829965</v>
      </c>
      <c r="D25" s="41">
        <f t="shared" si="0"/>
        <v>105.39705118734146</v>
      </c>
      <c r="E25" s="42">
        <f t="shared" si="1"/>
        <v>-126.81990724990665</v>
      </c>
      <c r="F25" s="41">
        <f t="shared" si="2"/>
        <v>0</v>
      </c>
      <c r="G25" s="41">
        <f t="shared" si="3"/>
        <v>17941.246010580056</v>
      </c>
      <c r="H25" s="41">
        <f t="shared" si="6"/>
        <v>3947.6882934332184</v>
      </c>
      <c r="I25" s="43">
        <f t="shared" si="7"/>
        <v>19.333333333333314</v>
      </c>
      <c r="K25" s="20"/>
    </row>
    <row r="26" spans="1:11" ht="14.25" customHeight="1">
      <c r="A26" s="39">
        <v>18</v>
      </c>
      <c r="B26" s="40">
        <f t="shared" si="4"/>
        <v>44105</v>
      </c>
      <c r="C26" s="41">
        <f t="shared" si="5"/>
        <v>17941.246010580056</v>
      </c>
      <c r="D26" s="41">
        <f t="shared" si="0"/>
        <v>104.65726839505032</v>
      </c>
      <c r="E26" s="42">
        <f t="shared" si="1"/>
        <v>-127.55969004219779</v>
      </c>
      <c r="F26" s="41">
        <f t="shared" si="2"/>
        <v>0</v>
      </c>
      <c r="G26" s="41">
        <f t="shared" si="3"/>
        <v>17813.686320537858</v>
      </c>
      <c r="H26" s="41">
        <f t="shared" si="6"/>
        <v>4179.9052518704666</v>
      </c>
      <c r="I26" s="43">
        <f t="shared" si="7"/>
        <v>19.416666666666647</v>
      </c>
      <c r="K26" s="20"/>
    </row>
    <row r="27" spans="1:11" ht="14.25" customHeight="1">
      <c r="A27" s="39">
        <v>19</v>
      </c>
      <c r="B27" s="40">
        <f t="shared" si="4"/>
        <v>44136</v>
      </c>
      <c r="C27" s="41">
        <f t="shared" si="5"/>
        <v>17813.686320537858</v>
      </c>
      <c r="D27" s="41">
        <f t="shared" si="0"/>
        <v>103.9131702031375</v>
      </c>
      <c r="E27" s="42">
        <f t="shared" si="1"/>
        <v>-128.30378823411061</v>
      </c>
      <c r="F27" s="41">
        <f t="shared" si="2"/>
        <v>0</v>
      </c>
      <c r="G27" s="41">
        <f t="shared" si="3"/>
        <v>17685.382532303745</v>
      </c>
      <c r="H27" s="41">
        <f t="shared" si="6"/>
        <v>4412.1222103077143</v>
      </c>
      <c r="I27" s="43">
        <f t="shared" si="7"/>
        <v>19.499999999999979</v>
      </c>
      <c r="K27" s="20"/>
    </row>
    <row r="28" spans="1:11" ht="14.25" customHeight="1">
      <c r="A28" s="39">
        <v>20</v>
      </c>
      <c r="B28" s="40">
        <f t="shared" si="4"/>
        <v>44166</v>
      </c>
      <c r="C28" s="41">
        <f t="shared" si="5"/>
        <v>17685.382532303745</v>
      </c>
      <c r="D28" s="41">
        <f t="shared" si="0"/>
        <v>103.16473143843852</v>
      </c>
      <c r="E28" s="42">
        <f t="shared" si="1"/>
        <v>-129.0522269988096</v>
      </c>
      <c r="F28" s="41">
        <f t="shared" si="2"/>
        <v>0</v>
      </c>
      <c r="G28" s="41">
        <f t="shared" si="3"/>
        <v>17556.330305304935</v>
      </c>
      <c r="H28" s="41">
        <f t="shared" si="6"/>
        <v>4644.3391687449621</v>
      </c>
      <c r="I28" s="43">
        <f t="shared" si="7"/>
        <v>19.583333333333311</v>
      </c>
      <c r="K28" s="20"/>
    </row>
    <row r="29" spans="1:11" ht="14.25" customHeight="1">
      <c r="A29" s="39">
        <v>21</v>
      </c>
      <c r="B29" s="40">
        <f t="shared" si="4"/>
        <v>44197</v>
      </c>
      <c r="C29" s="41">
        <f t="shared" si="5"/>
        <v>17556.330305304935</v>
      </c>
      <c r="D29" s="41">
        <f t="shared" si="0"/>
        <v>102.41192678094546</v>
      </c>
      <c r="E29" s="42">
        <f t="shared" si="1"/>
        <v>-129.80503165630265</v>
      </c>
      <c r="F29" s="41">
        <f t="shared" si="2"/>
        <v>0</v>
      </c>
      <c r="G29" s="41">
        <f t="shared" si="3"/>
        <v>17426.525273648633</v>
      </c>
      <c r="H29" s="41">
        <f t="shared" si="6"/>
        <v>4876.5561271822107</v>
      </c>
      <c r="I29" s="43">
        <f t="shared" si="7"/>
        <v>19.666666666666643</v>
      </c>
      <c r="K29" s="20"/>
    </row>
    <row r="30" spans="1:11" ht="14.25" customHeight="1">
      <c r="A30" s="39">
        <v>22</v>
      </c>
      <c r="B30" s="40">
        <f t="shared" si="4"/>
        <v>44228</v>
      </c>
      <c r="C30" s="41">
        <f t="shared" si="5"/>
        <v>17426.525273648633</v>
      </c>
      <c r="D30" s="41">
        <f t="shared" si="0"/>
        <v>101.65473076295036</v>
      </c>
      <c r="E30" s="42">
        <f t="shared" si="1"/>
        <v>-130.56222767429773</v>
      </c>
      <c r="F30" s="41">
        <f t="shared" si="2"/>
        <v>0</v>
      </c>
      <c r="G30" s="41">
        <f t="shared" si="3"/>
        <v>17295.963045974335</v>
      </c>
      <c r="H30" s="41">
        <f t="shared" si="6"/>
        <v>5108.7730856194594</v>
      </c>
      <c r="I30" s="43">
        <f t="shared" si="7"/>
        <v>19.749999999999975</v>
      </c>
      <c r="K30" s="20"/>
    </row>
    <row r="31" spans="1:11" ht="14.25" customHeight="1">
      <c r="A31" s="39">
        <v>23</v>
      </c>
      <c r="B31" s="40">
        <f t="shared" si="4"/>
        <v>44256</v>
      </c>
      <c r="C31" s="41">
        <f t="shared" si="5"/>
        <v>17295.963045974335</v>
      </c>
      <c r="D31" s="41">
        <f t="shared" si="0"/>
        <v>100.89311776818363</v>
      </c>
      <c r="E31" s="42">
        <f t="shared" si="1"/>
        <v>-131.32384066906448</v>
      </c>
      <c r="F31" s="41">
        <f t="shared" si="2"/>
        <v>0</v>
      </c>
      <c r="G31" s="41">
        <f t="shared" si="3"/>
        <v>17164.63920530527</v>
      </c>
      <c r="H31" s="41">
        <f t="shared" si="6"/>
        <v>5340.9900440567071</v>
      </c>
      <c r="I31" s="43">
        <f t="shared" si="7"/>
        <v>19.833333333333307</v>
      </c>
      <c r="K31" s="20"/>
    </row>
    <row r="32" spans="1:11" ht="14.25" customHeight="1">
      <c r="A32" s="39">
        <v>24</v>
      </c>
      <c r="B32" s="40">
        <f t="shared" si="4"/>
        <v>44287</v>
      </c>
      <c r="C32" s="41">
        <f t="shared" si="5"/>
        <v>17164.63920530527</v>
      </c>
      <c r="D32" s="41">
        <f t="shared" si="0"/>
        <v>100.1270620309474</v>
      </c>
      <c r="E32" s="42">
        <f t="shared" si="1"/>
        <v>-132.08989640630071</v>
      </c>
      <c r="F32" s="41">
        <f t="shared" si="2"/>
        <v>0</v>
      </c>
      <c r="G32" s="41">
        <f t="shared" si="3"/>
        <v>17032.549308898968</v>
      </c>
      <c r="H32" s="41">
        <f t="shared" si="6"/>
        <v>5573.2070024939558</v>
      </c>
      <c r="I32" s="43">
        <f t="shared" si="7"/>
        <v>19.916666666666639</v>
      </c>
      <c r="K32" s="20"/>
    </row>
    <row r="33" spans="1:11" ht="14.25" customHeight="1">
      <c r="A33" s="39">
        <v>25</v>
      </c>
      <c r="B33" s="40">
        <f t="shared" si="4"/>
        <v>44317</v>
      </c>
      <c r="C33" s="41">
        <f t="shared" si="5"/>
        <v>17032.549308898968</v>
      </c>
      <c r="D33" s="41">
        <f t="shared" si="0"/>
        <v>99.356537635243967</v>
      </c>
      <c r="E33" s="42">
        <f t="shared" si="1"/>
        <v>-132.86042080200414</v>
      </c>
      <c r="F33" s="41">
        <f t="shared" si="2"/>
        <v>0</v>
      </c>
      <c r="G33" s="41">
        <f t="shared" si="3"/>
        <v>16899.688888096964</v>
      </c>
      <c r="H33" s="41">
        <f t="shared" si="6"/>
        <v>5805.4239609312044</v>
      </c>
      <c r="I33" s="43">
        <f t="shared" si="7"/>
        <v>19.999999999999972</v>
      </c>
      <c r="K33" s="20"/>
    </row>
    <row r="34" spans="1:11" ht="14.25" customHeight="1">
      <c r="A34" s="39">
        <v>26</v>
      </c>
      <c r="B34" s="40">
        <f t="shared" si="4"/>
        <v>44348</v>
      </c>
      <c r="C34" s="41">
        <f t="shared" si="5"/>
        <v>16899.688888096964</v>
      </c>
      <c r="D34" s="41">
        <f t="shared" si="0"/>
        <v>98.581518513898956</v>
      </c>
      <c r="E34" s="42">
        <f t="shared" si="1"/>
        <v>-133.63543992334917</v>
      </c>
      <c r="F34" s="41">
        <f t="shared" si="2"/>
        <v>0</v>
      </c>
      <c r="G34" s="41">
        <f t="shared" si="3"/>
        <v>16766.053448173614</v>
      </c>
      <c r="H34" s="41">
        <f t="shared" si="6"/>
        <v>6037.6409193684522</v>
      </c>
      <c r="I34" s="43">
        <f t="shared" si="7"/>
        <v>20.083333333333304</v>
      </c>
      <c r="K34" s="20"/>
    </row>
    <row r="35" spans="1:11" ht="14.25" customHeight="1">
      <c r="A35" s="39">
        <v>27</v>
      </c>
      <c r="B35" s="40">
        <f t="shared" si="4"/>
        <v>44378</v>
      </c>
      <c r="C35" s="41">
        <f t="shared" si="5"/>
        <v>16766.053448173614</v>
      </c>
      <c r="D35" s="41">
        <f t="shared" si="0"/>
        <v>97.801978447679417</v>
      </c>
      <c r="E35" s="42">
        <f t="shared" si="1"/>
        <v>-134.41497998956868</v>
      </c>
      <c r="F35" s="41">
        <f t="shared" si="2"/>
        <v>0</v>
      </c>
      <c r="G35" s="41">
        <f t="shared" si="3"/>
        <v>16631.638468184046</v>
      </c>
      <c r="H35" s="41">
        <f t="shared" si="6"/>
        <v>6269.8578778056999</v>
      </c>
      <c r="I35" s="43">
        <f t="shared" si="7"/>
        <v>20.166666666666636</v>
      </c>
      <c r="K35" s="20"/>
    </row>
    <row r="36" spans="1:11" ht="14.25" customHeight="1">
      <c r="A36" s="39">
        <v>28</v>
      </c>
      <c r="B36" s="40">
        <f t="shared" si="4"/>
        <v>44409</v>
      </c>
      <c r="C36" s="41">
        <f t="shared" si="5"/>
        <v>16631.638468184046</v>
      </c>
      <c r="D36" s="41">
        <f t="shared" si="0"/>
        <v>97.017891064406953</v>
      </c>
      <c r="E36" s="42">
        <f t="shared" si="1"/>
        <v>-135.19906737284117</v>
      </c>
      <c r="F36" s="41">
        <f t="shared" si="2"/>
        <v>0</v>
      </c>
      <c r="G36" s="41">
        <f t="shared" si="3"/>
        <v>16496.439400811207</v>
      </c>
      <c r="H36" s="41">
        <f t="shared" si="6"/>
        <v>6502.0748362429485</v>
      </c>
      <c r="I36" s="43">
        <f t="shared" si="7"/>
        <v>20.249999999999968</v>
      </c>
      <c r="K36" s="20"/>
    </row>
    <row r="37" spans="1:11" ht="14.25" customHeight="1">
      <c r="A37" s="39">
        <v>29</v>
      </c>
      <c r="B37" s="40">
        <f t="shared" si="4"/>
        <v>44440</v>
      </c>
      <c r="C37" s="41">
        <f t="shared" si="5"/>
        <v>16496.439400811207</v>
      </c>
      <c r="D37" s="41">
        <f t="shared" si="0"/>
        <v>96.229229838065365</v>
      </c>
      <c r="E37" s="42">
        <f t="shared" si="1"/>
        <v>-135.98772859918273</v>
      </c>
      <c r="F37" s="41">
        <f t="shared" si="2"/>
        <v>0</v>
      </c>
      <c r="G37" s="41">
        <f t="shared" si="3"/>
        <v>16360.451672212024</v>
      </c>
      <c r="H37" s="41">
        <f t="shared" si="6"/>
        <v>6734.2917946801963</v>
      </c>
      <c r="I37" s="43">
        <f t="shared" si="7"/>
        <v>20.3333333333333</v>
      </c>
      <c r="K37" s="20"/>
    </row>
    <row r="38" spans="1:11" ht="14.25" customHeight="1">
      <c r="A38" s="39">
        <v>30</v>
      </c>
      <c r="B38" s="40">
        <f t="shared" si="4"/>
        <v>44470</v>
      </c>
      <c r="C38" s="41">
        <f t="shared" si="5"/>
        <v>16360.451672212024</v>
      </c>
      <c r="D38" s="41">
        <f t="shared" si="0"/>
        <v>95.435968087903476</v>
      </c>
      <c r="E38" s="42">
        <f t="shared" si="1"/>
        <v>-136.78099034934462</v>
      </c>
      <c r="F38" s="41">
        <f t="shared" si="2"/>
        <v>0</v>
      </c>
      <c r="G38" s="41">
        <f t="shared" si="3"/>
        <v>16223.670681862679</v>
      </c>
      <c r="H38" s="41">
        <f t="shared" si="6"/>
        <v>6966.508753117444</v>
      </c>
      <c r="I38" s="43">
        <f t="shared" si="7"/>
        <v>20.416666666666632</v>
      </c>
      <c r="K38" s="20"/>
    </row>
    <row r="39" spans="1:11" ht="14.25" customHeight="1">
      <c r="A39" s="39">
        <v>31</v>
      </c>
      <c r="B39" s="40">
        <f t="shared" si="4"/>
        <v>44501</v>
      </c>
      <c r="C39" s="41">
        <f t="shared" si="5"/>
        <v>16223.670681862679</v>
      </c>
      <c r="D39" s="41">
        <f t="shared" si="0"/>
        <v>94.638078977532288</v>
      </c>
      <c r="E39" s="42">
        <f t="shared" si="1"/>
        <v>-137.57887945971584</v>
      </c>
      <c r="F39" s="41">
        <f t="shared" si="2"/>
        <v>0</v>
      </c>
      <c r="G39" s="41">
        <f t="shared" si="3"/>
        <v>16086.091802402963</v>
      </c>
      <c r="H39" s="41">
        <f t="shared" si="6"/>
        <v>7198.7257115546918</v>
      </c>
      <c r="I39" s="43">
        <f t="shared" si="7"/>
        <v>20.499999999999964</v>
      </c>
      <c r="K39" s="20"/>
    </row>
    <row r="40" spans="1:11" ht="14.25" customHeight="1">
      <c r="A40" s="39">
        <v>32</v>
      </c>
      <c r="B40" s="40">
        <f t="shared" si="4"/>
        <v>44531</v>
      </c>
      <c r="C40" s="41">
        <f t="shared" si="5"/>
        <v>16086.091802402963</v>
      </c>
      <c r="D40" s="41">
        <f t="shared" si="0"/>
        <v>93.83553551401728</v>
      </c>
      <c r="E40" s="42">
        <f t="shared" si="1"/>
        <v>-138.38142292323084</v>
      </c>
      <c r="F40" s="41">
        <f t="shared" si="2"/>
        <v>0</v>
      </c>
      <c r="G40" s="41">
        <f t="shared" si="3"/>
        <v>15947.710379479733</v>
      </c>
      <c r="H40" s="41">
        <f t="shared" si="6"/>
        <v>7430.9426699919404</v>
      </c>
      <c r="I40" s="43">
        <f t="shared" si="7"/>
        <v>20.583333333333297</v>
      </c>
      <c r="K40" s="20"/>
    </row>
    <row r="41" spans="1:11" ht="14.25" customHeight="1">
      <c r="A41" s="39">
        <v>33</v>
      </c>
      <c r="B41" s="40">
        <f t="shared" si="4"/>
        <v>44562</v>
      </c>
      <c r="C41" s="41">
        <f t="shared" si="5"/>
        <v>15947.710379479733</v>
      </c>
      <c r="D41" s="41">
        <f t="shared" si="0"/>
        <v>93.028310546965102</v>
      </c>
      <c r="E41" s="42">
        <f t="shared" si="1"/>
        <v>-139.18864789028299</v>
      </c>
      <c r="F41" s="41">
        <f t="shared" si="2"/>
        <v>0</v>
      </c>
      <c r="G41" s="41">
        <f t="shared" si="3"/>
        <v>15808.52173158945</v>
      </c>
      <c r="H41" s="41">
        <f t="shared" si="6"/>
        <v>7663.1596284291891</v>
      </c>
      <c r="I41" s="43">
        <f t="shared" si="7"/>
        <v>20.666666666666629</v>
      </c>
      <c r="K41" s="20"/>
    </row>
    <row r="42" spans="1:11" ht="14.25" customHeight="1">
      <c r="A42" s="39">
        <v>34</v>
      </c>
      <c r="B42" s="40">
        <f t="shared" si="4"/>
        <v>44593</v>
      </c>
      <c r="C42" s="41">
        <f t="shared" si="5"/>
        <v>15808.52173158945</v>
      </c>
      <c r="D42" s="41">
        <f t="shared" si="0"/>
        <v>92.216376767605126</v>
      </c>
      <c r="E42" s="42">
        <f t="shared" si="1"/>
        <v>-140.000581669643</v>
      </c>
      <c r="F42" s="41">
        <f t="shared" si="2"/>
        <v>0</v>
      </c>
      <c r="G42" s="41">
        <f t="shared" si="3"/>
        <v>15668.521149919807</v>
      </c>
      <c r="H42" s="41">
        <f t="shared" si="6"/>
        <v>7895.3765868664368</v>
      </c>
      <c r="I42" s="43">
        <f t="shared" si="7"/>
        <v>20.749999999999961</v>
      </c>
      <c r="K42" s="20"/>
    </row>
    <row r="43" spans="1:11" ht="14.25" customHeight="1">
      <c r="A43" s="39">
        <v>35</v>
      </c>
      <c r="B43" s="40">
        <f t="shared" si="4"/>
        <v>44621</v>
      </c>
      <c r="C43" s="41">
        <f t="shared" si="5"/>
        <v>15668.521149919807</v>
      </c>
      <c r="D43" s="41">
        <f t="shared" si="0"/>
        <v>91.399706707865548</v>
      </c>
      <c r="E43" s="42">
        <f t="shared" si="1"/>
        <v>-140.81725172938258</v>
      </c>
      <c r="F43" s="41">
        <f t="shared" si="2"/>
        <v>0</v>
      </c>
      <c r="G43" s="41">
        <f t="shared" si="3"/>
        <v>15527.703898190424</v>
      </c>
      <c r="H43" s="41">
        <f t="shared" si="6"/>
        <v>8127.5935453036846</v>
      </c>
      <c r="I43" s="43">
        <f t="shared" si="7"/>
        <v>20.833333333333293</v>
      </c>
      <c r="K43" s="20"/>
    </row>
    <row r="44" spans="1:11" ht="14.25" customHeight="1">
      <c r="A44" s="39">
        <v>36</v>
      </c>
      <c r="B44" s="40">
        <f t="shared" si="4"/>
        <v>44652</v>
      </c>
      <c r="C44" s="41">
        <f t="shared" si="5"/>
        <v>15527.703898190424</v>
      </c>
      <c r="D44" s="41">
        <f t="shared" si="0"/>
        <v>90.578272739444159</v>
      </c>
      <c r="E44" s="42">
        <f t="shared" si="1"/>
        <v>-141.63868569780396</v>
      </c>
      <c r="F44" s="41">
        <f t="shared" si="2"/>
        <v>0</v>
      </c>
      <c r="G44" s="41">
        <f t="shared" si="3"/>
        <v>15386.06521249262</v>
      </c>
      <c r="H44" s="41">
        <f t="shared" si="6"/>
        <v>8359.8105037409332</v>
      </c>
      <c r="I44" s="43">
        <f t="shared" si="7"/>
        <v>20.916666666666625</v>
      </c>
      <c r="K44" s="20"/>
    </row>
    <row r="45" spans="1:11" ht="14.25" customHeight="1">
      <c r="A45" s="39">
        <v>37</v>
      </c>
      <c r="B45" s="40">
        <f t="shared" si="4"/>
        <v>44682</v>
      </c>
      <c r="C45" s="41">
        <f t="shared" si="5"/>
        <v>15386.06521249262</v>
      </c>
      <c r="D45" s="41">
        <f t="shared" si="0"/>
        <v>89.752047072873609</v>
      </c>
      <c r="E45" s="42">
        <f t="shared" si="1"/>
        <v>-142.4649113643745</v>
      </c>
      <c r="F45" s="41">
        <f t="shared" si="2"/>
        <v>0</v>
      </c>
      <c r="G45" s="41">
        <f t="shared" si="3"/>
        <v>15243.600301128246</v>
      </c>
      <c r="H45" s="41">
        <f t="shared" si="6"/>
        <v>8592.0274621781809</v>
      </c>
      <c r="I45" s="43">
        <f t="shared" si="7"/>
        <v>20.999999999999957</v>
      </c>
      <c r="K45" s="20"/>
    </row>
    <row r="46" spans="1:11" ht="14.25" customHeight="1">
      <c r="A46" s="39">
        <v>38</v>
      </c>
      <c r="B46" s="40">
        <f t="shared" si="4"/>
        <v>44713</v>
      </c>
      <c r="C46" s="41">
        <f t="shared" si="5"/>
        <v>15243.600301128246</v>
      </c>
      <c r="D46" s="41">
        <f t="shared" si="0"/>
        <v>88.921001756581447</v>
      </c>
      <c r="E46" s="42">
        <f t="shared" si="1"/>
        <v>-143.29595668066668</v>
      </c>
      <c r="F46" s="41">
        <f t="shared" si="2"/>
        <v>0</v>
      </c>
      <c r="G46" s="41">
        <f t="shared" si="3"/>
        <v>15100.304344447581</v>
      </c>
      <c r="H46" s="41">
        <f t="shared" si="6"/>
        <v>8824.2444206154287</v>
      </c>
      <c r="I46" s="43">
        <f t="shared" si="7"/>
        <v>21.08333333333329</v>
      </c>
      <c r="K46" s="20"/>
    </row>
    <row r="47" spans="1:11" ht="14.25" customHeight="1">
      <c r="A47" s="39">
        <v>39</v>
      </c>
      <c r="B47" s="40">
        <f t="shared" si="4"/>
        <v>44743</v>
      </c>
      <c r="C47" s="41">
        <f t="shared" si="5"/>
        <v>15100.304344447581</v>
      </c>
      <c r="D47" s="41">
        <f t="shared" si="0"/>
        <v>88.085108675944227</v>
      </c>
      <c r="E47" s="42">
        <f t="shared" si="1"/>
        <v>-144.1318497613039</v>
      </c>
      <c r="F47" s="41">
        <f t="shared" si="2"/>
        <v>0</v>
      </c>
      <c r="G47" s="41">
        <f t="shared" si="3"/>
        <v>14956.172494686276</v>
      </c>
      <c r="H47" s="41">
        <f t="shared" si="6"/>
        <v>9056.4613790526782</v>
      </c>
      <c r="I47" s="43">
        <f t="shared" si="7"/>
        <v>21.166666666666622</v>
      </c>
      <c r="K47" s="20"/>
    </row>
    <row r="48" spans="1:11" ht="14.25" customHeight="1">
      <c r="A48" s="39">
        <v>40</v>
      </c>
      <c r="B48" s="40">
        <f t="shared" si="4"/>
        <v>44774</v>
      </c>
      <c r="C48" s="41">
        <f t="shared" si="5"/>
        <v>14956.172494686276</v>
      </c>
      <c r="D48" s="41">
        <f t="shared" si="0"/>
        <v>87.244339552336612</v>
      </c>
      <c r="E48" s="42">
        <f t="shared" si="1"/>
        <v>-144.9726188849115</v>
      </c>
      <c r="F48" s="41">
        <f t="shared" si="2"/>
        <v>0</v>
      </c>
      <c r="G48" s="41">
        <f t="shared" si="3"/>
        <v>14811.199875801365</v>
      </c>
      <c r="H48" s="41">
        <f t="shared" si="6"/>
        <v>9288.678337489926</v>
      </c>
      <c r="I48" s="43">
        <f t="shared" si="7"/>
        <v>21.249999999999954</v>
      </c>
      <c r="K48" s="20"/>
    </row>
    <row r="49" spans="1:11" ht="14.25" customHeight="1">
      <c r="A49" s="39">
        <v>41</v>
      </c>
      <c r="B49" s="40">
        <f t="shared" si="4"/>
        <v>44805</v>
      </c>
      <c r="C49" s="41">
        <f t="shared" si="5"/>
        <v>14811.199875801365</v>
      </c>
      <c r="D49" s="41">
        <f t="shared" si="0"/>
        <v>86.398665942174617</v>
      </c>
      <c r="E49" s="42">
        <f t="shared" si="1"/>
        <v>-145.81829249507348</v>
      </c>
      <c r="F49" s="41">
        <f t="shared" si="2"/>
        <v>0</v>
      </c>
      <c r="G49" s="41">
        <f t="shared" si="3"/>
        <v>14665.381583306291</v>
      </c>
      <c r="H49" s="41">
        <f t="shared" si="6"/>
        <v>9520.8952959271755</v>
      </c>
      <c r="I49" s="43">
        <f t="shared" si="7"/>
        <v>21.333333333333286</v>
      </c>
      <c r="K49" s="20"/>
    </row>
    <row r="50" spans="1:11" ht="14.25" customHeight="1">
      <c r="A50" s="39">
        <v>42</v>
      </c>
      <c r="B50" s="40">
        <f t="shared" si="4"/>
        <v>44835</v>
      </c>
      <c r="C50" s="41">
        <f t="shared" si="5"/>
        <v>14665.381583306291</v>
      </c>
      <c r="D50" s="41">
        <f t="shared" si="0"/>
        <v>85.54805923595336</v>
      </c>
      <c r="E50" s="42">
        <f t="shared" si="1"/>
        <v>-146.66889920129475</v>
      </c>
      <c r="F50" s="41">
        <f t="shared" si="2"/>
        <v>0</v>
      </c>
      <c r="G50" s="41">
        <f t="shared" si="3"/>
        <v>14518.712684104996</v>
      </c>
      <c r="H50" s="41">
        <f t="shared" si="6"/>
        <v>9753.1122543644233</v>
      </c>
      <c r="I50" s="43">
        <f t="shared" si="7"/>
        <v>21.416666666666618</v>
      </c>
      <c r="K50" s="20"/>
    </row>
    <row r="51" spans="1:11" ht="14.25" customHeight="1">
      <c r="A51" s="39">
        <v>43</v>
      </c>
      <c r="B51" s="40">
        <f t="shared" si="4"/>
        <v>44866</v>
      </c>
      <c r="C51" s="41">
        <f t="shared" si="5"/>
        <v>14518.712684104996</v>
      </c>
      <c r="D51" s="41">
        <f t="shared" si="0"/>
        <v>84.692490657279151</v>
      </c>
      <c r="E51" s="42">
        <f t="shared" si="1"/>
        <v>-147.52446777996897</v>
      </c>
      <c r="F51" s="41">
        <f t="shared" si="2"/>
        <v>0</v>
      </c>
      <c r="G51" s="41">
        <f t="shared" si="3"/>
        <v>14371.188216325027</v>
      </c>
      <c r="H51" s="41">
        <f t="shared" si="6"/>
        <v>9985.329212801671</v>
      </c>
      <c r="I51" s="43">
        <f t="shared" si="7"/>
        <v>21.49999999999995</v>
      </c>
      <c r="K51" s="20"/>
    </row>
    <row r="52" spans="1:11" ht="14.25" customHeight="1">
      <c r="A52" s="39">
        <v>44</v>
      </c>
      <c r="B52" s="40">
        <f t="shared" si="4"/>
        <v>44896</v>
      </c>
      <c r="C52" s="41">
        <f t="shared" si="5"/>
        <v>14371.188216325027</v>
      </c>
      <c r="D52" s="41">
        <f t="shared" si="0"/>
        <v>83.831931261895988</v>
      </c>
      <c r="E52" s="42">
        <f t="shared" si="1"/>
        <v>-148.38502717535212</v>
      </c>
      <c r="F52" s="41">
        <f t="shared" si="2"/>
        <v>0</v>
      </c>
      <c r="G52" s="41">
        <f t="shared" si="3"/>
        <v>14222.803189149674</v>
      </c>
      <c r="H52" s="41">
        <f t="shared" si="6"/>
        <v>10217.546171238921</v>
      </c>
      <c r="I52" s="43">
        <f t="shared" si="7"/>
        <v>21.583333333333282</v>
      </c>
      <c r="K52" s="20"/>
    </row>
    <row r="53" spans="1:11" ht="14.25" customHeight="1">
      <c r="A53" s="39">
        <v>45</v>
      </c>
      <c r="B53" s="40">
        <f t="shared" si="4"/>
        <v>44927</v>
      </c>
      <c r="C53" s="41">
        <f t="shared" si="5"/>
        <v>14222.803189149674</v>
      </c>
      <c r="D53" s="41">
        <f t="shared" si="0"/>
        <v>82.966351936706431</v>
      </c>
      <c r="E53" s="42">
        <f t="shared" si="1"/>
        <v>-149.25060650054166</v>
      </c>
      <c r="F53" s="41">
        <f t="shared" si="2"/>
        <v>0</v>
      </c>
      <c r="G53" s="41">
        <f t="shared" si="3"/>
        <v>14073.552582649132</v>
      </c>
      <c r="H53" s="41">
        <f t="shared" si="6"/>
        <v>10449.763129676168</v>
      </c>
      <c r="I53" s="43">
        <f t="shared" si="7"/>
        <v>21.666666666666615</v>
      </c>
      <c r="K53" s="20"/>
    </row>
    <row r="54" spans="1:11" ht="14.25" customHeight="1">
      <c r="A54" s="39">
        <v>46</v>
      </c>
      <c r="B54" s="40">
        <f t="shared" si="4"/>
        <v>44958</v>
      </c>
      <c r="C54" s="41">
        <f t="shared" si="5"/>
        <v>14073.552582649132</v>
      </c>
      <c r="D54" s="41">
        <f t="shared" si="0"/>
        <v>82.095723398786603</v>
      </c>
      <c r="E54" s="42">
        <f t="shared" si="1"/>
        <v>-150.12123503846152</v>
      </c>
      <c r="F54" s="41">
        <f t="shared" si="2"/>
        <v>0</v>
      </c>
      <c r="G54" s="41">
        <f t="shared" si="3"/>
        <v>13923.431347610671</v>
      </c>
      <c r="H54" s="41">
        <f t="shared" si="6"/>
        <v>10681.980088113416</v>
      </c>
      <c r="I54" s="43">
        <f t="shared" si="7"/>
        <v>21.749999999999947</v>
      </c>
      <c r="K54" s="20"/>
    </row>
    <row r="55" spans="1:11" ht="14.25" customHeight="1">
      <c r="A55" s="39">
        <v>47</v>
      </c>
      <c r="B55" s="40">
        <f t="shared" si="4"/>
        <v>44986</v>
      </c>
      <c r="C55" s="41">
        <f t="shared" si="5"/>
        <v>13923.431347610671</v>
      </c>
      <c r="D55" s="41">
        <f t="shared" si="0"/>
        <v>81.220016194395569</v>
      </c>
      <c r="E55" s="42">
        <f t="shared" si="1"/>
        <v>-150.99694224285253</v>
      </c>
      <c r="F55" s="41">
        <f t="shared" si="2"/>
        <v>0</v>
      </c>
      <c r="G55" s="41">
        <f t="shared" si="3"/>
        <v>13772.434405367818</v>
      </c>
      <c r="H55" s="41">
        <f t="shared" si="6"/>
        <v>10914.197046550664</v>
      </c>
      <c r="I55" s="43">
        <f t="shared" si="7"/>
        <v>21.833333333333279</v>
      </c>
      <c r="K55" s="20"/>
    </row>
    <row r="56" spans="1:11" ht="14.25" customHeight="1">
      <c r="A56" s="39">
        <v>48</v>
      </c>
      <c r="B56" s="40">
        <f t="shared" si="4"/>
        <v>45017</v>
      </c>
      <c r="C56" s="41">
        <f t="shared" si="5"/>
        <v>13772.434405367818</v>
      </c>
      <c r="D56" s="41">
        <f t="shared" si="0"/>
        <v>80.339200697978939</v>
      </c>
      <c r="E56" s="42">
        <f t="shared" si="1"/>
        <v>-151.87775773926916</v>
      </c>
      <c r="F56" s="41">
        <f t="shared" si="2"/>
        <v>0</v>
      </c>
      <c r="G56" s="41">
        <f t="shared" si="3"/>
        <v>13620.556647628549</v>
      </c>
      <c r="H56" s="41">
        <f t="shared" si="6"/>
        <v>11146.414004987912</v>
      </c>
      <c r="I56" s="43">
        <f t="shared" si="7"/>
        <v>21.916666666666611</v>
      </c>
      <c r="K56" s="20"/>
    </row>
    <row r="57" spans="1:11" ht="14.25" customHeight="1">
      <c r="A57" s="39">
        <v>49</v>
      </c>
      <c r="B57" s="40">
        <f t="shared" si="4"/>
        <v>45047</v>
      </c>
      <c r="C57" s="41">
        <f t="shared" si="5"/>
        <v>13620.556647628549</v>
      </c>
      <c r="D57" s="41">
        <f t="shared" si="0"/>
        <v>79.453247111166533</v>
      </c>
      <c r="E57" s="42">
        <f t="shared" si="1"/>
        <v>-152.76371132608159</v>
      </c>
      <c r="F57" s="41">
        <f t="shared" si="2"/>
        <v>0</v>
      </c>
      <c r="G57" s="41">
        <f t="shared" si="3"/>
        <v>13467.792936302469</v>
      </c>
      <c r="H57" s="41">
        <f t="shared" si="6"/>
        <v>11378.630963425159</v>
      </c>
      <c r="I57" s="43">
        <f t="shared" si="7"/>
        <v>21.999999999999943</v>
      </c>
      <c r="K57" s="20"/>
    </row>
    <row r="58" spans="1:11" ht="14.25" customHeight="1">
      <c r="A58" s="39">
        <v>50</v>
      </c>
      <c r="B58" s="40">
        <f t="shared" si="4"/>
        <v>45078</v>
      </c>
      <c r="C58" s="41">
        <f t="shared" si="5"/>
        <v>13467.792936302469</v>
      </c>
      <c r="D58" s="41">
        <f t="shared" si="0"/>
        <v>78.562125461764396</v>
      </c>
      <c r="E58" s="42">
        <f t="shared" si="1"/>
        <v>-153.65483297548371</v>
      </c>
      <c r="F58" s="41">
        <f t="shared" si="2"/>
        <v>0</v>
      </c>
      <c r="G58" s="41">
        <f t="shared" si="3"/>
        <v>13314.138103326984</v>
      </c>
      <c r="H58" s="41">
        <f t="shared" si="6"/>
        <v>11610.847921862407</v>
      </c>
      <c r="I58" s="43">
        <f t="shared" si="7"/>
        <v>22.083333333333275</v>
      </c>
      <c r="K58" s="20"/>
    </row>
    <row r="59" spans="1:11" ht="14.25" customHeight="1">
      <c r="A59" s="39">
        <v>51</v>
      </c>
      <c r="B59" s="40">
        <f t="shared" si="4"/>
        <v>45108</v>
      </c>
      <c r="C59" s="41">
        <f t="shared" si="5"/>
        <v>13314.138103326984</v>
      </c>
      <c r="D59" s="41">
        <f t="shared" si="0"/>
        <v>77.665805602740747</v>
      </c>
      <c r="E59" s="42">
        <f t="shared" si="1"/>
        <v>-154.55115283450738</v>
      </c>
      <c r="F59" s="41">
        <f t="shared" si="2"/>
        <v>0</v>
      </c>
      <c r="G59" s="41">
        <f t="shared" si="3"/>
        <v>13159.586950492478</v>
      </c>
      <c r="H59" s="41">
        <f t="shared" si="6"/>
        <v>11843.064880299655</v>
      </c>
      <c r="I59" s="43">
        <f t="shared" si="7"/>
        <v>22.166666666666607</v>
      </c>
      <c r="K59" s="20"/>
    </row>
    <row r="60" spans="1:11" ht="14.25" customHeight="1">
      <c r="A60" s="39">
        <v>52</v>
      </c>
      <c r="B60" s="40">
        <f t="shared" si="4"/>
        <v>45139</v>
      </c>
      <c r="C60" s="41">
        <f t="shared" si="5"/>
        <v>13159.586950492478</v>
      </c>
      <c r="D60" s="41">
        <f t="shared" si="0"/>
        <v>76.764257211206129</v>
      </c>
      <c r="E60" s="42">
        <f t="shared" si="1"/>
        <v>-155.452701226042</v>
      </c>
      <c r="F60" s="41">
        <f t="shared" si="2"/>
        <v>0</v>
      </c>
      <c r="G60" s="41">
        <f t="shared" si="3"/>
        <v>13004.134249266435</v>
      </c>
      <c r="H60" s="41">
        <f t="shared" si="6"/>
        <v>12075.281838736903</v>
      </c>
      <c r="I60" s="43">
        <f t="shared" si="7"/>
        <v>22.24999999999994</v>
      </c>
      <c r="K60" s="20"/>
    </row>
    <row r="61" spans="1:11" ht="14.25" customHeight="1">
      <c r="A61" s="39">
        <v>53</v>
      </c>
      <c r="B61" s="40">
        <f t="shared" si="4"/>
        <v>45170</v>
      </c>
      <c r="C61" s="41">
        <f t="shared" si="5"/>
        <v>13004.134249266435</v>
      </c>
      <c r="D61" s="41">
        <f t="shared" si="0"/>
        <v>75.857449787387537</v>
      </c>
      <c r="E61" s="42">
        <f t="shared" si="1"/>
        <v>-156.35950864986057</v>
      </c>
      <c r="F61" s="41">
        <f t="shared" si="2"/>
        <v>0</v>
      </c>
      <c r="G61" s="41">
        <f t="shared" si="3"/>
        <v>12847.774740616574</v>
      </c>
      <c r="H61" s="41">
        <f t="shared" si="6"/>
        <v>12307.49879717415</v>
      </c>
      <c r="I61" s="43">
        <f t="shared" si="7"/>
        <v>22.333333333333272</v>
      </c>
      <c r="K61" s="20"/>
    </row>
    <row r="62" spans="1:11" ht="14.25" customHeight="1">
      <c r="A62" s="39">
        <v>54</v>
      </c>
      <c r="B62" s="40">
        <f t="shared" si="4"/>
        <v>45200</v>
      </c>
      <c r="C62" s="41">
        <f t="shared" si="5"/>
        <v>12847.774740616574</v>
      </c>
      <c r="D62" s="41">
        <f t="shared" si="0"/>
        <v>74.945352653596686</v>
      </c>
      <c r="E62" s="42">
        <f t="shared" si="1"/>
        <v>-157.27160578365141</v>
      </c>
      <c r="F62" s="41">
        <f t="shared" si="2"/>
        <v>0</v>
      </c>
      <c r="G62" s="41">
        <f t="shared" si="3"/>
        <v>12690.503134832923</v>
      </c>
      <c r="H62" s="41">
        <f t="shared" si="6"/>
        <v>12539.715755611398</v>
      </c>
      <c r="I62" s="43">
        <f t="shared" si="7"/>
        <v>22.416666666666604</v>
      </c>
      <c r="K62" s="20"/>
    </row>
    <row r="63" spans="1:11" ht="14.25" customHeight="1">
      <c r="A63" s="39">
        <v>55</v>
      </c>
      <c r="B63" s="40">
        <f t="shared" si="4"/>
        <v>45231</v>
      </c>
      <c r="C63" s="41">
        <f t="shared" si="5"/>
        <v>12690.503134832923</v>
      </c>
      <c r="D63" s="41">
        <f t="shared" si="0"/>
        <v>74.027934953192059</v>
      </c>
      <c r="E63" s="42">
        <f t="shared" si="1"/>
        <v>-158.18902348405607</v>
      </c>
      <c r="F63" s="41">
        <f t="shared" si="2"/>
        <v>0</v>
      </c>
      <c r="G63" s="41">
        <f t="shared" si="3"/>
        <v>12532.314111348867</v>
      </c>
      <c r="H63" s="41">
        <f t="shared" si="6"/>
        <v>12771.932714048646</v>
      </c>
      <c r="I63" s="43">
        <f t="shared" si="7"/>
        <v>22.499999999999936</v>
      </c>
      <c r="K63" s="20"/>
    </row>
    <row r="64" spans="1:11" ht="14.25" customHeight="1">
      <c r="A64" s="39">
        <v>56</v>
      </c>
      <c r="B64" s="40">
        <f t="shared" si="4"/>
        <v>45261</v>
      </c>
      <c r="C64" s="41">
        <f t="shared" si="5"/>
        <v>12532.314111348867</v>
      </c>
      <c r="D64" s="41">
        <f t="shared" si="0"/>
        <v>73.105165649535067</v>
      </c>
      <c r="E64" s="42">
        <f t="shared" si="1"/>
        <v>-159.11179278771306</v>
      </c>
      <c r="F64" s="41">
        <f t="shared" si="2"/>
        <v>0</v>
      </c>
      <c r="G64" s="41">
        <f t="shared" si="3"/>
        <v>12373.202318561154</v>
      </c>
      <c r="H64" s="41">
        <f t="shared" si="6"/>
        <v>13004.149672485893</v>
      </c>
      <c r="I64" s="43">
        <f t="shared" si="7"/>
        <v>22.583333333333268</v>
      </c>
      <c r="K64" s="20"/>
    </row>
    <row r="65" spans="1:11" ht="14.25" customHeight="1">
      <c r="A65" s="39">
        <v>57</v>
      </c>
      <c r="B65" s="40">
        <f t="shared" si="4"/>
        <v>45292</v>
      </c>
      <c r="C65" s="41">
        <f t="shared" si="5"/>
        <v>12373.202318561154</v>
      </c>
      <c r="D65" s="41">
        <f t="shared" si="0"/>
        <v>72.177013524940079</v>
      </c>
      <c r="E65" s="42">
        <f t="shared" si="1"/>
        <v>-160.03994491230804</v>
      </c>
      <c r="F65" s="41">
        <f t="shared" si="2"/>
        <v>0</v>
      </c>
      <c r="G65" s="41">
        <f t="shared" si="3"/>
        <v>12213.162373648845</v>
      </c>
      <c r="H65" s="41">
        <f t="shared" si="6"/>
        <v>13236.366630923143</v>
      </c>
      <c r="I65" s="43">
        <f t="shared" si="7"/>
        <v>22.6666666666666</v>
      </c>
      <c r="K65" s="20"/>
    </row>
    <row r="66" spans="1:11" ht="14.25" customHeight="1">
      <c r="A66" s="39">
        <v>58</v>
      </c>
      <c r="B66" s="40">
        <f t="shared" si="4"/>
        <v>45323</v>
      </c>
      <c r="C66" s="41">
        <f t="shared" si="5"/>
        <v>12213.162373648845</v>
      </c>
      <c r="D66" s="41">
        <f t="shared" si="0"/>
        <v>71.243447179618272</v>
      </c>
      <c r="E66" s="42">
        <f t="shared" si="1"/>
        <v>-160.97351125762984</v>
      </c>
      <c r="F66" s="41">
        <f t="shared" si="2"/>
        <v>0</v>
      </c>
      <c r="G66" s="41">
        <f t="shared" si="3"/>
        <v>12052.188862391216</v>
      </c>
      <c r="H66" s="41">
        <f t="shared" si="6"/>
        <v>13468.583589360391</v>
      </c>
      <c r="I66" s="43">
        <f t="shared" si="7"/>
        <v>22.749999999999932</v>
      </c>
      <c r="K66" s="20"/>
    </row>
    <row r="67" spans="1:11" ht="14.25" customHeight="1">
      <c r="A67" s="39">
        <v>59</v>
      </c>
      <c r="B67" s="40">
        <f t="shared" si="4"/>
        <v>45352</v>
      </c>
      <c r="C67" s="41">
        <f t="shared" si="5"/>
        <v>12052.188862391216</v>
      </c>
      <c r="D67" s="41">
        <f t="shared" si="0"/>
        <v>70.304435030615423</v>
      </c>
      <c r="E67" s="42">
        <f t="shared" si="1"/>
        <v>-161.91252340663269</v>
      </c>
      <c r="F67" s="41">
        <f t="shared" si="2"/>
        <v>0</v>
      </c>
      <c r="G67" s="41">
        <f t="shared" si="3"/>
        <v>11890.276338984584</v>
      </c>
      <c r="H67" s="41">
        <f t="shared" si="6"/>
        <v>13700.800547797639</v>
      </c>
      <c r="I67" s="43">
        <f t="shared" si="7"/>
        <v>22.833333333333265</v>
      </c>
      <c r="K67" s="20"/>
    </row>
    <row r="68" spans="1:11" ht="14.25" customHeight="1">
      <c r="A68" s="39">
        <v>60</v>
      </c>
      <c r="B68" s="40">
        <f t="shared" si="4"/>
        <v>45383</v>
      </c>
      <c r="C68" s="41">
        <f t="shared" si="5"/>
        <v>11890.276338984584</v>
      </c>
      <c r="D68" s="41">
        <f t="shared" si="0"/>
        <v>69.359945310743413</v>
      </c>
      <c r="E68" s="42">
        <f t="shared" si="1"/>
        <v>-162.85701312650468</v>
      </c>
      <c r="F68" s="41">
        <f t="shared" si="2"/>
        <v>0</v>
      </c>
      <c r="G68" s="41">
        <f t="shared" si="3"/>
        <v>11727.41932585808</v>
      </c>
      <c r="H68" s="41">
        <f t="shared" si="6"/>
        <v>13933.017506234886</v>
      </c>
      <c r="I68" s="43">
        <f t="shared" si="7"/>
        <v>22.916666666666597</v>
      </c>
      <c r="K68" s="20"/>
    </row>
    <row r="69" spans="1:11" ht="14.25" customHeight="1">
      <c r="A69" s="39">
        <v>61</v>
      </c>
      <c r="B69" s="40">
        <f t="shared" si="4"/>
        <v>45413</v>
      </c>
      <c r="C69" s="41">
        <f t="shared" si="5"/>
        <v>11727.41932585808</v>
      </c>
      <c r="D69" s="41">
        <f t="shared" si="0"/>
        <v>68.409946067505459</v>
      </c>
      <c r="E69" s="42">
        <f t="shared" si="1"/>
        <v>-163.80701236974267</v>
      </c>
      <c r="F69" s="41">
        <f t="shared" si="2"/>
        <v>0</v>
      </c>
      <c r="G69" s="41">
        <f t="shared" si="3"/>
        <v>11563.612313488336</v>
      </c>
      <c r="H69" s="41">
        <f t="shared" si="6"/>
        <v>14165.234464672136</v>
      </c>
      <c r="I69" s="43">
        <f t="shared" si="7"/>
        <v>22.999999999999929</v>
      </c>
      <c r="K69" s="20"/>
    </row>
    <row r="70" spans="1:11" ht="14.25" customHeight="1">
      <c r="A70" s="39">
        <v>62</v>
      </c>
      <c r="B70" s="40">
        <f t="shared" si="4"/>
        <v>45444</v>
      </c>
      <c r="C70" s="41">
        <f t="shared" si="5"/>
        <v>11563.612313488336</v>
      </c>
      <c r="D70" s="41">
        <f t="shared" si="0"/>
        <v>67.454405162015291</v>
      </c>
      <c r="E70" s="42">
        <f t="shared" si="1"/>
        <v>-164.76255327523282</v>
      </c>
      <c r="F70" s="41">
        <f t="shared" si="2"/>
        <v>0</v>
      </c>
      <c r="G70" s="41">
        <f t="shared" si="3"/>
        <v>11398.849760213103</v>
      </c>
      <c r="H70" s="41">
        <f t="shared" si="6"/>
        <v>14397.451423109385</v>
      </c>
      <c r="I70" s="43">
        <f t="shared" si="7"/>
        <v>23.083333333333261</v>
      </c>
      <c r="K70" s="20"/>
    </row>
    <row r="71" spans="1:11" ht="14.25" customHeight="1">
      <c r="A71" s="39">
        <v>63</v>
      </c>
      <c r="B71" s="40">
        <f t="shared" si="4"/>
        <v>45474</v>
      </c>
      <c r="C71" s="41">
        <f t="shared" si="5"/>
        <v>11398.849760213103</v>
      </c>
      <c r="D71" s="41">
        <f t="shared" si="0"/>
        <v>66.493290267909757</v>
      </c>
      <c r="E71" s="42">
        <f t="shared" si="1"/>
        <v>-165.72366816933834</v>
      </c>
      <c r="F71" s="41">
        <f t="shared" si="2"/>
        <v>0</v>
      </c>
      <c r="G71" s="41">
        <f t="shared" si="3"/>
        <v>11233.126092043765</v>
      </c>
      <c r="H71" s="41">
        <f t="shared" si="6"/>
        <v>14629.668381546633</v>
      </c>
      <c r="I71" s="43">
        <f t="shared" si="7"/>
        <v>23.166666666666593</v>
      </c>
      <c r="K71" s="20"/>
    </row>
    <row r="72" spans="1:11" ht="14.25" customHeight="1">
      <c r="A72" s="39">
        <v>64</v>
      </c>
      <c r="B72" s="40">
        <f t="shared" si="4"/>
        <v>45505</v>
      </c>
      <c r="C72" s="41">
        <f t="shared" si="5"/>
        <v>11233.126092043765</v>
      </c>
      <c r="D72" s="41">
        <f t="shared" si="0"/>
        <v>65.526568870255304</v>
      </c>
      <c r="E72" s="42">
        <f t="shared" si="1"/>
        <v>-166.69038956699279</v>
      </c>
      <c r="F72" s="41">
        <f t="shared" si="2"/>
        <v>0</v>
      </c>
      <c r="G72" s="41">
        <f t="shared" si="3"/>
        <v>11066.435702476772</v>
      </c>
      <c r="H72" s="41">
        <f t="shared" si="6"/>
        <v>14861.885339983881</v>
      </c>
      <c r="I72" s="43">
        <f t="shared" si="7"/>
        <v>23.249999999999925</v>
      </c>
      <c r="K72" s="20"/>
    </row>
    <row r="73" spans="1:11" ht="14.25" customHeight="1">
      <c r="A73" s="39">
        <v>65</v>
      </c>
      <c r="B73" s="40">
        <f t="shared" si="4"/>
        <v>45536</v>
      </c>
      <c r="C73" s="41">
        <f t="shared" si="5"/>
        <v>11066.435702476772</v>
      </c>
      <c r="D73" s="41">
        <f t="shared" si="0"/>
        <v>64.554208264447837</v>
      </c>
      <c r="E73" s="42">
        <f t="shared" si="1"/>
        <v>-167.66275017280026</v>
      </c>
      <c r="F73" s="41">
        <f t="shared" si="2"/>
        <v>0</v>
      </c>
      <c r="G73" s="41">
        <f t="shared" si="3"/>
        <v>10898.772952303972</v>
      </c>
      <c r="H73" s="41">
        <f t="shared" si="6"/>
        <v>15094.102298421129</v>
      </c>
      <c r="I73" s="43">
        <f t="shared" si="7"/>
        <v>23.333333333333258</v>
      </c>
      <c r="K73" s="20"/>
    </row>
    <row r="74" spans="1:11" ht="14.25" customHeight="1">
      <c r="A74" s="39">
        <v>66</v>
      </c>
      <c r="B74" s="40">
        <f t="shared" si="4"/>
        <v>45566</v>
      </c>
      <c r="C74" s="41">
        <f t="shared" si="5"/>
        <v>10898.772952303972</v>
      </c>
      <c r="D74" s="41">
        <f t="shared" si="0"/>
        <v>63.576175555106509</v>
      </c>
      <c r="E74" s="42">
        <f t="shared" si="1"/>
        <v>-168.64078288214159</v>
      </c>
      <c r="F74" s="41">
        <f t="shared" si="2"/>
        <v>0</v>
      </c>
      <c r="G74" s="41">
        <f t="shared" si="3"/>
        <v>10730.132169421831</v>
      </c>
      <c r="H74" s="41">
        <f t="shared" si="6"/>
        <v>15326.319256858376</v>
      </c>
      <c r="I74" s="43">
        <f t="shared" si="7"/>
        <v>23.41666666666659</v>
      </c>
      <c r="K74" s="20"/>
    </row>
    <row r="75" spans="1:11" ht="14.25" customHeight="1">
      <c r="A75" s="39">
        <v>67</v>
      </c>
      <c r="B75" s="40">
        <f t="shared" si="4"/>
        <v>45597</v>
      </c>
      <c r="C75" s="41">
        <f t="shared" si="5"/>
        <v>10730.132169421831</v>
      </c>
      <c r="D75" s="41">
        <f t="shared" si="0"/>
        <v>62.592437654960683</v>
      </c>
      <c r="E75" s="42">
        <f t="shared" si="1"/>
        <v>-169.62452078228742</v>
      </c>
      <c r="F75" s="41">
        <f t="shared" si="2"/>
        <v>0</v>
      </c>
      <c r="G75" s="41">
        <f t="shared" si="3"/>
        <v>10560.507648639545</v>
      </c>
      <c r="H75" s="41">
        <f t="shared" si="6"/>
        <v>15558.536215295624</v>
      </c>
      <c r="I75" s="43">
        <f t="shared" si="7"/>
        <v>23.499999999999922</v>
      </c>
      <c r="K75" s="20"/>
    </row>
    <row r="76" spans="1:11" ht="14.25" customHeight="1">
      <c r="A76" s="39">
        <v>68</v>
      </c>
      <c r="B76" s="40">
        <f t="shared" si="4"/>
        <v>45627</v>
      </c>
      <c r="C76" s="41">
        <f t="shared" si="5"/>
        <v>10560.507648639545</v>
      </c>
      <c r="D76" s="41">
        <f t="shared" si="0"/>
        <v>61.602961283730679</v>
      </c>
      <c r="E76" s="42">
        <f t="shared" si="1"/>
        <v>-170.61399715351743</v>
      </c>
      <c r="F76" s="41">
        <f t="shared" si="2"/>
        <v>0</v>
      </c>
      <c r="G76" s="41">
        <f t="shared" si="3"/>
        <v>10389.893651486027</v>
      </c>
      <c r="H76" s="41">
        <f t="shared" si="6"/>
        <v>15790.753173732872</v>
      </c>
      <c r="I76" s="43">
        <f t="shared" si="7"/>
        <v>23.583333333333254</v>
      </c>
      <c r="K76" s="20"/>
    </row>
    <row r="77" spans="1:11" ht="14.25" customHeight="1">
      <c r="A77" s="39">
        <v>69</v>
      </c>
      <c r="B77" s="40">
        <f t="shared" si="4"/>
        <v>45658</v>
      </c>
      <c r="C77" s="41">
        <f t="shared" si="5"/>
        <v>10389.893651486027</v>
      </c>
      <c r="D77" s="41">
        <f t="shared" si="0"/>
        <v>60.607712967001824</v>
      </c>
      <c r="E77" s="42">
        <f t="shared" si="1"/>
        <v>-171.60924547024629</v>
      </c>
      <c r="F77" s="41">
        <f t="shared" si="2"/>
        <v>0</v>
      </c>
      <c r="G77" s="41">
        <f t="shared" si="3"/>
        <v>10218.28440601578</v>
      </c>
      <c r="H77" s="41">
        <f t="shared" si="6"/>
        <v>16022.97013217012</v>
      </c>
      <c r="I77" s="43">
        <f t="shared" si="7"/>
        <v>23.666666666666586</v>
      </c>
      <c r="K77" s="20"/>
    </row>
    <row r="78" spans="1:11" ht="14.25" customHeight="1">
      <c r="A78" s="39">
        <v>70</v>
      </c>
      <c r="B78" s="40">
        <f t="shared" si="4"/>
        <v>45689</v>
      </c>
      <c r="C78" s="41">
        <f t="shared" si="5"/>
        <v>10218.28440601578</v>
      </c>
      <c r="D78" s="41">
        <f t="shared" si="0"/>
        <v>59.606659035092058</v>
      </c>
      <c r="E78" s="42">
        <f t="shared" si="1"/>
        <v>-172.61029940215604</v>
      </c>
      <c r="F78" s="41">
        <f t="shared" si="2"/>
        <v>0</v>
      </c>
      <c r="G78" s="41">
        <f t="shared" si="3"/>
        <v>10045.674106613624</v>
      </c>
      <c r="H78" s="41">
        <f t="shared" si="6"/>
        <v>16255.187090607369</v>
      </c>
      <c r="I78" s="43">
        <f t="shared" si="7"/>
        <v>23.749999999999918</v>
      </c>
      <c r="K78" s="20"/>
    </row>
    <row r="79" spans="1:11" ht="14.25" customHeight="1">
      <c r="A79" s="39">
        <v>71</v>
      </c>
      <c r="B79" s="40">
        <f t="shared" si="4"/>
        <v>45717</v>
      </c>
      <c r="C79" s="41">
        <f t="shared" si="5"/>
        <v>10045.674106613624</v>
      </c>
      <c r="D79" s="41">
        <f t="shared" si="0"/>
        <v>58.599765621912809</v>
      </c>
      <c r="E79" s="42">
        <f t="shared" si="1"/>
        <v>-173.6171928153353</v>
      </c>
      <c r="F79" s="41">
        <f t="shared" si="2"/>
        <v>0</v>
      </c>
      <c r="G79" s="41">
        <f t="shared" si="3"/>
        <v>9872.0569137982893</v>
      </c>
      <c r="H79" s="41">
        <f t="shared" si="6"/>
        <v>16487.404049044617</v>
      </c>
      <c r="I79" s="43">
        <f t="shared" si="7"/>
        <v>23.83333333333325</v>
      </c>
      <c r="K79" s="20"/>
    </row>
    <row r="80" spans="1:11" ht="14.25" customHeight="1">
      <c r="A80" s="39">
        <v>72</v>
      </c>
      <c r="B80" s="40">
        <f t="shared" si="4"/>
        <v>45748</v>
      </c>
      <c r="C80" s="41">
        <f t="shared" si="5"/>
        <v>9872.0569137982893</v>
      </c>
      <c r="D80" s="41">
        <f t="shared" si="0"/>
        <v>57.586998663823351</v>
      </c>
      <c r="E80" s="42">
        <f t="shared" si="1"/>
        <v>-174.62995977342476</v>
      </c>
      <c r="F80" s="41">
        <f t="shared" si="2"/>
        <v>0</v>
      </c>
      <c r="G80" s="41">
        <f t="shared" si="3"/>
        <v>9697.4269540248642</v>
      </c>
      <c r="H80" s="41">
        <f t="shared" si="6"/>
        <v>16719.621007481866</v>
      </c>
      <c r="I80" s="43">
        <f t="shared" si="7"/>
        <v>23.916666666666583</v>
      </c>
      <c r="K80" s="20"/>
    </row>
    <row r="81" spans="1:11" ht="14.25" customHeight="1">
      <c r="A81" s="39">
        <v>73</v>
      </c>
      <c r="B81" s="40">
        <f t="shared" si="4"/>
        <v>45778</v>
      </c>
      <c r="C81" s="41">
        <f t="shared" si="5"/>
        <v>9697.4269540248642</v>
      </c>
      <c r="D81" s="41">
        <f t="shared" si="0"/>
        <v>56.568323898478376</v>
      </c>
      <c r="E81" s="42">
        <f t="shared" si="1"/>
        <v>-175.64863453876973</v>
      </c>
      <c r="F81" s="41">
        <f t="shared" si="2"/>
        <v>0</v>
      </c>
      <c r="G81" s="41">
        <f t="shared" si="3"/>
        <v>9521.7783194860949</v>
      </c>
      <c r="H81" s="41">
        <f t="shared" si="6"/>
        <v>16951.837965919116</v>
      </c>
      <c r="I81" s="43">
        <f t="shared" si="7"/>
        <v>23.999999999999915</v>
      </c>
      <c r="K81" s="20"/>
    </row>
    <row r="82" spans="1:11" ht="14.25" customHeight="1">
      <c r="A82" s="39">
        <v>74</v>
      </c>
      <c r="B82" s="40">
        <f t="shared" si="4"/>
        <v>45809</v>
      </c>
      <c r="C82" s="41">
        <f t="shared" si="5"/>
        <v>9521.7783194860949</v>
      </c>
      <c r="D82" s="41">
        <f t="shared" si="0"/>
        <v>55.543706863668888</v>
      </c>
      <c r="E82" s="42">
        <f t="shared" si="1"/>
        <v>-176.67325157357922</v>
      </c>
      <c r="F82" s="41">
        <f t="shared" si="2"/>
        <v>0</v>
      </c>
      <c r="G82" s="41">
        <f t="shared" si="3"/>
        <v>9345.1050679125165</v>
      </c>
      <c r="H82" s="41">
        <f t="shared" si="6"/>
        <v>17184.054924356362</v>
      </c>
      <c r="I82" s="43">
        <f t="shared" si="7"/>
        <v>24.083333333333247</v>
      </c>
      <c r="K82" s="20"/>
    </row>
    <row r="83" spans="1:11" ht="14.25" customHeight="1">
      <c r="A83" s="39">
        <v>75</v>
      </c>
      <c r="B83" s="40">
        <f t="shared" si="4"/>
        <v>45839</v>
      </c>
      <c r="C83" s="41">
        <f t="shared" si="5"/>
        <v>9345.1050679125165</v>
      </c>
      <c r="D83" s="41">
        <f t="shared" si="0"/>
        <v>54.513112896156343</v>
      </c>
      <c r="E83" s="42">
        <f t="shared" si="1"/>
        <v>-177.70384554109177</v>
      </c>
      <c r="F83" s="41">
        <f t="shared" si="2"/>
        <v>0</v>
      </c>
      <c r="G83" s="41">
        <f t="shared" si="3"/>
        <v>9167.4012223714253</v>
      </c>
      <c r="H83" s="41">
        <f t="shared" si="6"/>
        <v>17416.271882793608</v>
      </c>
      <c r="I83" s="43">
        <f t="shared" si="7"/>
        <v>24.166666666666579</v>
      </c>
      <c r="K83" s="20"/>
    </row>
    <row r="84" spans="1:11" ht="14.25" customHeight="1">
      <c r="A84" s="39">
        <v>76</v>
      </c>
      <c r="B84" s="40">
        <f t="shared" si="4"/>
        <v>45870</v>
      </c>
      <c r="C84" s="41">
        <f t="shared" si="5"/>
        <v>9167.4012223714253</v>
      </c>
      <c r="D84" s="41">
        <f t="shared" si="0"/>
        <v>53.476507130499982</v>
      </c>
      <c r="E84" s="42">
        <f t="shared" si="1"/>
        <v>-178.74045130674813</v>
      </c>
      <c r="F84" s="41">
        <f t="shared" si="2"/>
        <v>0</v>
      </c>
      <c r="G84" s="41">
        <f t="shared" si="3"/>
        <v>8988.6607710646767</v>
      </c>
      <c r="H84" s="41">
        <f t="shared" si="6"/>
        <v>17648.488841230857</v>
      </c>
      <c r="I84" s="43">
        <f t="shared" si="7"/>
        <v>24.249999999999911</v>
      </c>
      <c r="K84" s="20"/>
    </row>
    <row r="85" spans="1:11" ht="14.25" customHeight="1">
      <c r="A85" s="39">
        <v>77</v>
      </c>
      <c r="B85" s="40">
        <f t="shared" si="4"/>
        <v>45901</v>
      </c>
      <c r="C85" s="41">
        <f t="shared" si="5"/>
        <v>8988.6607710646767</v>
      </c>
      <c r="D85" s="41">
        <f t="shared" si="0"/>
        <v>52.433854497877284</v>
      </c>
      <c r="E85" s="42">
        <f t="shared" si="1"/>
        <v>-179.78310393937082</v>
      </c>
      <c r="F85" s="41">
        <f t="shared" si="2"/>
        <v>0</v>
      </c>
      <c r="G85" s="41">
        <f t="shared" si="3"/>
        <v>8808.8776671253054</v>
      </c>
      <c r="H85" s="41">
        <f t="shared" si="6"/>
        <v>17880.705799668107</v>
      </c>
      <c r="I85" s="43">
        <f t="shared" si="7"/>
        <v>24.333333333333243</v>
      </c>
      <c r="K85" s="20"/>
    </row>
    <row r="86" spans="1:11" ht="14.25" customHeight="1">
      <c r="A86" s="39">
        <v>78</v>
      </c>
      <c r="B86" s="40">
        <f t="shared" si="4"/>
        <v>45931</v>
      </c>
      <c r="C86" s="41">
        <f t="shared" si="5"/>
        <v>8808.8776671253054</v>
      </c>
      <c r="D86" s="41">
        <f t="shared" si="0"/>
        <v>51.385119724897613</v>
      </c>
      <c r="E86" s="42">
        <f t="shared" si="1"/>
        <v>-180.8318387123505</v>
      </c>
      <c r="F86" s="41">
        <f t="shared" si="2"/>
        <v>0</v>
      </c>
      <c r="G86" s="41">
        <f t="shared" si="3"/>
        <v>8628.0458284129545</v>
      </c>
      <c r="H86" s="41">
        <f t="shared" si="6"/>
        <v>18112.922758105356</v>
      </c>
      <c r="I86" s="43">
        <f t="shared" si="7"/>
        <v>24.416666666666575</v>
      </c>
      <c r="K86" s="20"/>
    </row>
    <row r="87" spans="1:11" ht="14.25" customHeight="1">
      <c r="A87" s="39">
        <v>79</v>
      </c>
      <c r="B87" s="40">
        <f t="shared" si="4"/>
        <v>45962</v>
      </c>
      <c r="C87" s="41">
        <f t="shared" si="5"/>
        <v>8628.0458284129545</v>
      </c>
      <c r="D87" s="41">
        <f t="shared" si="0"/>
        <v>50.330267332408901</v>
      </c>
      <c r="E87" s="42">
        <f t="shared" si="1"/>
        <v>-181.8866911048392</v>
      </c>
      <c r="F87" s="41">
        <f t="shared" si="2"/>
        <v>0</v>
      </c>
      <c r="G87" s="41">
        <f t="shared" si="3"/>
        <v>8446.1591373081155</v>
      </c>
      <c r="H87" s="41">
        <f t="shared" si="6"/>
        <v>18345.139716542606</v>
      </c>
      <c r="I87" s="43">
        <f t="shared" si="7"/>
        <v>24.499999999999908</v>
      </c>
      <c r="K87" s="20"/>
    </row>
    <row r="88" spans="1:11" ht="14.25" customHeight="1">
      <c r="A88" s="39">
        <v>80</v>
      </c>
      <c r="B88" s="40">
        <f t="shared" si="4"/>
        <v>45992</v>
      </c>
      <c r="C88" s="41">
        <f t="shared" si="5"/>
        <v>8446.1591373081155</v>
      </c>
      <c r="D88" s="41">
        <f t="shared" si="0"/>
        <v>49.269261634297344</v>
      </c>
      <c r="E88" s="42">
        <f t="shared" si="1"/>
        <v>-182.94769680295076</v>
      </c>
      <c r="F88" s="41">
        <f t="shared" si="2"/>
        <v>0</v>
      </c>
      <c r="G88" s="41">
        <f t="shared" si="3"/>
        <v>8263.2114405051652</v>
      </c>
      <c r="H88" s="41">
        <f t="shared" si="6"/>
        <v>18577.356674979856</v>
      </c>
      <c r="I88" s="43">
        <f t="shared" si="7"/>
        <v>24.58333333333324</v>
      </c>
      <c r="K88" s="20"/>
    </row>
    <row r="89" spans="1:11" ht="14.25" customHeight="1">
      <c r="A89" s="39">
        <v>81</v>
      </c>
      <c r="B89" s="40">
        <f t="shared" si="4"/>
        <v>46023</v>
      </c>
      <c r="C89" s="41">
        <f t="shared" si="5"/>
        <v>8263.2114405051652</v>
      </c>
      <c r="D89" s="41">
        <f t="shared" si="0"/>
        <v>48.20206673628013</v>
      </c>
      <c r="E89" s="42">
        <f t="shared" si="1"/>
        <v>-184.01489170096798</v>
      </c>
      <c r="F89" s="41">
        <f t="shared" si="2"/>
        <v>0</v>
      </c>
      <c r="G89" s="41">
        <f t="shared" si="3"/>
        <v>8079.1965488041969</v>
      </c>
      <c r="H89" s="41">
        <f t="shared" si="6"/>
        <v>18809.573633417105</v>
      </c>
      <c r="I89" s="43">
        <f t="shared" si="7"/>
        <v>24.666666666666572</v>
      </c>
      <c r="K89" s="20"/>
    </row>
    <row r="90" spans="1:11" ht="14.25" customHeight="1">
      <c r="A90" s="39">
        <v>82</v>
      </c>
      <c r="B90" s="40">
        <f t="shared" si="4"/>
        <v>46054</v>
      </c>
      <c r="C90" s="41">
        <f t="shared" si="5"/>
        <v>8079.1965488041969</v>
      </c>
      <c r="D90" s="41">
        <f t="shared" si="0"/>
        <v>47.12864653469115</v>
      </c>
      <c r="E90" s="42">
        <f t="shared" si="1"/>
        <v>-185.08831190255697</v>
      </c>
      <c r="F90" s="41">
        <f t="shared" si="2"/>
        <v>0</v>
      </c>
      <c r="G90" s="41">
        <f t="shared" si="3"/>
        <v>7894.1082369016403</v>
      </c>
      <c r="H90" s="41">
        <f t="shared" si="6"/>
        <v>19041.790591854355</v>
      </c>
      <c r="I90" s="43">
        <f t="shared" si="7"/>
        <v>24.749999999999904</v>
      </c>
      <c r="K90" s="20"/>
    </row>
    <row r="91" spans="1:11" ht="14.25" customHeight="1">
      <c r="A91" s="39">
        <v>83</v>
      </c>
      <c r="B91" s="40">
        <f t="shared" si="4"/>
        <v>46082</v>
      </c>
      <c r="C91" s="41">
        <f t="shared" si="5"/>
        <v>7894.1082369016403</v>
      </c>
      <c r="D91" s="41">
        <f t="shared" si="0"/>
        <v>46.048964715259565</v>
      </c>
      <c r="E91" s="42">
        <f t="shared" si="1"/>
        <v>-186.16799372198855</v>
      </c>
      <c r="F91" s="41">
        <f t="shared" si="2"/>
        <v>0</v>
      </c>
      <c r="G91" s="41">
        <f t="shared" si="3"/>
        <v>7707.9402431796516</v>
      </c>
      <c r="H91" s="41">
        <f t="shared" si="6"/>
        <v>19274.007550291604</v>
      </c>
      <c r="I91" s="43">
        <f t="shared" si="7"/>
        <v>24.833333333333236</v>
      </c>
      <c r="K91" s="20"/>
    </row>
    <row r="92" spans="1:11" ht="14.25" customHeight="1">
      <c r="A92" s="39">
        <v>84</v>
      </c>
      <c r="B92" s="40">
        <f t="shared" si="4"/>
        <v>46113</v>
      </c>
      <c r="C92" s="41">
        <f t="shared" si="5"/>
        <v>7707.9402431796516</v>
      </c>
      <c r="D92" s="41">
        <f t="shared" si="0"/>
        <v>44.962984751881301</v>
      </c>
      <c r="E92" s="42">
        <f t="shared" si="1"/>
        <v>-187.25397368536682</v>
      </c>
      <c r="F92" s="41">
        <f t="shared" si="2"/>
        <v>0</v>
      </c>
      <c r="G92" s="41">
        <f t="shared" si="3"/>
        <v>7520.6862694942847</v>
      </c>
      <c r="H92" s="41">
        <f t="shared" si="6"/>
        <v>19506.22450872885</v>
      </c>
      <c r="I92" s="43">
        <f t="shared" si="7"/>
        <v>24.916666666666568</v>
      </c>
      <c r="K92" s="20"/>
    </row>
    <row r="93" spans="1:11" ht="14.25" customHeight="1">
      <c r="A93" s="39">
        <v>85</v>
      </c>
      <c r="B93" s="40">
        <f t="shared" si="4"/>
        <v>46143</v>
      </c>
      <c r="C93" s="41">
        <f t="shared" si="5"/>
        <v>7520.6862694942847</v>
      </c>
      <c r="D93" s="41">
        <f t="shared" si="0"/>
        <v>43.87066990538333</v>
      </c>
      <c r="E93" s="42">
        <f t="shared" si="1"/>
        <v>-188.34628853186479</v>
      </c>
      <c r="F93" s="41">
        <f t="shared" si="2"/>
        <v>0</v>
      </c>
      <c r="G93" s="41">
        <f t="shared" si="3"/>
        <v>7332.3399809624198</v>
      </c>
      <c r="H93" s="41">
        <f t="shared" si="6"/>
        <v>19738.4414671661</v>
      </c>
      <c r="I93" s="43">
        <f t="shared" si="7"/>
        <v>24.999999999999901</v>
      </c>
      <c r="K93" s="20"/>
    </row>
    <row r="94" spans="1:11" ht="14.25" customHeight="1">
      <c r="A94" s="39">
        <v>86</v>
      </c>
      <c r="B94" s="40">
        <f t="shared" si="4"/>
        <v>46174</v>
      </c>
      <c r="C94" s="41">
        <f t="shared" si="5"/>
        <v>7332.3399809624198</v>
      </c>
      <c r="D94" s="41">
        <f t="shared" si="0"/>
        <v>42.771983222280788</v>
      </c>
      <c r="E94" s="42">
        <f t="shared" si="1"/>
        <v>-189.44497521496731</v>
      </c>
      <c r="F94" s="41">
        <f t="shared" si="2"/>
        <v>0</v>
      </c>
      <c r="G94" s="41">
        <f t="shared" si="3"/>
        <v>7142.8950057474522</v>
      </c>
      <c r="H94" s="41">
        <f t="shared" si="6"/>
        <v>19970.658425603346</v>
      </c>
      <c r="I94" s="43">
        <f t="shared" si="7"/>
        <v>25.083333333333233</v>
      </c>
      <c r="K94" s="20"/>
    </row>
    <row r="95" spans="1:11" ht="14.25" customHeight="1">
      <c r="A95" s="39">
        <v>87</v>
      </c>
      <c r="B95" s="40">
        <f t="shared" si="4"/>
        <v>46204</v>
      </c>
      <c r="C95" s="41">
        <f t="shared" si="5"/>
        <v>7142.8950057474522</v>
      </c>
      <c r="D95" s="41">
        <f t="shared" si="0"/>
        <v>41.666887533526804</v>
      </c>
      <c r="E95" s="42">
        <f t="shared" si="1"/>
        <v>-190.55007090372129</v>
      </c>
      <c r="F95" s="41">
        <f t="shared" si="2"/>
        <v>0</v>
      </c>
      <c r="G95" s="41">
        <f t="shared" si="3"/>
        <v>6952.3449348437307</v>
      </c>
      <c r="H95" s="41">
        <f t="shared" si="6"/>
        <v>20202.875384040595</v>
      </c>
      <c r="I95" s="43">
        <f t="shared" si="7"/>
        <v>25.166666666666565</v>
      </c>
      <c r="K95" s="20"/>
    </row>
    <row r="96" spans="1:11" ht="14.25" customHeight="1">
      <c r="A96" s="39">
        <v>88</v>
      </c>
      <c r="B96" s="40">
        <f t="shared" si="4"/>
        <v>46235</v>
      </c>
      <c r="C96" s="41">
        <f t="shared" si="5"/>
        <v>6952.3449348437307</v>
      </c>
      <c r="D96" s="41">
        <f t="shared" si="0"/>
        <v>40.5553454532551</v>
      </c>
      <c r="E96" s="42">
        <f t="shared" si="1"/>
        <v>-191.661612983993</v>
      </c>
      <c r="F96" s="41">
        <f t="shared" si="2"/>
        <v>0</v>
      </c>
      <c r="G96" s="41">
        <f t="shared" si="3"/>
        <v>6760.6833218597376</v>
      </c>
      <c r="H96" s="41">
        <f t="shared" si="6"/>
        <v>20435.092342477845</v>
      </c>
      <c r="I96" s="43">
        <f t="shared" si="7"/>
        <v>25.249999999999897</v>
      </c>
      <c r="K96" s="20"/>
    </row>
    <row r="97" spans="1:11" ht="14.25" customHeight="1">
      <c r="A97" s="39">
        <v>89</v>
      </c>
      <c r="B97" s="40">
        <f t="shared" si="4"/>
        <v>46266</v>
      </c>
      <c r="C97" s="41">
        <f t="shared" si="5"/>
        <v>6760.6833218597376</v>
      </c>
      <c r="D97" s="41">
        <f t="shared" si="0"/>
        <v>39.437319377515131</v>
      </c>
      <c r="E97" s="42">
        <f t="shared" si="1"/>
        <v>-192.77963905973297</v>
      </c>
      <c r="F97" s="41">
        <f t="shared" si="2"/>
        <v>0</v>
      </c>
      <c r="G97" s="41">
        <f t="shared" si="3"/>
        <v>6567.9036828000044</v>
      </c>
      <c r="H97" s="41">
        <f t="shared" si="6"/>
        <v>20667.309300915091</v>
      </c>
      <c r="I97" s="43">
        <f t="shared" si="7"/>
        <v>25.333333333333229</v>
      </c>
      <c r="K97" s="20"/>
    </row>
    <row r="98" spans="1:11" ht="14.25" customHeight="1">
      <c r="A98" s="39">
        <v>90</v>
      </c>
      <c r="B98" s="40">
        <f t="shared" si="4"/>
        <v>46296</v>
      </c>
      <c r="C98" s="41">
        <f t="shared" si="5"/>
        <v>6567.9036828000044</v>
      </c>
      <c r="D98" s="41">
        <f t="shared" si="0"/>
        <v>38.312771483000027</v>
      </c>
      <c r="E98" s="42">
        <f t="shared" si="1"/>
        <v>-193.90418695424808</v>
      </c>
      <c r="F98" s="41">
        <f t="shared" si="2"/>
        <v>0</v>
      </c>
      <c r="G98" s="41">
        <f t="shared" si="3"/>
        <v>6373.9994958457564</v>
      </c>
      <c r="H98" s="41">
        <f t="shared" si="6"/>
        <v>20899.52625935234</v>
      </c>
      <c r="I98" s="43">
        <f t="shared" si="7"/>
        <v>25.416666666666561</v>
      </c>
      <c r="K98" s="20"/>
    </row>
    <row r="99" spans="1:11" ht="14.25" customHeight="1">
      <c r="A99" s="39">
        <v>91</v>
      </c>
      <c r="B99" s="40">
        <f t="shared" si="4"/>
        <v>46327</v>
      </c>
      <c r="C99" s="41">
        <f t="shared" si="5"/>
        <v>6373.9994958457564</v>
      </c>
      <c r="D99" s="41">
        <f t="shared" si="0"/>
        <v>37.181663725766917</v>
      </c>
      <c r="E99" s="42">
        <f t="shared" si="1"/>
        <v>-195.03529471148119</v>
      </c>
      <c r="F99" s="41">
        <f t="shared" si="2"/>
        <v>0</v>
      </c>
      <c r="G99" s="41">
        <f t="shared" si="3"/>
        <v>6178.9642011342748</v>
      </c>
      <c r="H99" s="41">
        <f t="shared" si="6"/>
        <v>21131.743217789586</v>
      </c>
      <c r="I99" s="43">
        <f t="shared" si="7"/>
        <v>25.499999999999893</v>
      </c>
      <c r="K99" s="20"/>
    </row>
    <row r="100" spans="1:11" ht="14.25" customHeight="1">
      <c r="A100" s="39">
        <v>92</v>
      </c>
      <c r="B100" s="40">
        <f t="shared" si="4"/>
        <v>46357</v>
      </c>
      <c r="C100" s="41">
        <f t="shared" si="5"/>
        <v>6178.9642011342748</v>
      </c>
      <c r="D100" s="41">
        <f t="shared" si="0"/>
        <v>36.04395783994994</v>
      </c>
      <c r="E100" s="42">
        <f t="shared" si="1"/>
        <v>-196.17300059729817</v>
      </c>
      <c r="F100" s="41">
        <f t="shared" si="2"/>
        <v>0</v>
      </c>
      <c r="G100" s="41">
        <f t="shared" si="3"/>
        <v>5982.7912005369762</v>
      </c>
      <c r="H100" s="41">
        <f t="shared" si="6"/>
        <v>21363.960176226832</v>
      </c>
      <c r="I100" s="43">
        <f t="shared" si="7"/>
        <v>25.583333333333226</v>
      </c>
      <c r="K100" s="20"/>
    </row>
    <row r="101" spans="1:11" ht="14.25" customHeight="1">
      <c r="A101" s="39">
        <v>93</v>
      </c>
      <c r="B101" s="40">
        <f t="shared" si="4"/>
        <v>46388</v>
      </c>
      <c r="C101" s="41">
        <f t="shared" si="5"/>
        <v>5982.7912005369762</v>
      </c>
      <c r="D101" s="41">
        <f t="shared" si="0"/>
        <v>34.899615336465693</v>
      </c>
      <c r="E101" s="42">
        <f t="shared" si="1"/>
        <v>-197.31734310078241</v>
      </c>
      <c r="F101" s="41">
        <f t="shared" si="2"/>
        <v>0</v>
      </c>
      <c r="G101" s="41">
        <f t="shared" si="3"/>
        <v>5785.4738574361936</v>
      </c>
      <c r="H101" s="41">
        <f t="shared" si="6"/>
        <v>21596.177134664078</v>
      </c>
      <c r="I101" s="43">
        <f t="shared" si="7"/>
        <v>25.666666666666558</v>
      </c>
      <c r="K101" s="20"/>
    </row>
    <row r="102" spans="1:11" ht="14.25" customHeight="1">
      <c r="A102" s="39">
        <v>94</v>
      </c>
      <c r="B102" s="40">
        <f t="shared" si="4"/>
        <v>46419</v>
      </c>
      <c r="C102" s="41">
        <f t="shared" si="5"/>
        <v>5785.4738574361936</v>
      </c>
      <c r="D102" s="41">
        <f t="shared" si="0"/>
        <v>33.748597501711131</v>
      </c>
      <c r="E102" s="42">
        <f t="shared" si="1"/>
        <v>-198.46836093553696</v>
      </c>
      <c r="F102" s="41">
        <f t="shared" si="2"/>
        <v>0</v>
      </c>
      <c r="G102" s="41">
        <f t="shared" si="3"/>
        <v>5587.0054965006566</v>
      </c>
      <c r="H102" s="41">
        <f t="shared" si="6"/>
        <v>21828.394093101328</v>
      </c>
      <c r="I102" s="43">
        <f t="shared" si="7"/>
        <v>25.74999999999989</v>
      </c>
      <c r="K102" s="20"/>
    </row>
    <row r="103" spans="1:11" ht="14.25" customHeight="1">
      <c r="A103" s="39">
        <v>95</v>
      </c>
      <c r="B103" s="40">
        <f t="shared" si="4"/>
        <v>46447</v>
      </c>
      <c r="C103" s="41">
        <f t="shared" si="5"/>
        <v>5587.0054965006566</v>
      </c>
      <c r="D103" s="41">
        <f t="shared" si="0"/>
        <v>32.590865396253832</v>
      </c>
      <c r="E103" s="42">
        <f t="shared" si="1"/>
        <v>-199.62609304099428</v>
      </c>
      <c r="F103" s="41">
        <f t="shared" si="2"/>
        <v>0</v>
      </c>
      <c r="G103" s="41">
        <f t="shared" si="3"/>
        <v>5387.3794034596622</v>
      </c>
      <c r="H103" s="41">
        <f t="shared" si="6"/>
        <v>22060.611051538577</v>
      </c>
      <c r="I103" s="43">
        <f t="shared" si="7"/>
        <v>25.833333333333222</v>
      </c>
      <c r="K103" s="20"/>
    </row>
    <row r="104" spans="1:11" ht="14.25" customHeight="1">
      <c r="A104" s="39">
        <v>96</v>
      </c>
      <c r="B104" s="40">
        <f t="shared" si="4"/>
        <v>46478</v>
      </c>
      <c r="C104" s="41">
        <f t="shared" si="5"/>
        <v>5387.3794034596622</v>
      </c>
      <c r="D104" s="41">
        <f t="shared" si="0"/>
        <v>31.426379853514693</v>
      </c>
      <c r="E104" s="42">
        <f t="shared" si="1"/>
        <v>-200.79057858373341</v>
      </c>
      <c r="F104" s="41">
        <f t="shared" si="2"/>
        <v>0</v>
      </c>
      <c r="G104" s="41">
        <f t="shared" si="3"/>
        <v>5186.5888248759284</v>
      </c>
      <c r="H104" s="41">
        <f t="shared" si="6"/>
        <v>22292.828009975823</v>
      </c>
      <c r="I104" s="43">
        <f t="shared" si="7"/>
        <v>25.916666666666554</v>
      </c>
      <c r="K104" s="20"/>
    </row>
    <row r="105" spans="1:11" ht="14.25" customHeight="1">
      <c r="A105" s="39">
        <v>97</v>
      </c>
      <c r="B105" s="40">
        <f t="shared" si="4"/>
        <v>46508</v>
      </c>
      <c r="C105" s="41">
        <f t="shared" si="5"/>
        <v>5186.5888248759284</v>
      </c>
      <c r="D105" s="41">
        <f t="shared" si="0"/>
        <v>30.255101478442914</v>
      </c>
      <c r="E105" s="42">
        <f t="shared" si="1"/>
        <v>-201.96185695880519</v>
      </c>
      <c r="F105" s="41">
        <f t="shared" si="2"/>
        <v>0</v>
      </c>
      <c r="G105" s="41">
        <f t="shared" si="3"/>
        <v>4984.6269679171228</v>
      </c>
      <c r="H105" s="41">
        <f t="shared" si="6"/>
        <v>22525.044968413073</v>
      </c>
      <c r="I105" s="43">
        <f t="shared" si="7"/>
        <v>25.999999999999886</v>
      </c>
      <c r="K105" s="20"/>
    </row>
    <row r="106" spans="1:11" ht="14.25" customHeight="1">
      <c r="A106" s="39">
        <v>98</v>
      </c>
      <c r="B106" s="40">
        <f t="shared" si="4"/>
        <v>46539</v>
      </c>
      <c r="C106" s="41">
        <f t="shared" si="5"/>
        <v>4984.6269679171228</v>
      </c>
      <c r="D106" s="41">
        <f t="shared" si="0"/>
        <v>29.076990646183216</v>
      </c>
      <c r="E106" s="42">
        <f t="shared" si="1"/>
        <v>-203.13996779106489</v>
      </c>
      <c r="F106" s="41">
        <f t="shared" si="2"/>
        <v>0</v>
      </c>
      <c r="G106" s="41">
        <f t="shared" si="3"/>
        <v>4781.4870001260579</v>
      </c>
      <c r="H106" s="41">
        <f t="shared" si="6"/>
        <v>22757.261926850319</v>
      </c>
      <c r="I106" s="43">
        <f t="shared" si="7"/>
        <v>26.083333333333218</v>
      </c>
      <c r="K106" s="20"/>
    </row>
    <row r="107" spans="1:11" ht="14.25" customHeight="1">
      <c r="A107" s="39">
        <v>99</v>
      </c>
      <c r="B107" s="40">
        <f t="shared" si="4"/>
        <v>46569</v>
      </c>
      <c r="C107" s="41">
        <f t="shared" si="5"/>
        <v>4781.4870001260579</v>
      </c>
      <c r="D107" s="41">
        <f t="shared" si="0"/>
        <v>27.892007500735335</v>
      </c>
      <c r="E107" s="42">
        <f t="shared" si="1"/>
        <v>-204.32495093651278</v>
      </c>
      <c r="F107" s="41">
        <f t="shared" si="2"/>
        <v>0</v>
      </c>
      <c r="G107" s="41">
        <f t="shared" si="3"/>
        <v>4577.1620491895446</v>
      </c>
      <c r="H107" s="41">
        <f t="shared" si="6"/>
        <v>22989.478885287564</v>
      </c>
      <c r="I107" s="43">
        <f t="shared" si="7"/>
        <v>26.166666666666551</v>
      </c>
      <c r="K107" s="20"/>
    </row>
    <row r="108" spans="1:11" ht="14.25" customHeight="1">
      <c r="A108" s="39">
        <v>100</v>
      </c>
      <c r="B108" s="40">
        <f t="shared" si="4"/>
        <v>46600</v>
      </c>
      <c r="C108" s="41">
        <f t="shared" si="5"/>
        <v>4577.1620491895446</v>
      </c>
      <c r="D108" s="41">
        <f t="shared" si="0"/>
        <v>26.700111953605674</v>
      </c>
      <c r="E108" s="42">
        <f t="shared" si="1"/>
        <v>-205.51684648364244</v>
      </c>
      <c r="F108" s="41">
        <f t="shared" si="2"/>
        <v>0</v>
      </c>
      <c r="G108" s="41">
        <f t="shared" si="3"/>
        <v>4371.6452027059022</v>
      </c>
      <c r="H108" s="41">
        <f t="shared" si="6"/>
        <v>23221.695843724814</v>
      </c>
      <c r="I108" s="43">
        <f t="shared" si="7"/>
        <v>26.249999999999883</v>
      </c>
      <c r="K108" s="20"/>
    </row>
    <row r="109" spans="1:11" ht="14.25" customHeight="1">
      <c r="A109" s="39">
        <v>101</v>
      </c>
      <c r="B109" s="40">
        <f t="shared" si="4"/>
        <v>46631</v>
      </c>
      <c r="C109" s="41">
        <f t="shared" si="5"/>
        <v>4371.6452027059022</v>
      </c>
      <c r="D109" s="41">
        <f t="shared" si="0"/>
        <v>25.501263682451096</v>
      </c>
      <c r="E109" s="42">
        <f t="shared" si="1"/>
        <v>-206.71569475479703</v>
      </c>
      <c r="F109" s="41">
        <f t="shared" si="2"/>
        <v>0</v>
      </c>
      <c r="G109" s="41">
        <f t="shared" si="3"/>
        <v>4164.9295079511048</v>
      </c>
      <c r="H109" s="41">
        <f t="shared" si="6"/>
        <v>23453.91280216206</v>
      </c>
      <c r="I109" s="43">
        <f t="shared" si="7"/>
        <v>26.333333333333215</v>
      </c>
      <c r="K109" s="20"/>
    </row>
    <row r="110" spans="1:11" ht="14.25" customHeight="1">
      <c r="A110" s="39">
        <v>102</v>
      </c>
      <c r="B110" s="40">
        <f t="shared" si="4"/>
        <v>46661</v>
      </c>
      <c r="C110" s="41">
        <f t="shared" si="5"/>
        <v>4164.9295079511048</v>
      </c>
      <c r="D110" s="41">
        <f t="shared" si="0"/>
        <v>24.295422129714776</v>
      </c>
      <c r="E110" s="42">
        <f t="shared" si="1"/>
        <v>-207.92153630753333</v>
      </c>
      <c r="F110" s="41">
        <f t="shared" si="2"/>
        <v>0</v>
      </c>
      <c r="G110" s="41">
        <f t="shared" si="3"/>
        <v>3957.0079716435716</v>
      </c>
      <c r="H110" s="41">
        <f t="shared" si="6"/>
        <v>23686.12976059931</v>
      </c>
      <c r="I110" s="43">
        <f t="shared" si="7"/>
        <v>26.416666666666547</v>
      </c>
      <c r="K110" s="20"/>
    </row>
    <row r="111" spans="1:11" ht="14.25" customHeight="1">
      <c r="A111" s="39">
        <v>103</v>
      </c>
      <c r="B111" s="40">
        <f t="shared" si="4"/>
        <v>46692</v>
      </c>
      <c r="C111" s="41">
        <f t="shared" si="5"/>
        <v>3957.0079716435716</v>
      </c>
      <c r="D111" s="41">
        <f t="shared" si="0"/>
        <v>23.082546501254168</v>
      </c>
      <c r="E111" s="42">
        <f t="shared" si="1"/>
        <v>-209.13441193599394</v>
      </c>
      <c r="F111" s="41">
        <f t="shared" si="2"/>
        <v>0</v>
      </c>
      <c r="G111" s="41">
        <f t="shared" si="3"/>
        <v>3747.8735597075779</v>
      </c>
      <c r="H111" s="41">
        <f t="shared" si="6"/>
        <v>23918.346719036555</v>
      </c>
      <c r="I111" s="43">
        <f t="shared" si="7"/>
        <v>26.499999999999879</v>
      </c>
      <c r="K111" s="20"/>
    </row>
    <row r="112" spans="1:11" ht="14.25" customHeight="1">
      <c r="A112" s="39">
        <v>104</v>
      </c>
      <c r="B112" s="40">
        <f t="shared" si="4"/>
        <v>46722</v>
      </c>
      <c r="C112" s="41">
        <f t="shared" si="5"/>
        <v>3747.8735597075779</v>
      </c>
      <c r="D112" s="41">
        <f t="shared" si="0"/>
        <v>21.862595764960872</v>
      </c>
      <c r="E112" s="42">
        <f t="shared" si="1"/>
        <v>-210.35436267228724</v>
      </c>
      <c r="F112" s="41">
        <f t="shared" si="2"/>
        <v>0</v>
      </c>
      <c r="G112" s="41">
        <f t="shared" si="3"/>
        <v>3537.5191970352907</v>
      </c>
      <c r="H112" s="41">
        <f t="shared" si="6"/>
        <v>24150.563677473801</v>
      </c>
      <c r="I112" s="43">
        <f t="shared" si="7"/>
        <v>26.583333333333211</v>
      </c>
      <c r="K112" s="20"/>
    </row>
    <row r="113" spans="1:11" ht="14.25" customHeight="1">
      <c r="A113" s="39">
        <v>105</v>
      </c>
      <c r="B113" s="40">
        <f t="shared" si="4"/>
        <v>46753</v>
      </c>
      <c r="C113" s="41">
        <f t="shared" si="5"/>
        <v>3537.5191970352907</v>
      </c>
      <c r="D113" s="41">
        <f t="shared" si="0"/>
        <v>20.635528649372528</v>
      </c>
      <c r="E113" s="42">
        <f t="shared" si="1"/>
        <v>-211.58142978787558</v>
      </c>
      <c r="F113" s="41">
        <f t="shared" si="2"/>
        <v>0</v>
      </c>
      <c r="G113" s="41">
        <f t="shared" si="3"/>
        <v>3325.9377672474152</v>
      </c>
      <c r="H113" s="41">
        <f t="shared" si="6"/>
        <v>24382.780635911047</v>
      </c>
      <c r="I113" s="43">
        <f t="shared" si="7"/>
        <v>26.666666666666544</v>
      </c>
      <c r="K113" s="20"/>
    </row>
    <row r="114" spans="1:11" ht="14.25" customHeight="1">
      <c r="A114" s="39">
        <v>106</v>
      </c>
      <c r="B114" s="40">
        <f t="shared" si="4"/>
        <v>46784</v>
      </c>
      <c r="C114" s="41">
        <f t="shared" si="5"/>
        <v>3325.9377672474152</v>
      </c>
      <c r="D114" s="41">
        <f t="shared" si="0"/>
        <v>19.401303642276588</v>
      </c>
      <c r="E114" s="42">
        <f t="shared" si="1"/>
        <v>-212.81565479497152</v>
      </c>
      <c r="F114" s="41">
        <f t="shared" si="2"/>
        <v>0</v>
      </c>
      <c r="G114" s="41">
        <f t="shared" si="3"/>
        <v>3113.1221124524436</v>
      </c>
      <c r="H114" s="41">
        <f t="shared" si="6"/>
        <v>24614.997594348297</v>
      </c>
      <c r="I114" s="43">
        <f t="shared" si="7"/>
        <v>26.749999999999876</v>
      </c>
      <c r="K114" s="20"/>
    </row>
    <row r="115" spans="1:11" ht="14.25" customHeight="1">
      <c r="A115" s="39">
        <v>107</v>
      </c>
      <c r="B115" s="40">
        <f t="shared" si="4"/>
        <v>46813</v>
      </c>
      <c r="C115" s="41">
        <f t="shared" si="5"/>
        <v>3113.1221124524436</v>
      </c>
      <c r="D115" s="41">
        <f t="shared" si="0"/>
        <v>18.15987898930592</v>
      </c>
      <c r="E115" s="42">
        <f t="shared" si="1"/>
        <v>-214.05707944794219</v>
      </c>
      <c r="F115" s="41">
        <f t="shared" si="2"/>
        <v>0</v>
      </c>
      <c r="G115" s="41">
        <f t="shared" si="3"/>
        <v>2899.0650330045014</v>
      </c>
      <c r="H115" s="41">
        <f t="shared" si="6"/>
        <v>24847.214552785546</v>
      </c>
      <c r="I115" s="43">
        <f t="shared" si="7"/>
        <v>26.833333333333208</v>
      </c>
      <c r="K115" s="20"/>
    </row>
    <row r="116" spans="1:11" ht="14.25" customHeight="1">
      <c r="A116" s="39">
        <v>108</v>
      </c>
      <c r="B116" s="40">
        <f t="shared" si="4"/>
        <v>46844</v>
      </c>
      <c r="C116" s="41">
        <f t="shared" si="5"/>
        <v>2899.0650330045014</v>
      </c>
      <c r="D116" s="41">
        <f t="shared" si="0"/>
        <v>16.911212692526259</v>
      </c>
      <c r="E116" s="42">
        <f t="shared" si="1"/>
        <v>-215.30574574472186</v>
      </c>
      <c r="F116" s="41">
        <f t="shared" si="2"/>
        <v>0</v>
      </c>
      <c r="G116" s="41">
        <f t="shared" si="3"/>
        <v>2683.7592872597797</v>
      </c>
      <c r="H116" s="41">
        <f t="shared" si="6"/>
        <v>25079.431511222792</v>
      </c>
      <c r="I116" s="43">
        <f t="shared" si="7"/>
        <v>26.91666666666654</v>
      </c>
      <c r="K116" s="20"/>
    </row>
    <row r="117" spans="1:11" ht="14.25" customHeight="1">
      <c r="A117" s="39">
        <v>109</v>
      </c>
      <c r="B117" s="40">
        <f t="shared" si="4"/>
        <v>46874</v>
      </c>
      <c r="C117" s="41">
        <f t="shared" si="5"/>
        <v>2683.7592872597797</v>
      </c>
      <c r="D117" s="41">
        <f t="shared" si="0"/>
        <v>15.65526250901538</v>
      </c>
      <c r="E117" s="42">
        <f t="shared" si="1"/>
        <v>-216.56169592823272</v>
      </c>
      <c r="F117" s="41">
        <f t="shared" si="2"/>
        <v>0</v>
      </c>
      <c r="G117" s="41">
        <f t="shared" si="3"/>
        <v>2467.1975913315468</v>
      </c>
      <c r="H117" s="41">
        <f t="shared" si="6"/>
        <v>25311.648469660042</v>
      </c>
      <c r="I117" s="43">
        <f t="shared" si="7"/>
        <v>26.999999999999872</v>
      </c>
      <c r="K117" s="20"/>
    </row>
    <row r="118" spans="1:11" ht="14.25" customHeight="1">
      <c r="A118" s="39">
        <v>110</v>
      </c>
      <c r="B118" s="40">
        <f t="shared" si="4"/>
        <v>46905</v>
      </c>
      <c r="C118" s="41">
        <f t="shared" si="5"/>
        <v>2467.1975913315468</v>
      </c>
      <c r="D118" s="41">
        <f t="shared" si="0"/>
        <v>14.391985949434023</v>
      </c>
      <c r="E118" s="42">
        <f t="shared" si="1"/>
        <v>-217.82497248781408</v>
      </c>
      <c r="F118" s="41">
        <f t="shared" si="2"/>
        <v>0</v>
      </c>
      <c r="G118" s="41">
        <f t="shared" si="3"/>
        <v>2249.3726188437327</v>
      </c>
      <c r="H118" s="41">
        <f t="shared" si="6"/>
        <v>25543.865428097291</v>
      </c>
      <c r="I118" s="43">
        <f t="shared" si="7"/>
        <v>27.083333333333204</v>
      </c>
      <c r="K118" s="20"/>
    </row>
    <row r="119" spans="1:11" ht="14.25" customHeight="1">
      <c r="A119" s="39">
        <v>111</v>
      </c>
      <c r="B119" s="40">
        <f t="shared" si="4"/>
        <v>46935</v>
      </c>
      <c r="C119" s="41">
        <f t="shared" si="5"/>
        <v>2249.3726188437327</v>
      </c>
      <c r="D119" s="41">
        <f t="shared" si="0"/>
        <v>13.121340276588441</v>
      </c>
      <c r="E119" s="42">
        <f t="shared" si="1"/>
        <v>-219.09561816065968</v>
      </c>
      <c r="F119" s="41">
        <f t="shared" si="2"/>
        <v>0</v>
      </c>
      <c r="G119" s="41">
        <f t="shared" si="3"/>
        <v>2030.2770006830729</v>
      </c>
      <c r="H119" s="41">
        <f t="shared" si="6"/>
        <v>25776.082386534541</v>
      </c>
      <c r="I119" s="43">
        <f t="shared" si="7"/>
        <v>27.166666666666536</v>
      </c>
      <c r="K119" s="20"/>
    </row>
    <row r="120" spans="1:11" ht="14.25" customHeight="1">
      <c r="A120" s="39">
        <v>112</v>
      </c>
      <c r="B120" s="40">
        <f t="shared" si="4"/>
        <v>46966</v>
      </c>
      <c r="C120" s="41">
        <f t="shared" si="5"/>
        <v>2030.2770006830729</v>
      </c>
      <c r="D120" s="41">
        <f t="shared" si="0"/>
        <v>11.843282503984591</v>
      </c>
      <c r="E120" s="42">
        <f t="shared" si="1"/>
        <v>-220.37367593326351</v>
      </c>
      <c r="F120" s="41">
        <f t="shared" si="2"/>
        <v>0</v>
      </c>
      <c r="G120" s="41">
        <f t="shared" si="3"/>
        <v>1809.9033247498094</v>
      </c>
      <c r="H120" s="41">
        <f t="shared" si="6"/>
        <v>26008.299344971791</v>
      </c>
      <c r="I120" s="43">
        <f t="shared" si="7"/>
        <v>27.249999999999869</v>
      </c>
      <c r="K120" s="20"/>
    </row>
    <row r="121" spans="1:11" ht="14.25" customHeight="1">
      <c r="A121" s="39">
        <v>113</v>
      </c>
      <c r="B121" s="40">
        <f t="shared" si="4"/>
        <v>46997</v>
      </c>
      <c r="C121" s="41">
        <f t="shared" si="5"/>
        <v>1809.9033247498094</v>
      </c>
      <c r="D121" s="41">
        <f t="shared" si="0"/>
        <v>10.557769394373887</v>
      </c>
      <c r="E121" s="42">
        <f t="shared" si="1"/>
        <v>-221.65918904287423</v>
      </c>
      <c r="F121" s="41">
        <f t="shared" si="2"/>
        <v>0</v>
      </c>
      <c r="G121" s="41">
        <f t="shared" si="3"/>
        <v>1588.2441357069351</v>
      </c>
      <c r="H121" s="41">
        <f t="shared" si="6"/>
        <v>26240.51630340904</v>
      </c>
      <c r="I121" s="43">
        <f t="shared" si="7"/>
        <v>27.333333333333201</v>
      </c>
      <c r="K121" s="20"/>
    </row>
    <row r="122" spans="1:11" ht="14.25" customHeight="1">
      <c r="A122" s="39">
        <v>114</v>
      </c>
      <c r="B122" s="40">
        <f t="shared" si="4"/>
        <v>47027</v>
      </c>
      <c r="C122" s="41">
        <f t="shared" si="5"/>
        <v>1588.2441357069351</v>
      </c>
      <c r="D122" s="41">
        <f t="shared" si="0"/>
        <v>9.2647574582904557</v>
      </c>
      <c r="E122" s="42">
        <f t="shared" si="1"/>
        <v>-222.95220097895765</v>
      </c>
      <c r="F122" s="41">
        <f t="shared" si="2"/>
        <v>0</v>
      </c>
      <c r="G122" s="41">
        <f t="shared" si="3"/>
        <v>1365.2919347279776</v>
      </c>
      <c r="H122" s="41">
        <f t="shared" si="6"/>
        <v>26472.73326184629</v>
      </c>
      <c r="I122" s="43">
        <f t="shared" si="7"/>
        <v>27.416666666666533</v>
      </c>
      <c r="K122" s="20"/>
    </row>
    <row r="123" spans="1:11" ht="14.25" customHeight="1">
      <c r="A123" s="39">
        <v>115</v>
      </c>
      <c r="B123" s="40">
        <f t="shared" si="4"/>
        <v>47058</v>
      </c>
      <c r="C123" s="41">
        <f t="shared" si="5"/>
        <v>1365.2919347279776</v>
      </c>
      <c r="D123" s="41">
        <f t="shared" si="0"/>
        <v>7.9642029525798685</v>
      </c>
      <c r="E123" s="42">
        <f t="shared" si="1"/>
        <v>-224.25275548466823</v>
      </c>
      <c r="F123" s="41">
        <f t="shared" si="2"/>
        <v>0</v>
      </c>
      <c r="G123" s="41">
        <f t="shared" si="3"/>
        <v>1141.0391792433093</v>
      </c>
      <c r="H123" s="41">
        <f t="shared" si="6"/>
        <v>26704.950220283536</v>
      </c>
      <c r="I123" s="43">
        <f t="shared" si="7"/>
        <v>27.499999999999865</v>
      </c>
      <c r="K123" s="20"/>
    </row>
    <row r="124" spans="1:11" ht="14.25" customHeight="1">
      <c r="A124" s="39">
        <v>116</v>
      </c>
      <c r="B124" s="40">
        <f t="shared" si="4"/>
        <v>47088</v>
      </c>
      <c r="C124" s="41">
        <f t="shared" si="5"/>
        <v>1141.0391792433093</v>
      </c>
      <c r="D124" s="41">
        <f t="shared" si="0"/>
        <v>6.6560618789193038</v>
      </c>
      <c r="E124" s="42">
        <f t="shared" si="1"/>
        <v>-225.56089655832881</v>
      </c>
      <c r="F124" s="41">
        <f t="shared" si="2"/>
        <v>0</v>
      </c>
      <c r="G124" s="41">
        <f t="shared" si="3"/>
        <v>915.47828268498051</v>
      </c>
      <c r="H124" s="41">
        <f t="shared" si="6"/>
        <v>26937.167178720785</v>
      </c>
      <c r="I124" s="43">
        <f t="shared" si="7"/>
        <v>27.583333333333197</v>
      </c>
      <c r="K124" s="20"/>
    </row>
    <row r="125" spans="1:11" ht="14.25" customHeight="1">
      <c r="A125" s="39">
        <v>117</v>
      </c>
      <c r="B125" s="40">
        <f t="shared" si="4"/>
        <v>47119</v>
      </c>
      <c r="C125" s="41">
        <f t="shared" si="5"/>
        <v>915.47828268498051</v>
      </c>
      <c r="D125" s="41">
        <f t="shared" si="0"/>
        <v>5.3402899823290531</v>
      </c>
      <c r="E125" s="42">
        <f t="shared" si="1"/>
        <v>-226.87666845491907</v>
      </c>
      <c r="F125" s="41">
        <f t="shared" si="2"/>
        <v>0</v>
      </c>
      <c r="G125" s="41">
        <f t="shared" si="3"/>
        <v>688.60161423006139</v>
      </c>
      <c r="H125" s="41">
        <f t="shared" si="6"/>
        <v>27169.384137158035</v>
      </c>
      <c r="I125" s="43">
        <f t="shared" si="7"/>
        <v>27.666666666666529</v>
      </c>
      <c r="K125" s="20"/>
    </row>
    <row r="126" spans="1:11" ht="14.25" customHeight="1">
      <c r="A126" s="39">
        <v>118</v>
      </c>
      <c r="B126" s="40">
        <f t="shared" si="4"/>
        <v>47150</v>
      </c>
      <c r="C126" s="41">
        <f t="shared" si="5"/>
        <v>688.60161423006139</v>
      </c>
      <c r="D126" s="41">
        <f t="shared" si="0"/>
        <v>4.0168427496753578</v>
      </c>
      <c r="E126" s="42">
        <f t="shared" si="1"/>
        <v>-228.20011568757275</v>
      </c>
      <c r="F126" s="41">
        <f t="shared" si="2"/>
        <v>0</v>
      </c>
      <c r="G126" s="41">
        <f t="shared" si="3"/>
        <v>460.40149854248864</v>
      </c>
      <c r="H126" s="41">
        <f t="shared" si="6"/>
        <v>27401.601095595284</v>
      </c>
      <c r="I126" s="43">
        <f t="shared" si="7"/>
        <v>27.749999999999861</v>
      </c>
      <c r="K126" s="20"/>
    </row>
    <row r="127" spans="1:11" ht="14.25" customHeight="1">
      <c r="A127" s="39">
        <v>119</v>
      </c>
      <c r="B127" s="40">
        <f t="shared" si="4"/>
        <v>47178</v>
      </c>
      <c r="C127" s="41">
        <f t="shared" si="5"/>
        <v>460.40149854248864</v>
      </c>
      <c r="D127" s="41">
        <f t="shared" si="0"/>
        <v>2.6856754081645171</v>
      </c>
      <c r="E127" s="42">
        <f t="shared" si="1"/>
        <v>-229.5312830290836</v>
      </c>
      <c r="F127" s="41">
        <f t="shared" si="2"/>
        <v>0</v>
      </c>
      <c r="G127" s="41">
        <f t="shared" si="3"/>
        <v>230.87021551340504</v>
      </c>
      <c r="H127" s="41">
        <f t="shared" si="6"/>
        <v>27633.81805403253</v>
      </c>
      <c r="I127" s="43">
        <f t="shared" si="7"/>
        <v>27.833333333333194</v>
      </c>
      <c r="K127" s="20"/>
    </row>
    <row r="128" spans="1:11" ht="14.25" customHeight="1">
      <c r="A128" s="39">
        <v>120</v>
      </c>
      <c r="B128" s="40">
        <f t="shared" si="4"/>
        <v>47209</v>
      </c>
      <c r="C128" s="41">
        <f t="shared" si="5"/>
        <v>230.87021551340504</v>
      </c>
      <c r="D128" s="41">
        <f t="shared" si="0"/>
        <v>1.346742923828196</v>
      </c>
      <c r="E128" s="42">
        <f t="shared" si="1"/>
        <v>-230.87021551341991</v>
      </c>
      <c r="F128" s="41">
        <f t="shared" si="2"/>
        <v>0</v>
      </c>
      <c r="G128" s="41">
        <f t="shared" si="3"/>
        <v>-1.4864554032101296E-11</v>
      </c>
      <c r="H128" s="41">
        <f t="shared" si="6"/>
        <v>27866.03501246978</v>
      </c>
      <c r="I128" s="43">
        <f t="shared" si="7"/>
        <v>27.916666666666526</v>
      </c>
      <c r="K128" s="20"/>
    </row>
    <row r="129" spans="1:11" ht="14.25" customHeight="1">
      <c r="A129" s="39">
        <v>121</v>
      </c>
      <c r="B129" s="40">
        <f t="shared" si="4"/>
        <v>47239</v>
      </c>
      <c r="C129" s="41">
        <f t="shared" si="5"/>
        <v>-1.4864554032101296E-11</v>
      </c>
      <c r="D129" s="41">
        <f t="shared" si="0"/>
        <v>-8.6709898520590891E-14</v>
      </c>
      <c r="E129" s="42">
        <f t="shared" si="1"/>
        <v>-232.21695843724819</v>
      </c>
      <c r="F129" s="41">
        <f t="shared" si="2"/>
        <v>0</v>
      </c>
      <c r="G129" s="41">
        <f t="shared" si="3"/>
        <v>-232.21695843726306</v>
      </c>
      <c r="H129" s="41">
        <f t="shared" si="6"/>
        <v>28098.251970907029</v>
      </c>
      <c r="I129" s="43">
        <f t="shared" si="7"/>
        <v>27.999999999999858</v>
      </c>
      <c r="K129" s="20"/>
    </row>
    <row r="130" spans="1:11" ht="14.25" customHeight="1">
      <c r="A130" s="39">
        <v>122</v>
      </c>
      <c r="B130" s="40">
        <f t="shared" si="4"/>
        <v>47270</v>
      </c>
      <c r="C130" s="41">
        <f t="shared" si="5"/>
        <v>-232.21695843726306</v>
      </c>
      <c r="D130" s="41">
        <f t="shared" si="0"/>
        <v>-1.3545989242173679</v>
      </c>
      <c r="E130" s="42">
        <f t="shared" si="1"/>
        <v>-233.57155736146547</v>
      </c>
      <c r="F130" s="41">
        <f t="shared" si="2"/>
        <v>0</v>
      </c>
      <c r="G130" s="41">
        <f t="shared" si="3"/>
        <v>-465.78851579872855</v>
      </c>
      <c r="H130" s="41">
        <f t="shared" si="6"/>
        <v>28330.468929344279</v>
      </c>
      <c r="I130" s="43">
        <f t="shared" si="7"/>
        <v>28.08333333333319</v>
      </c>
      <c r="K130" s="20"/>
    </row>
    <row r="131" spans="1:11" ht="14.25" customHeight="1">
      <c r="A131" s="39">
        <v>123</v>
      </c>
      <c r="B131" s="40">
        <f t="shared" si="4"/>
        <v>47300</v>
      </c>
      <c r="C131" s="41">
        <f t="shared" si="5"/>
        <v>-465.78851579872855</v>
      </c>
      <c r="D131" s="41">
        <f t="shared" si="0"/>
        <v>-2.7170996754925834</v>
      </c>
      <c r="E131" s="42">
        <f t="shared" si="1"/>
        <v>-234.9340581127407</v>
      </c>
      <c r="F131" s="41">
        <f t="shared" si="2"/>
        <v>0</v>
      </c>
      <c r="G131" s="41">
        <f t="shared" si="3"/>
        <v>-700.72257391146923</v>
      </c>
      <c r="H131" s="41">
        <f t="shared" si="6"/>
        <v>28562.685887781525</v>
      </c>
      <c r="I131" s="43">
        <f t="shared" si="7"/>
        <v>28.166666666666522</v>
      </c>
      <c r="K131" s="20"/>
    </row>
    <row r="132" spans="1:11" ht="14.25" customHeight="1">
      <c r="A132" s="39">
        <v>124</v>
      </c>
      <c r="B132" s="40">
        <f t="shared" si="4"/>
        <v>47331</v>
      </c>
      <c r="C132" s="41">
        <f t="shared" si="5"/>
        <v>-700.72257391146923</v>
      </c>
      <c r="D132" s="41">
        <f t="shared" si="0"/>
        <v>-4.0875483478169032</v>
      </c>
      <c r="E132" s="42">
        <f t="shared" si="1"/>
        <v>-236.304506785065</v>
      </c>
      <c r="F132" s="41">
        <f t="shared" si="2"/>
        <v>0</v>
      </c>
      <c r="G132" s="41">
        <f t="shared" si="3"/>
        <v>-937.0270806965342</v>
      </c>
      <c r="H132" s="41">
        <f t="shared" si="6"/>
        <v>28794.902846218774</v>
      </c>
      <c r="I132" s="43">
        <f t="shared" si="7"/>
        <v>28.249999999999854</v>
      </c>
      <c r="K132" s="20"/>
    </row>
    <row r="133" spans="1:11" ht="14.25" customHeight="1">
      <c r="A133" s="39">
        <v>125</v>
      </c>
      <c r="B133" s="40">
        <f t="shared" si="4"/>
        <v>47362</v>
      </c>
      <c r="C133" s="41">
        <f t="shared" si="5"/>
        <v>-937.0270806965342</v>
      </c>
      <c r="D133" s="41">
        <f t="shared" si="0"/>
        <v>-5.4659913040631158</v>
      </c>
      <c r="E133" s="42">
        <f t="shared" si="1"/>
        <v>-237.68294974131123</v>
      </c>
      <c r="F133" s="41">
        <f t="shared" si="2"/>
        <v>0</v>
      </c>
      <c r="G133" s="41">
        <f t="shared" si="3"/>
        <v>-1174.7100304378455</v>
      </c>
      <c r="H133" s="41">
        <f t="shared" si="6"/>
        <v>29027.119804656024</v>
      </c>
      <c r="I133" s="43">
        <f t="shared" si="7"/>
        <v>28.333333333333186</v>
      </c>
      <c r="K133" s="20"/>
    </row>
    <row r="134" spans="1:11" ht="14.25" customHeight="1">
      <c r="A134" s="39">
        <v>126</v>
      </c>
      <c r="B134" s="40">
        <f t="shared" si="4"/>
        <v>47392</v>
      </c>
      <c r="C134" s="41">
        <f t="shared" si="5"/>
        <v>-1174.7100304378455</v>
      </c>
      <c r="D134" s="41">
        <f t="shared" si="0"/>
        <v>-6.8524751775540986</v>
      </c>
      <c r="E134" s="42">
        <f t="shared" si="1"/>
        <v>-239.06943361480222</v>
      </c>
      <c r="F134" s="41">
        <f t="shared" si="2"/>
        <v>0</v>
      </c>
      <c r="G134" s="41">
        <f t="shared" si="3"/>
        <v>-1413.7794640526477</v>
      </c>
      <c r="H134" s="41">
        <f t="shared" si="6"/>
        <v>29259.33676309327</v>
      </c>
      <c r="I134" s="43">
        <f t="shared" si="7"/>
        <v>28.416666666666519</v>
      </c>
      <c r="K134" s="20"/>
    </row>
    <row r="135" spans="1:11" ht="14.25" customHeight="1">
      <c r="A135" s="39">
        <v>127</v>
      </c>
      <c r="B135" s="40">
        <f t="shared" si="4"/>
        <v>47423</v>
      </c>
      <c r="C135" s="41">
        <f t="shared" si="5"/>
        <v>-1413.7794640526477</v>
      </c>
      <c r="D135" s="41">
        <f t="shared" si="0"/>
        <v>-8.2470468736404445</v>
      </c>
      <c r="E135" s="42">
        <f t="shared" si="1"/>
        <v>-240.46400531088855</v>
      </c>
      <c r="F135" s="41">
        <f t="shared" si="2"/>
        <v>0</v>
      </c>
      <c r="G135" s="41">
        <f t="shared" si="3"/>
        <v>-1654.2434693635362</v>
      </c>
      <c r="H135" s="41">
        <f t="shared" si="6"/>
        <v>29491.553721530519</v>
      </c>
      <c r="I135" s="43">
        <f t="shared" si="7"/>
        <v>28.499999999999851</v>
      </c>
      <c r="K135" s="20"/>
    </row>
    <row r="136" spans="1:11" ht="14.25" customHeight="1">
      <c r="A136" s="39">
        <v>128</v>
      </c>
      <c r="B136" s="40">
        <f t="shared" si="4"/>
        <v>47453</v>
      </c>
      <c r="C136" s="41">
        <f t="shared" si="5"/>
        <v>-1654.2434693635362</v>
      </c>
      <c r="D136" s="41">
        <f t="shared" si="0"/>
        <v>-9.6497535712872935</v>
      </c>
      <c r="E136" s="42">
        <f t="shared" si="1"/>
        <v>-241.86671200853542</v>
      </c>
      <c r="F136" s="41">
        <f t="shared" si="2"/>
        <v>0</v>
      </c>
      <c r="G136" s="41">
        <f t="shared" si="3"/>
        <v>-1896.1101813720716</v>
      </c>
      <c r="H136" s="41">
        <f t="shared" si="6"/>
        <v>29723.770679967765</v>
      </c>
      <c r="I136" s="43">
        <f t="shared" si="7"/>
        <v>28.583333333333183</v>
      </c>
      <c r="K136" s="20"/>
    </row>
    <row r="137" spans="1:11" ht="14.25" customHeight="1">
      <c r="A137" s="39">
        <v>129</v>
      </c>
      <c r="B137" s="40">
        <f t="shared" si="4"/>
        <v>47484</v>
      </c>
      <c r="C137" s="41">
        <f t="shared" si="5"/>
        <v>-1896.1101813720716</v>
      </c>
      <c r="D137" s="41">
        <f t="shared" si="0"/>
        <v>-11.060642724670418</v>
      </c>
      <c r="E137" s="42">
        <f t="shared" si="1"/>
        <v>-243.27760116191854</v>
      </c>
      <c r="F137" s="41">
        <f t="shared" si="2"/>
        <v>0</v>
      </c>
      <c r="G137" s="41">
        <f t="shared" si="3"/>
        <v>-2139.38778253399</v>
      </c>
      <c r="H137" s="41">
        <f t="shared" si="6"/>
        <v>29955.987638405011</v>
      </c>
      <c r="I137" s="43">
        <f t="shared" si="7"/>
        <v>28.666666666666515</v>
      </c>
      <c r="K137" s="20"/>
    </row>
    <row r="138" spans="1:11" ht="14.25" customHeight="1">
      <c r="A138" s="39">
        <v>130</v>
      </c>
      <c r="B138" s="40">
        <f t="shared" si="4"/>
        <v>47515</v>
      </c>
      <c r="C138" s="41">
        <f t="shared" si="5"/>
        <v>-2139.38778253399</v>
      </c>
      <c r="D138" s="41">
        <f t="shared" si="0"/>
        <v>-12.479762064781609</v>
      </c>
      <c r="E138" s="42">
        <f t="shared" si="1"/>
        <v>-244.69672050202971</v>
      </c>
      <c r="F138" s="41">
        <f t="shared" si="2"/>
        <v>0</v>
      </c>
      <c r="G138" s="41">
        <f t="shared" si="3"/>
        <v>-2384.0845030360197</v>
      </c>
      <c r="H138" s="41">
        <f t="shared" si="6"/>
        <v>30188.204596842261</v>
      </c>
      <c r="I138" s="43">
        <f t="shared" si="7"/>
        <v>28.749999999999847</v>
      </c>
      <c r="K138" s="20"/>
    </row>
    <row r="139" spans="1:11" ht="14.25" customHeight="1">
      <c r="A139" s="39">
        <v>131</v>
      </c>
      <c r="B139" s="40">
        <f t="shared" si="4"/>
        <v>47543</v>
      </c>
      <c r="C139" s="41">
        <f t="shared" si="5"/>
        <v>-2384.0845030360197</v>
      </c>
      <c r="D139" s="41">
        <f t="shared" si="0"/>
        <v>-13.907159601043446</v>
      </c>
      <c r="E139" s="42">
        <f t="shared" si="1"/>
        <v>-246.12411803829156</v>
      </c>
      <c r="F139" s="41">
        <f t="shared" si="2"/>
        <v>0</v>
      </c>
      <c r="G139" s="41">
        <f t="shared" si="3"/>
        <v>-2630.2086210743114</v>
      </c>
      <c r="H139" s="41">
        <f t="shared" si="6"/>
        <v>30420.42155527951</v>
      </c>
      <c r="I139" s="43">
        <f t="shared" si="7"/>
        <v>28.833333333333179</v>
      </c>
      <c r="K139" s="20"/>
    </row>
    <row r="140" spans="1:11" ht="14.25" customHeight="1">
      <c r="A140" s="39">
        <v>132</v>
      </c>
      <c r="B140" s="40">
        <f t="shared" si="4"/>
        <v>47574</v>
      </c>
      <c r="C140" s="41">
        <f t="shared" si="5"/>
        <v>-2630.2086210743114</v>
      </c>
      <c r="D140" s="41">
        <f t="shared" si="0"/>
        <v>-15.342883622933483</v>
      </c>
      <c r="E140" s="42">
        <f t="shared" si="1"/>
        <v>-247.55984206018158</v>
      </c>
      <c r="F140" s="41">
        <f t="shared" si="2"/>
        <v>0</v>
      </c>
      <c r="G140" s="41">
        <f t="shared" si="3"/>
        <v>-2877.7684631344928</v>
      </c>
      <c r="H140" s="41">
        <f t="shared" si="6"/>
        <v>30652.63851371676</v>
      </c>
      <c r="I140" s="43">
        <f t="shared" si="7"/>
        <v>28.916666666666512</v>
      </c>
      <c r="K140" s="20"/>
    </row>
    <row r="141" spans="1:11" ht="14.25" customHeight="1">
      <c r="A141" s="39">
        <v>133</v>
      </c>
      <c r="B141" s="40">
        <f t="shared" si="4"/>
        <v>47604</v>
      </c>
      <c r="C141" s="41">
        <f t="shared" si="5"/>
        <v>-2877.7684631344928</v>
      </c>
      <c r="D141" s="41">
        <f t="shared" si="0"/>
        <v>-16.786982701617877</v>
      </c>
      <c r="E141" s="42">
        <f t="shared" si="1"/>
        <v>-249.003941138866</v>
      </c>
      <c r="F141" s="41">
        <f t="shared" si="2"/>
        <v>0</v>
      </c>
      <c r="G141" s="41">
        <f t="shared" si="3"/>
        <v>-3126.7724042733589</v>
      </c>
      <c r="H141" s="41">
        <f t="shared" si="6"/>
        <v>30884.855472154006</v>
      </c>
      <c r="I141" s="43">
        <f t="shared" si="7"/>
        <v>28.999999999999844</v>
      </c>
      <c r="K141" s="20"/>
    </row>
    <row r="142" spans="1:11" ht="14.25" customHeight="1">
      <c r="A142" s="39">
        <v>134</v>
      </c>
      <c r="B142" s="40">
        <f t="shared" si="4"/>
        <v>47635</v>
      </c>
      <c r="C142" s="41">
        <f t="shared" si="5"/>
        <v>-3126.7724042733589</v>
      </c>
      <c r="D142" s="41">
        <f t="shared" si="0"/>
        <v>-18.239505691594591</v>
      </c>
      <c r="E142" s="42">
        <f t="shared" si="1"/>
        <v>-250.4564641288427</v>
      </c>
      <c r="F142" s="41">
        <f t="shared" si="2"/>
        <v>0</v>
      </c>
      <c r="G142" s="41">
        <f t="shared" si="3"/>
        <v>-3377.2288684022014</v>
      </c>
      <c r="H142" s="41">
        <f t="shared" si="6"/>
        <v>31117.072430591252</v>
      </c>
      <c r="I142" s="43">
        <f t="shared" si="7"/>
        <v>29.083333333333176</v>
      </c>
      <c r="K142" s="20"/>
    </row>
    <row r="143" spans="1:11" ht="14.25" customHeight="1">
      <c r="A143" s="39">
        <v>135</v>
      </c>
      <c r="B143" s="40">
        <f t="shared" si="4"/>
        <v>47665</v>
      </c>
      <c r="C143" s="41">
        <f t="shared" si="5"/>
        <v>-3377.2288684022014</v>
      </c>
      <c r="D143" s="41">
        <f t="shared" si="0"/>
        <v>-19.700501732346172</v>
      </c>
      <c r="E143" s="42">
        <f t="shared" si="1"/>
        <v>-251.91746016959428</v>
      </c>
      <c r="F143" s="41">
        <f t="shared" si="2"/>
        <v>0</v>
      </c>
      <c r="G143" s="41">
        <f t="shared" si="3"/>
        <v>-3629.1463285717955</v>
      </c>
      <c r="H143" s="41">
        <f t="shared" si="6"/>
        <v>31349.289389028501</v>
      </c>
      <c r="I143" s="43">
        <f t="shared" si="7"/>
        <v>29.166666666666508</v>
      </c>
      <c r="K143" s="20"/>
    </row>
    <row r="144" spans="1:11" ht="14.25" customHeight="1">
      <c r="A144" s="39">
        <v>136</v>
      </c>
      <c r="B144" s="40">
        <f t="shared" si="4"/>
        <v>47696</v>
      </c>
      <c r="C144" s="41">
        <f t="shared" si="5"/>
        <v>-3629.1463285717955</v>
      </c>
      <c r="D144" s="41">
        <f t="shared" si="0"/>
        <v>-21.170020250002143</v>
      </c>
      <c r="E144" s="42">
        <f t="shared" si="1"/>
        <v>-253.38697868725026</v>
      </c>
      <c r="F144" s="41">
        <f t="shared" si="2"/>
        <v>0</v>
      </c>
      <c r="G144" s="41">
        <f t="shared" si="3"/>
        <v>-3882.5333072590456</v>
      </c>
      <c r="H144" s="41">
        <f t="shared" si="6"/>
        <v>31581.506347465747</v>
      </c>
      <c r="I144" s="43">
        <f t="shared" si="7"/>
        <v>29.24999999999984</v>
      </c>
      <c r="K144" s="20"/>
    </row>
    <row r="145" spans="1:11" ht="14.25" customHeight="1">
      <c r="A145" s="39">
        <v>137</v>
      </c>
      <c r="B145" s="40">
        <f t="shared" si="4"/>
        <v>47727</v>
      </c>
      <c r="C145" s="41">
        <f t="shared" si="5"/>
        <v>-3882.5333072590456</v>
      </c>
      <c r="D145" s="41">
        <f t="shared" si="0"/>
        <v>-22.648110959011102</v>
      </c>
      <c r="E145" s="42">
        <f t="shared" si="1"/>
        <v>-254.8650693962592</v>
      </c>
      <c r="F145" s="41">
        <f t="shared" si="2"/>
        <v>0</v>
      </c>
      <c r="G145" s="41">
        <f t="shared" si="3"/>
        <v>-4137.3983766553047</v>
      </c>
      <c r="H145" s="41">
        <f t="shared" si="6"/>
        <v>31813.723305902997</v>
      </c>
      <c r="I145" s="43">
        <f t="shared" si="7"/>
        <v>29.333333333333172</v>
      </c>
      <c r="K145" s="20"/>
    </row>
    <row r="146" spans="1:11" ht="14.25" customHeight="1">
      <c r="A146" s="39">
        <v>138</v>
      </c>
      <c r="B146" s="40">
        <f t="shared" si="4"/>
        <v>47757</v>
      </c>
      <c r="C146" s="41">
        <f t="shared" si="5"/>
        <v>-4137.3983766553047</v>
      </c>
      <c r="D146" s="41">
        <f t="shared" si="0"/>
        <v>-24.134823863822607</v>
      </c>
      <c r="E146" s="42">
        <f t="shared" si="1"/>
        <v>-256.35178230107073</v>
      </c>
      <c r="F146" s="41">
        <f t="shared" si="2"/>
        <v>0</v>
      </c>
      <c r="G146" s="41">
        <f t="shared" si="3"/>
        <v>-4393.7501589563753</v>
      </c>
      <c r="H146" s="41">
        <f t="shared" si="6"/>
        <v>32045.940264340243</v>
      </c>
      <c r="I146" s="43">
        <f t="shared" si="7"/>
        <v>29.416666666666504</v>
      </c>
      <c r="K146" s="20"/>
    </row>
    <row r="147" spans="1:11" ht="14.25" customHeight="1">
      <c r="A147" s="39">
        <v>139</v>
      </c>
      <c r="B147" s="40">
        <f t="shared" si="4"/>
        <v>47788</v>
      </c>
      <c r="C147" s="41">
        <f t="shared" si="5"/>
        <v>-4393.7501589563753</v>
      </c>
      <c r="D147" s="41">
        <f t="shared" si="0"/>
        <v>-25.630209260578855</v>
      </c>
      <c r="E147" s="42">
        <f t="shared" si="1"/>
        <v>-257.84716769782699</v>
      </c>
      <c r="F147" s="41">
        <f t="shared" si="2"/>
        <v>0</v>
      </c>
      <c r="G147" s="41">
        <f t="shared" si="3"/>
        <v>-4651.5973266542023</v>
      </c>
      <c r="H147" s="41">
        <f t="shared" si="6"/>
        <v>32278.157222777489</v>
      </c>
      <c r="I147" s="43">
        <f t="shared" si="7"/>
        <v>29.499999999999837</v>
      </c>
      <c r="K147" s="20"/>
    </row>
    <row r="148" spans="1:11" ht="14.25" customHeight="1">
      <c r="A148" s="39">
        <v>140</v>
      </c>
      <c r="B148" s="40">
        <f t="shared" si="4"/>
        <v>47818</v>
      </c>
      <c r="C148" s="41">
        <f t="shared" si="5"/>
        <v>-4651.5973266542023</v>
      </c>
      <c r="D148" s="41">
        <f t="shared" si="0"/>
        <v>-27.134317738816179</v>
      </c>
      <c r="E148" s="42">
        <f t="shared" si="1"/>
        <v>-259.35127617606429</v>
      </c>
      <c r="F148" s="41">
        <f t="shared" si="2"/>
        <v>0</v>
      </c>
      <c r="G148" s="41">
        <f t="shared" si="3"/>
        <v>-4910.9486028302663</v>
      </c>
      <c r="H148" s="41">
        <f t="shared" si="6"/>
        <v>32510.374181214738</v>
      </c>
      <c r="I148" s="43">
        <f t="shared" si="7"/>
        <v>29.583333333333169</v>
      </c>
      <c r="K148" s="20"/>
    </row>
    <row r="149" spans="1:11" ht="14.25" customHeight="1">
      <c r="A149" s="39">
        <v>141</v>
      </c>
      <c r="B149" s="40">
        <f t="shared" si="4"/>
        <v>47849</v>
      </c>
      <c r="C149" s="41">
        <f t="shared" si="5"/>
        <v>-4910.9486028302663</v>
      </c>
      <c r="D149" s="41">
        <f t="shared" si="0"/>
        <v>-28.647200183176555</v>
      </c>
      <c r="E149" s="42">
        <f t="shared" si="1"/>
        <v>-260.86415862042469</v>
      </c>
      <c r="F149" s="41">
        <f t="shared" si="2"/>
        <v>0</v>
      </c>
      <c r="G149" s="41">
        <f t="shared" si="3"/>
        <v>-5171.8127614506911</v>
      </c>
      <c r="H149" s="41">
        <f t="shared" si="6"/>
        <v>32742.591139651988</v>
      </c>
      <c r="I149" s="43">
        <f t="shared" si="7"/>
        <v>29.666666666666501</v>
      </c>
      <c r="K149" s="20"/>
    </row>
    <row r="150" spans="1:11" ht="14.25" customHeight="1">
      <c r="A150" s="39">
        <v>142</v>
      </c>
      <c r="B150" s="40">
        <f t="shared" si="4"/>
        <v>47880</v>
      </c>
      <c r="C150" s="41">
        <f t="shared" si="5"/>
        <v>-5171.8127614506911</v>
      </c>
      <c r="D150" s="41">
        <f t="shared" si="0"/>
        <v>-30.168907775129032</v>
      </c>
      <c r="E150" s="42">
        <f t="shared" si="1"/>
        <v>-262.38586621237715</v>
      </c>
      <c r="F150" s="41">
        <f t="shared" si="2"/>
        <v>0</v>
      </c>
      <c r="G150" s="41">
        <f t="shared" si="3"/>
        <v>-5434.1986276630687</v>
      </c>
      <c r="H150" s="41">
        <f t="shared" si="6"/>
        <v>32974.808098089234</v>
      </c>
      <c r="I150" s="43">
        <f t="shared" si="7"/>
        <v>29.749999999999833</v>
      </c>
      <c r="K150" s="20"/>
    </row>
    <row r="151" spans="1:11" ht="14.25" customHeight="1">
      <c r="A151" s="39">
        <v>143</v>
      </c>
      <c r="B151" s="40">
        <f t="shared" si="4"/>
        <v>47908</v>
      </c>
      <c r="C151" s="41">
        <f t="shared" si="5"/>
        <v>-5434.1986276630687</v>
      </c>
      <c r="D151" s="41">
        <f t="shared" si="0"/>
        <v>-31.699491994701233</v>
      </c>
      <c r="E151" s="42">
        <f t="shared" si="1"/>
        <v>-263.91645043194933</v>
      </c>
      <c r="F151" s="41">
        <f t="shared" si="2"/>
        <v>0</v>
      </c>
      <c r="G151" s="41">
        <f t="shared" si="3"/>
        <v>-5698.1150780950184</v>
      </c>
      <c r="H151" s="41">
        <f t="shared" si="6"/>
        <v>33207.02505652648</v>
      </c>
      <c r="I151" s="43">
        <f t="shared" si="7"/>
        <v>29.833333333333165</v>
      </c>
      <c r="K151" s="20"/>
    </row>
    <row r="152" spans="1:11" ht="14.25" customHeight="1">
      <c r="A152" s="39">
        <v>144</v>
      </c>
      <c r="B152" s="40">
        <f t="shared" si="4"/>
        <v>47939</v>
      </c>
      <c r="C152" s="41">
        <f t="shared" si="5"/>
        <v>-5698.1150780950184</v>
      </c>
      <c r="D152" s="41">
        <f t="shared" si="0"/>
        <v>-33.239004622220939</v>
      </c>
      <c r="E152" s="42">
        <f t="shared" si="1"/>
        <v>-265.45596305946907</v>
      </c>
      <c r="F152" s="41">
        <f t="shared" si="2"/>
        <v>0</v>
      </c>
      <c r="G152" s="41">
        <f t="shared" si="3"/>
        <v>-5963.5710411544878</v>
      </c>
      <c r="H152" s="41">
        <f t="shared" si="6"/>
        <v>33439.242014963726</v>
      </c>
      <c r="I152" s="43">
        <f t="shared" si="7"/>
        <v>29.916666666666497</v>
      </c>
      <c r="K152" s="20"/>
    </row>
    <row r="153" spans="1:11" ht="14.25" customHeight="1">
      <c r="A153" s="39">
        <v>145</v>
      </c>
      <c r="B153" s="40">
        <f t="shared" si="4"/>
        <v>47969</v>
      </c>
      <c r="C153" s="41">
        <f t="shared" si="5"/>
        <v>-5963.5710411544878</v>
      </c>
      <c r="D153" s="41">
        <f t="shared" si="0"/>
        <v>-34.787497740067849</v>
      </c>
      <c r="E153" s="42">
        <f t="shared" si="1"/>
        <v>-267.00445617731594</v>
      </c>
      <c r="F153" s="41">
        <f t="shared" si="2"/>
        <v>0</v>
      </c>
      <c r="G153" s="41">
        <f t="shared" si="3"/>
        <v>-6230.5754973318035</v>
      </c>
      <c r="H153" s="41">
        <f t="shared" si="6"/>
        <v>33671.458973400979</v>
      </c>
      <c r="I153" s="43">
        <f t="shared" si="7"/>
        <v>29.999999999999829</v>
      </c>
      <c r="K153" s="20"/>
    </row>
    <row r="154" spans="1:11" ht="14.25" customHeight="1">
      <c r="A154" s="39">
        <v>146</v>
      </c>
      <c r="B154" s="40">
        <f t="shared" si="4"/>
        <v>48000</v>
      </c>
      <c r="C154" s="41">
        <f t="shared" si="5"/>
        <v>-6230.5754973318035</v>
      </c>
      <c r="D154" s="41">
        <f t="shared" si="0"/>
        <v>-36.345023734435522</v>
      </c>
      <c r="E154" s="42">
        <f t="shared" si="1"/>
        <v>-268.56198217168361</v>
      </c>
      <c r="F154" s="41">
        <f t="shared" si="2"/>
        <v>0</v>
      </c>
      <c r="G154" s="41">
        <f t="shared" si="3"/>
        <v>-6499.1374795034872</v>
      </c>
      <c r="H154" s="41">
        <f t="shared" si="6"/>
        <v>33903.675931838225</v>
      </c>
      <c r="I154" s="43">
        <f t="shared" si="7"/>
        <v>30.083333333333162</v>
      </c>
      <c r="K154" s="20"/>
    </row>
    <row r="155" spans="1:11" ht="14.25" customHeight="1">
      <c r="A155" s="39">
        <v>147</v>
      </c>
      <c r="B155" s="40">
        <f t="shared" si="4"/>
        <v>48030</v>
      </c>
      <c r="C155" s="41">
        <f t="shared" si="5"/>
        <v>-6499.1374795034872</v>
      </c>
      <c r="D155" s="41">
        <f t="shared" si="0"/>
        <v>-37.911635297103679</v>
      </c>
      <c r="E155" s="42">
        <f t="shared" si="1"/>
        <v>-270.1285937343518</v>
      </c>
      <c r="F155" s="41">
        <f t="shared" si="2"/>
        <v>0</v>
      </c>
      <c r="G155" s="41">
        <f t="shared" si="3"/>
        <v>-6769.266073237839</v>
      </c>
      <c r="H155" s="41">
        <f t="shared" si="6"/>
        <v>34135.892890275471</v>
      </c>
      <c r="I155" s="43">
        <f t="shared" si="7"/>
        <v>30.166666666666494</v>
      </c>
      <c r="K155" s="20"/>
    </row>
    <row r="156" spans="1:11" ht="14.25" customHeight="1">
      <c r="A156" s="39">
        <v>148</v>
      </c>
      <c r="B156" s="40">
        <f t="shared" si="4"/>
        <v>48061</v>
      </c>
      <c r="C156" s="41">
        <f t="shared" si="5"/>
        <v>-6769.266073237839</v>
      </c>
      <c r="D156" s="41">
        <f t="shared" si="0"/>
        <v>-39.487385427220723</v>
      </c>
      <c r="E156" s="42">
        <f t="shared" si="1"/>
        <v>-271.70434386446885</v>
      </c>
      <c r="F156" s="41">
        <f t="shared" si="2"/>
        <v>0</v>
      </c>
      <c r="G156" s="41">
        <f t="shared" si="3"/>
        <v>-7040.9704171023077</v>
      </c>
      <c r="H156" s="41">
        <f t="shared" si="6"/>
        <v>34368.109848712716</v>
      </c>
      <c r="I156" s="43">
        <f t="shared" si="7"/>
        <v>30.249999999999826</v>
      </c>
      <c r="K156" s="20"/>
    </row>
    <row r="157" spans="1:11" ht="14.25" customHeight="1">
      <c r="A157" s="39">
        <v>149</v>
      </c>
      <c r="B157" s="40">
        <f t="shared" si="4"/>
        <v>48092</v>
      </c>
      <c r="C157" s="41">
        <f t="shared" si="5"/>
        <v>-7040.9704171023077</v>
      </c>
      <c r="D157" s="41">
        <f t="shared" si="0"/>
        <v>-41.072327433096795</v>
      </c>
      <c r="E157" s="42">
        <f t="shared" si="1"/>
        <v>-273.28928587034488</v>
      </c>
      <c r="F157" s="41">
        <f t="shared" si="2"/>
        <v>0</v>
      </c>
      <c r="G157" s="41">
        <f t="shared" si="3"/>
        <v>-7314.259702972653</v>
      </c>
      <c r="H157" s="41">
        <f t="shared" si="6"/>
        <v>34600.326807149962</v>
      </c>
      <c r="I157" s="43">
        <f t="shared" si="7"/>
        <v>30.333333333333158</v>
      </c>
      <c r="K157" s="20"/>
    </row>
    <row r="158" spans="1:11" ht="14.25" customHeight="1">
      <c r="A158" s="39">
        <v>150</v>
      </c>
      <c r="B158" s="40">
        <f t="shared" si="4"/>
        <v>48122</v>
      </c>
      <c r="C158" s="41">
        <f t="shared" si="5"/>
        <v>-7314.259702972653</v>
      </c>
      <c r="D158" s="41">
        <f t="shared" si="0"/>
        <v>-42.666514934007147</v>
      </c>
      <c r="E158" s="42">
        <f t="shared" si="1"/>
        <v>-274.88347337125526</v>
      </c>
      <c r="F158" s="41">
        <f t="shared" si="2"/>
        <v>0</v>
      </c>
      <c r="G158" s="41">
        <f t="shared" si="3"/>
        <v>-7589.1431763439086</v>
      </c>
      <c r="H158" s="41">
        <f t="shared" si="6"/>
        <v>34832.543765587216</v>
      </c>
      <c r="I158" s="43">
        <f t="shared" si="7"/>
        <v>30.41666666666649</v>
      </c>
      <c r="K158" s="20"/>
    </row>
    <row r="159" spans="1:11" ht="14.25" customHeight="1">
      <c r="A159" s="39">
        <v>151</v>
      </c>
      <c r="B159" s="40">
        <f t="shared" si="4"/>
        <v>48153</v>
      </c>
      <c r="C159" s="41">
        <f t="shared" si="5"/>
        <v>-7589.1431763439086</v>
      </c>
      <c r="D159" s="41">
        <f t="shared" si="0"/>
        <v>-44.270001862006133</v>
      </c>
      <c r="E159" s="42">
        <f t="shared" si="1"/>
        <v>-276.48696029925424</v>
      </c>
      <c r="F159" s="41">
        <f t="shared" si="2"/>
        <v>0</v>
      </c>
      <c r="G159" s="41">
        <f t="shared" si="3"/>
        <v>-7865.6301366431626</v>
      </c>
      <c r="H159" s="41">
        <f t="shared" si="6"/>
        <v>35064.760724024462</v>
      </c>
      <c r="I159" s="43">
        <f t="shared" si="7"/>
        <v>30.499999999999822</v>
      </c>
      <c r="K159" s="20"/>
    </row>
    <row r="160" spans="1:11" ht="14.25" customHeight="1">
      <c r="A160" s="39">
        <v>152</v>
      </c>
      <c r="B160" s="40">
        <f t="shared" si="4"/>
        <v>48183</v>
      </c>
      <c r="C160" s="41">
        <f t="shared" si="5"/>
        <v>-7865.6301366431626</v>
      </c>
      <c r="D160" s="41">
        <f t="shared" si="0"/>
        <v>-45.882842463751778</v>
      </c>
      <c r="E160" s="42">
        <f t="shared" si="1"/>
        <v>-278.09980090099987</v>
      </c>
      <c r="F160" s="41">
        <f t="shared" si="2"/>
        <v>0</v>
      </c>
      <c r="G160" s="41">
        <f t="shared" si="3"/>
        <v>-8143.7299375441626</v>
      </c>
      <c r="H160" s="41">
        <f t="shared" si="6"/>
        <v>35296.977682461707</v>
      </c>
      <c r="I160" s="43">
        <f t="shared" si="7"/>
        <v>30.583333333333155</v>
      </c>
      <c r="K160" s="20"/>
    </row>
    <row r="161" spans="1:11" ht="14.25" customHeight="1">
      <c r="A161" s="39">
        <v>153</v>
      </c>
      <c r="B161" s="40">
        <f t="shared" si="4"/>
        <v>48214</v>
      </c>
      <c r="C161" s="41">
        <f t="shared" si="5"/>
        <v>-8143.7299375441626</v>
      </c>
      <c r="D161" s="41">
        <f t="shared" si="0"/>
        <v>-47.505091302340951</v>
      </c>
      <c r="E161" s="42">
        <f t="shared" si="1"/>
        <v>-279.72204973958907</v>
      </c>
      <c r="F161" s="41">
        <f t="shared" si="2"/>
        <v>0</v>
      </c>
      <c r="G161" s="41">
        <f t="shared" si="3"/>
        <v>-8423.4519872837518</v>
      </c>
      <c r="H161" s="41">
        <f t="shared" si="6"/>
        <v>35529.194640898953</v>
      </c>
      <c r="I161" s="43">
        <f t="shared" si="7"/>
        <v>30.666666666666487</v>
      </c>
      <c r="K161" s="20"/>
    </row>
    <row r="162" spans="1:11" ht="14.25" customHeight="1">
      <c r="A162" s="39">
        <v>154</v>
      </c>
      <c r="B162" s="40">
        <f t="shared" si="4"/>
        <v>48245</v>
      </c>
      <c r="C162" s="41">
        <f t="shared" si="5"/>
        <v>-8423.4519872837518</v>
      </c>
      <c r="D162" s="41">
        <f t="shared" si="0"/>
        <v>-49.136803259155215</v>
      </c>
      <c r="E162" s="42">
        <f t="shared" si="1"/>
        <v>-281.35376169640335</v>
      </c>
      <c r="F162" s="41">
        <f t="shared" si="2"/>
        <v>0</v>
      </c>
      <c r="G162" s="41">
        <f t="shared" si="3"/>
        <v>-8704.8057489801558</v>
      </c>
      <c r="H162" s="41">
        <f t="shared" si="6"/>
        <v>35761.411599336199</v>
      </c>
      <c r="I162" s="43">
        <f t="shared" si="7"/>
        <v>30.749999999999819</v>
      </c>
      <c r="K162" s="20"/>
    </row>
    <row r="163" spans="1:11" ht="14.25" customHeight="1">
      <c r="A163" s="39">
        <v>155</v>
      </c>
      <c r="B163" s="40">
        <f t="shared" si="4"/>
        <v>48274</v>
      </c>
      <c r="C163" s="41">
        <f t="shared" si="5"/>
        <v>-8704.8057489801558</v>
      </c>
      <c r="D163" s="41">
        <f t="shared" si="0"/>
        <v>-50.778033535717576</v>
      </c>
      <c r="E163" s="42">
        <f t="shared" si="1"/>
        <v>-282.99499197296569</v>
      </c>
      <c r="F163" s="41">
        <f t="shared" si="2"/>
        <v>0</v>
      </c>
      <c r="G163" s="41">
        <f t="shared" si="3"/>
        <v>-8987.8007409531219</v>
      </c>
      <c r="H163" s="41">
        <f t="shared" si="6"/>
        <v>35993.628557773445</v>
      </c>
      <c r="I163" s="43">
        <f t="shared" si="7"/>
        <v>30.833333333333151</v>
      </c>
      <c r="K163" s="20"/>
    </row>
    <row r="164" spans="1:11" ht="14.25" customHeight="1">
      <c r="A164" s="39">
        <v>156</v>
      </c>
      <c r="B164" s="40">
        <f t="shared" si="4"/>
        <v>48305</v>
      </c>
      <c r="C164" s="41">
        <f t="shared" si="5"/>
        <v>-8987.8007409531219</v>
      </c>
      <c r="D164" s="41">
        <f t="shared" si="0"/>
        <v>-52.428837655559882</v>
      </c>
      <c r="E164" s="42">
        <f t="shared" si="1"/>
        <v>-284.64579609280798</v>
      </c>
      <c r="F164" s="41">
        <f t="shared" si="2"/>
        <v>0</v>
      </c>
      <c r="G164" s="41">
        <f t="shared" si="3"/>
        <v>-9272.4465370459293</v>
      </c>
      <c r="H164" s="41">
        <f t="shared" si="6"/>
        <v>36225.845516210691</v>
      </c>
      <c r="I164" s="43">
        <f t="shared" si="7"/>
        <v>30.916666666666483</v>
      </c>
      <c r="K164" s="20"/>
    </row>
    <row r="165" spans="1:11" ht="14.25" customHeight="1">
      <c r="A165" s="39">
        <v>157</v>
      </c>
      <c r="B165" s="40">
        <f t="shared" si="4"/>
        <v>48335</v>
      </c>
      <c r="C165" s="41">
        <f t="shared" si="5"/>
        <v>-9272.4465370459293</v>
      </c>
      <c r="D165" s="41">
        <f t="shared" si="0"/>
        <v>-54.089271466101252</v>
      </c>
      <c r="E165" s="42">
        <f t="shared" si="1"/>
        <v>-286.30622990334939</v>
      </c>
      <c r="F165" s="41">
        <f t="shared" si="2"/>
        <v>0</v>
      </c>
      <c r="G165" s="41">
        <f t="shared" si="3"/>
        <v>-9558.7527669492792</v>
      </c>
      <c r="H165" s="41">
        <f t="shared" si="6"/>
        <v>36458.062474647937</v>
      </c>
      <c r="I165" s="43">
        <f t="shared" si="7"/>
        <v>30.999999999999815</v>
      </c>
      <c r="K165" s="20"/>
    </row>
    <row r="166" spans="1:11" ht="14.25" customHeight="1">
      <c r="A166" s="39">
        <v>158</v>
      </c>
      <c r="B166" s="40">
        <f t="shared" si="4"/>
        <v>48366</v>
      </c>
      <c r="C166" s="41">
        <f t="shared" si="5"/>
        <v>-9558.7527669492792</v>
      </c>
      <c r="D166" s="41">
        <f t="shared" si="0"/>
        <v>-55.759391140537453</v>
      </c>
      <c r="E166" s="42">
        <f t="shared" si="1"/>
        <v>-287.97634957778558</v>
      </c>
      <c r="F166" s="41">
        <f t="shared" si="2"/>
        <v>0</v>
      </c>
      <c r="G166" s="41">
        <f t="shared" si="3"/>
        <v>-9846.7291165270653</v>
      </c>
      <c r="H166" s="41">
        <f t="shared" si="6"/>
        <v>36690.27943308519</v>
      </c>
      <c r="I166" s="43">
        <f t="shared" si="7"/>
        <v>31.083333333333147</v>
      </c>
      <c r="K166" s="20"/>
    </row>
    <row r="167" spans="1:11" ht="14.25" customHeight="1">
      <c r="A167" s="39">
        <v>159</v>
      </c>
      <c r="B167" s="40">
        <f t="shared" si="4"/>
        <v>48396</v>
      </c>
      <c r="C167" s="41">
        <f t="shared" si="5"/>
        <v>-9846.7291165270653</v>
      </c>
      <c r="D167" s="41">
        <f t="shared" si="0"/>
        <v>-57.439253179741208</v>
      </c>
      <c r="E167" s="42">
        <f t="shared" si="1"/>
        <v>-289.65621161698931</v>
      </c>
      <c r="F167" s="41">
        <f t="shared" si="2"/>
        <v>0</v>
      </c>
      <c r="G167" s="41">
        <f t="shared" si="3"/>
        <v>-10136.385328144055</v>
      </c>
      <c r="H167" s="41">
        <f t="shared" si="6"/>
        <v>36922.496391522436</v>
      </c>
      <c r="I167" s="43">
        <f t="shared" si="7"/>
        <v>31.16666666666648</v>
      </c>
      <c r="K167" s="20"/>
    </row>
    <row r="168" spans="1:11" ht="14.25" customHeight="1">
      <c r="A168" s="39">
        <v>160</v>
      </c>
      <c r="B168" s="40">
        <f t="shared" si="4"/>
        <v>48427</v>
      </c>
      <c r="C168" s="41">
        <f t="shared" si="5"/>
        <v>-10136.385328144055</v>
      </c>
      <c r="D168" s="41">
        <f t="shared" si="0"/>
        <v>-59.128914414173657</v>
      </c>
      <c r="E168" s="42">
        <f t="shared" si="1"/>
        <v>-291.34587285142175</v>
      </c>
      <c r="F168" s="41">
        <f t="shared" si="2"/>
        <v>0</v>
      </c>
      <c r="G168" s="41">
        <f t="shared" si="3"/>
        <v>-10427.731200995477</v>
      </c>
      <c r="H168" s="41">
        <f t="shared" si="6"/>
        <v>37154.713349959689</v>
      </c>
      <c r="I168" s="43">
        <f t="shared" si="7"/>
        <v>31.249999999999812</v>
      </c>
      <c r="K168" s="20"/>
    </row>
    <row r="169" spans="1:11" ht="14.25" customHeight="1">
      <c r="A169" s="39">
        <v>161</v>
      </c>
      <c r="B169" s="40">
        <f t="shared" si="4"/>
        <v>48458</v>
      </c>
      <c r="C169" s="41">
        <f t="shared" si="5"/>
        <v>-10427.731200995477</v>
      </c>
      <c r="D169" s="41">
        <f t="shared" si="0"/>
        <v>-60.828432005806945</v>
      </c>
      <c r="E169" s="42">
        <f t="shared" si="1"/>
        <v>-293.04539044305506</v>
      </c>
      <c r="F169" s="41">
        <f t="shared" si="2"/>
        <v>0</v>
      </c>
      <c r="G169" s="41">
        <f t="shared" si="3"/>
        <v>-10720.776591438531</v>
      </c>
      <c r="H169" s="41">
        <f t="shared" si="6"/>
        <v>37386.930308396935</v>
      </c>
      <c r="I169" s="43">
        <f t="shared" si="7"/>
        <v>31.333333333333144</v>
      </c>
      <c r="K169" s="20"/>
    </row>
    <row r="170" spans="1:11" ht="14.25" customHeight="1">
      <c r="A170" s="39">
        <v>162</v>
      </c>
      <c r="B170" s="40">
        <f t="shared" si="4"/>
        <v>48488</v>
      </c>
      <c r="C170" s="41">
        <f t="shared" si="5"/>
        <v>-10720.776591438531</v>
      </c>
      <c r="D170" s="41">
        <f t="shared" si="0"/>
        <v>-62.53786345005809</v>
      </c>
      <c r="E170" s="42">
        <f t="shared" si="1"/>
        <v>-294.75482188730621</v>
      </c>
      <c r="F170" s="41">
        <f t="shared" si="2"/>
        <v>0</v>
      </c>
      <c r="G170" s="41">
        <f t="shared" si="3"/>
        <v>-11015.531413325836</v>
      </c>
      <c r="H170" s="41">
        <f t="shared" si="6"/>
        <v>37619.147266834181</v>
      </c>
      <c r="I170" s="43">
        <f t="shared" si="7"/>
        <v>31.416666666666476</v>
      </c>
      <c r="K170" s="20"/>
    </row>
    <row r="171" spans="1:11" ht="14.25" customHeight="1">
      <c r="A171" s="39">
        <v>163</v>
      </c>
      <c r="B171" s="40">
        <f t="shared" si="4"/>
        <v>48519</v>
      </c>
      <c r="C171" s="41">
        <f t="shared" si="5"/>
        <v>-11015.531413325836</v>
      </c>
      <c r="D171" s="41">
        <f t="shared" si="0"/>
        <v>-64.257266577734043</v>
      </c>
      <c r="E171" s="42">
        <f t="shared" si="1"/>
        <v>-296.47422501498215</v>
      </c>
      <c r="F171" s="41">
        <f t="shared" si="2"/>
        <v>0</v>
      </c>
      <c r="G171" s="41">
        <f t="shared" si="3"/>
        <v>-11312.005638340819</v>
      </c>
      <c r="H171" s="41">
        <f t="shared" si="6"/>
        <v>37851.364225271427</v>
      </c>
      <c r="I171" s="43">
        <f t="shared" si="7"/>
        <v>31.499999999999808</v>
      </c>
      <c r="K171" s="20"/>
    </row>
    <row r="172" spans="1:11" ht="14.25" customHeight="1">
      <c r="A172" s="39">
        <v>164</v>
      </c>
      <c r="B172" s="40">
        <f t="shared" si="4"/>
        <v>48549</v>
      </c>
      <c r="C172" s="41">
        <f t="shared" si="5"/>
        <v>-11312.005638340819</v>
      </c>
      <c r="D172" s="41">
        <f t="shared" si="0"/>
        <v>-65.986699556988114</v>
      </c>
      <c r="E172" s="42">
        <f t="shared" si="1"/>
        <v>-298.20365799423621</v>
      </c>
      <c r="F172" s="41">
        <f t="shared" si="2"/>
        <v>0</v>
      </c>
      <c r="G172" s="41">
        <f t="shared" si="3"/>
        <v>-11610.209296335055</v>
      </c>
      <c r="H172" s="41">
        <f t="shared" si="6"/>
        <v>38083.581183708673</v>
      </c>
      <c r="I172" s="43">
        <f t="shared" si="7"/>
        <v>31.58333333333314</v>
      </c>
      <c r="K172" s="20"/>
    </row>
    <row r="173" spans="1:11" ht="14.25" customHeight="1">
      <c r="A173" s="39">
        <v>165</v>
      </c>
      <c r="B173" s="40">
        <f t="shared" si="4"/>
        <v>48580</v>
      </c>
      <c r="C173" s="41">
        <f t="shared" si="5"/>
        <v>-11610.209296335055</v>
      </c>
      <c r="D173" s="41">
        <f t="shared" si="0"/>
        <v>-67.726220895287824</v>
      </c>
      <c r="E173" s="42">
        <f t="shared" si="1"/>
        <v>-299.94317933253592</v>
      </c>
      <c r="F173" s="41">
        <f t="shared" si="2"/>
        <v>0</v>
      </c>
      <c r="G173" s="41">
        <f t="shared" si="3"/>
        <v>-11910.152475667592</v>
      </c>
      <c r="H173" s="41">
        <f t="shared" si="6"/>
        <v>38315.798142145919</v>
      </c>
      <c r="I173" s="43">
        <f t="shared" si="7"/>
        <v>31.666666666666472</v>
      </c>
      <c r="K173" s="20"/>
    </row>
    <row r="174" spans="1:11" ht="14.25" customHeight="1">
      <c r="A174" s="39">
        <v>166</v>
      </c>
      <c r="B174" s="40">
        <f t="shared" si="4"/>
        <v>48611</v>
      </c>
      <c r="C174" s="41">
        <f t="shared" si="5"/>
        <v>-11910.152475667592</v>
      </c>
      <c r="D174" s="41">
        <f t="shared" si="0"/>
        <v>-69.475889441394287</v>
      </c>
      <c r="E174" s="42">
        <f t="shared" si="1"/>
        <v>-301.6928478786424</v>
      </c>
      <c r="F174" s="41">
        <f t="shared" si="2"/>
        <v>0</v>
      </c>
      <c r="G174" s="41">
        <f t="shared" si="3"/>
        <v>-12211.845323546235</v>
      </c>
      <c r="H174" s="41">
        <f t="shared" si="6"/>
        <v>38548.015100583165</v>
      </c>
      <c r="I174" s="43">
        <f t="shared" si="7"/>
        <v>31.749999999999805</v>
      </c>
      <c r="K174" s="20"/>
    </row>
    <row r="175" spans="1:11" ht="14.25" customHeight="1">
      <c r="A175" s="39">
        <v>167</v>
      </c>
      <c r="B175" s="40">
        <f t="shared" si="4"/>
        <v>48639</v>
      </c>
      <c r="C175" s="41">
        <f t="shared" si="5"/>
        <v>-12211.845323546235</v>
      </c>
      <c r="D175" s="41">
        <f t="shared" si="0"/>
        <v>-71.235764387353029</v>
      </c>
      <c r="E175" s="42">
        <f t="shared" si="1"/>
        <v>-303.45272282460115</v>
      </c>
      <c r="F175" s="41">
        <f t="shared" si="2"/>
        <v>0</v>
      </c>
      <c r="G175" s="41">
        <f t="shared" si="3"/>
        <v>-12515.298046370835</v>
      </c>
      <c r="H175" s="41">
        <f t="shared" si="6"/>
        <v>38780.232059020411</v>
      </c>
      <c r="I175" s="43">
        <f t="shared" si="7"/>
        <v>31.833333333333137</v>
      </c>
      <c r="K175" s="20"/>
    </row>
    <row r="176" spans="1:11" ht="14.25" customHeight="1">
      <c r="A176" s="39">
        <v>168</v>
      </c>
      <c r="B176" s="40">
        <f t="shared" si="4"/>
        <v>48670</v>
      </c>
      <c r="C176" s="41">
        <f t="shared" si="5"/>
        <v>-12515.298046370835</v>
      </c>
      <c r="D176" s="41">
        <f t="shared" si="0"/>
        <v>-73.005905270496541</v>
      </c>
      <c r="E176" s="42">
        <f t="shared" si="1"/>
        <v>-305.22286370774464</v>
      </c>
      <c r="F176" s="41">
        <f t="shared" si="2"/>
        <v>0</v>
      </c>
      <c r="G176" s="41">
        <f t="shared" si="3"/>
        <v>-12820.52091007858</v>
      </c>
      <c r="H176" s="41">
        <f t="shared" si="6"/>
        <v>39012.449017457657</v>
      </c>
      <c r="I176" s="43">
        <f t="shared" si="7"/>
        <v>31.916666666666469</v>
      </c>
      <c r="K176" s="20"/>
    </row>
    <row r="177" spans="1:11" ht="14.25" customHeight="1">
      <c r="A177" s="39">
        <v>169</v>
      </c>
      <c r="B177" s="40">
        <f t="shared" si="4"/>
        <v>48700</v>
      </c>
      <c r="C177" s="41">
        <f t="shared" si="5"/>
        <v>-12820.52091007858</v>
      </c>
      <c r="D177" s="41">
        <f t="shared" si="0"/>
        <v>-74.78637197545838</v>
      </c>
      <c r="E177" s="42">
        <f t="shared" si="1"/>
        <v>-307.00333041270648</v>
      </c>
      <c r="F177" s="41">
        <f t="shared" si="2"/>
        <v>0</v>
      </c>
      <c r="G177" s="41">
        <f t="shared" si="3"/>
        <v>-13127.524240491286</v>
      </c>
      <c r="H177" s="41">
        <f t="shared" si="6"/>
        <v>39244.665975894903</v>
      </c>
      <c r="I177" s="43">
        <f t="shared" si="7"/>
        <v>31.999999999999801</v>
      </c>
      <c r="K177" s="20"/>
    </row>
    <row r="178" spans="1:11" ht="14.25" customHeight="1">
      <c r="A178" s="39">
        <v>170</v>
      </c>
      <c r="B178" s="40">
        <f t="shared" si="4"/>
        <v>48731</v>
      </c>
      <c r="C178" s="41">
        <f t="shared" si="5"/>
        <v>-13127.524240491286</v>
      </c>
      <c r="D178" s="41">
        <f t="shared" si="0"/>
        <v>-76.57722473619917</v>
      </c>
      <c r="E178" s="42">
        <f t="shared" si="1"/>
        <v>-308.79418317344727</v>
      </c>
      <c r="F178" s="41">
        <f t="shared" si="2"/>
        <v>0</v>
      </c>
      <c r="G178" s="41">
        <f t="shared" si="3"/>
        <v>-13436.318423664734</v>
      </c>
      <c r="H178" s="41">
        <f t="shared" si="6"/>
        <v>39476.882934332156</v>
      </c>
      <c r="I178" s="43">
        <f t="shared" si="7"/>
        <v>32.083333333333137</v>
      </c>
      <c r="K178" s="20"/>
    </row>
    <row r="179" spans="1:11" ht="14.25" customHeight="1">
      <c r="A179" s="39">
        <v>171</v>
      </c>
      <c r="B179" s="40">
        <f t="shared" si="4"/>
        <v>48761</v>
      </c>
      <c r="C179" s="41">
        <f t="shared" si="5"/>
        <v>-13436.318423664734</v>
      </c>
      <c r="D179" s="41">
        <f t="shared" si="0"/>
        <v>-78.378524138044284</v>
      </c>
      <c r="E179" s="42">
        <f t="shared" si="1"/>
        <v>-310.59548257529241</v>
      </c>
      <c r="F179" s="41">
        <f t="shared" si="2"/>
        <v>0</v>
      </c>
      <c r="G179" s="41">
        <f t="shared" si="3"/>
        <v>-13746.913906240026</v>
      </c>
      <c r="H179" s="41">
        <f t="shared" si="6"/>
        <v>39709.099892769402</v>
      </c>
      <c r="I179" s="43">
        <f t="shared" si="7"/>
        <v>32.166666666666472</v>
      </c>
      <c r="K179" s="20"/>
    </row>
    <row r="180" spans="1:11" ht="14.25" customHeight="1">
      <c r="A180" s="39">
        <v>172</v>
      </c>
      <c r="B180" s="40">
        <f t="shared" si="4"/>
        <v>48792</v>
      </c>
      <c r="C180" s="41">
        <f t="shared" si="5"/>
        <v>-13746.913906240026</v>
      </c>
      <c r="D180" s="41">
        <f t="shared" si="0"/>
        <v>-80.1903311197335</v>
      </c>
      <c r="E180" s="42">
        <f t="shared" si="1"/>
        <v>-312.4072895569816</v>
      </c>
      <c r="F180" s="41">
        <f t="shared" si="2"/>
        <v>0</v>
      </c>
      <c r="G180" s="41">
        <f t="shared" si="3"/>
        <v>-14059.321195797009</v>
      </c>
      <c r="H180" s="41">
        <f t="shared" si="6"/>
        <v>39941.316851206655</v>
      </c>
      <c r="I180" s="43">
        <f t="shared" si="7"/>
        <v>32.249999999999808</v>
      </c>
      <c r="K180" s="20"/>
    </row>
    <row r="181" spans="1:11" ht="14.25" customHeight="1">
      <c r="A181" s="39">
        <v>173</v>
      </c>
      <c r="B181" s="40">
        <f t="shared" si="4"/>
        <v>48823</v>
      </c>
      <c r="C181" s="41">
        <f t="shared" si="5"/>
        <v>-14059.321195797009</v>
      </c>
      <c r="D181" s="41">
        <f t="shared" si="0"/>
        <v>-82.012706975482558</v>
      </c>
      <c r="E181" s="42">
        <f t="shared" si="1"/>
        <v>-314.2296654127307</v>
      </c>
      <c r="F181" s="41">
        <f t="shared" si="2"/>
        <v>0</v>
      </c>
      <c r="G181" s="41">
        <f t="shared" si="3"/>
        <v>-14373.55086120974</v>
      </c>
      <c r="H181" s="41">
        <f t="shared" si="6"/>
        <v>40173.533809643901</v>
      </c>
      <c r="I181" s="43">
        <f t="shared" si="7"/>
        <v>32.333333333333144</v>
      </c>
      <c r="K181" s="20"/>
    </row>
    <row r="182" spans="1:11" ht="14.25" customHeight="1">
      <c r="A182" s="39">
        <v>174</v>
      </c>
      <c r="B182" s="40">
        <f t="shared" si="4"/>
        <v>48853</v>
      </c>
      <c r="C182" s="41">
        <f t="shared" si="5"/>
        <v>-14373.55086120974</v>
      </c>
      <c r="D182" s="41">
        <f t="shared" si="0"/>
        <v>-83.845713357056809</v>
      </c>
      <c r="E182" s="42">
        <f t="shared" si="1"/>
        <v>-316.06267179430495</v>
      </c>
      <c r="F182" s="41">
        <f t="shared" si="2"/>
        <v>0</v>
      </c>
      <c r="G182" s="41">
        <f t="shared" si="3"/>
        <v>-14689.613533004045</v>
      </c>
      <c r="H182" s="41">
        <f t="shared" si="6"/>
        <v>40405.750768081147</v>
      </c>
      <c r="I182" s="43">
        <f t="shared" si="7"/>
        <v>32.41666666666648</v>
      </c>
      <c r="K182" s="20"/>
    </row>
    <row r="183" spans="1:11" ht="14.25" customHeight="1">
      <c r="A183" s="39">
        <v>175</v>
      </c>
      <c r="B183" s="40">
        <f t="shared" si="4"/>
        <v>48884</v>
      </c>
      <c r="C183" s="41">
        <f t="shared" si="5"/>
        <v>-14689.613533004045</v>
      </c>
      <c r="D183" s="41">
        <f t="shared" si="0"/>
        <v>-85.689412275856924</v>
      </c>
      <c r="E183" s="42">
        <f t="shared" si="1"/>
        <v>-317.90637071310505</v>
      </c>
      <c r="F183" s="41">
        <f t="shared" si="2"/>
        <v>0</v>
      </c>
      <c r="G183" s="41">
        <f t="shared" si="3"/>
        <v>-15007.51990371715</v>
      </c>
      <c r="H183" s="41">
        <f t="shared" si="6"/>
        <v>40637.967726518393</v>
      </c>
      <c r="I183" s="43">
        <f t="shared" si="7"/>
        <v>32.499999999999815</v>
      </c>
      <c r="K183" s="20"/>
    </row>
    <row r="184" spans="1:11" ht="14.25" customHeight="1">
      <c r="A184" s="39">
        <v>176</v>
      </c>
      <c r="B184" s="40">
        <f t="shared" si="4"/>
        <v>48914</v>
      </c>
      <c r="C184" s="41">
        <f t="shared" si="5"/>
        <v>-15007.51990371715</v>
      </c>
      <c r="D184" s="41">
        <f t="shared" si="0"/>
        <v>-87.543866105016704</v>
      </c>
      <c r="E184" s="42">
        <f t="shared" si="1"/>
        <v>-319.7608245422648</v>
      </c>
      <c r="F184" s="41">
        <f t="shared" si="2"/>
        <v>0</v>
      </c>
      <c r="G184" s="41">
        <f t="shared" si="3"/>
        <v>-15327.280728259415</v>
      </c>
      <c r="H184" s="41">
        <f t="shared" si="6"/>
        <v>40870.184684955646</v>
      </c>
      <c r="I184" s="43">
        <f t="shared" si="7"/>
        <v>32.583333333333151</v>
      </c>
      <c r="K184" s="20"/>
    </row>
    <row r="185" spans="1:11" ht="14.25" customHeight="1">
      <c r="A185" s="39">
        <v>177</v>
      </c>
      <c r="B185" s="40">
        <f t="shared" si="4"/>
        <v>48945</v>
      </c>
      <c r="C185" s="41">
        <f t="shared" si="5"/>
        <v>-15327.280728259415</v>
      </c>
      <c r="D185" s="41">
        <f t="shared" si="0"/>
        <v>-89.409137581513264</v>
      </c>
      <c r="E185" s="42">
        <f t="shared" si="1"/>
        <v>-321.62609601876136</v>
      </c>
      <c r="F185" s="41">
        <f t="shared" si="2"/>
        <v>0</v>
      </c>
      <c r="G185" s="41">
        <f t="shared" si="3"/>
        <v>-15648.906824278176</v>
      </c>
      <c r="H185" s="41">
        <f t="shared" si="6"/>
        <v>41102.401643392899</v>
      </c>
      <c r="I185" s="43">
        <f t="shared" si="7"/>
        <v>32.666666666666487</v>
      </c>
      <c r="K185" s="20"/>
    </row>
    <row r="186" spans="1:11" ht="14.25" customHeight="1">
      <c r="A186" s="39">
        <v>178</v>
      </c>
      <c r="B186" s="40">
        <f t="shared" si="4"/>
        <v>48976</v>
      </c>
      <c r="C186" s="41">
        <f t="shared" si="5"/>
        <v>-15648.906824278176</v>
      </c>
      <c r="D186" s="41">
        <f t="shared" si="0"/>
        <v>-91.285289808289349</v>
      </c>
      <c r="E186" s="42">
        <f t="shared" si="1"/>
        <v>-323.50224824553743</v>
      </c>
      <c r="F186" s="41">
        <f t="shared" si="2"/>
        <v>0</v>
      </c>
      <c r="G186" s="41">
        <f t="shared" si="3"/>
        <v>-15972.409072523713</v>
      </c>
      <c r="H186" s="41">
        <f t="shared" si="6"/>
        <v>41334.618601830145</v>
      </c>
      <c r="I186" s="43">
        <f t="shared" si="7"/>
        <v>32.749999999999822</v>
      </c>
      <c r="K186" s="20"/>
    </row>
    <row r="187" spans="1:11" ht="14.25" customHeight="1">
      <c r="A187" s="39">
        <v>179</v>
      </c>
      <c r="B187" s="40">
        <f t="shared" si="4"/>
        <v>49004</v>
      </c>
      <c r="C187" s="41">
        <f t="shared" si="5"/>
        <v>-15972.409072523713</v>
      </c>
      <c r="D187" s="41">
        <f t="shared" si="0"/>
        <v>-93.172386256388322</v>
      </c>
      <c r="E187" s="42">
        <f t="shared" si="1"/>
        <v>-325.38934469363642</v>
      </c>
      <c r="F187" s="41">
        <f t="shared" si="2"/>
        <v>0</v>
      </c>
      <c r="G187" s="41">
        <f t="shared" si="3"/>
        <v>-16297.798417217349</v>
      </c>
      <c r="H187" s="41">
        <f t="shared" si="6"/>
        <v>41566.835560267391</v>
      </c>
      <c r="I187" s="43">
        <f t="shared" si="7"/>
        <v>32.833333333333158</v>
      </c>
      <c r="K187" s="20"/>
    </row>
    <row r="188" spans="1:11" ht="14.25" customHeight="1">
      <c r="A188" s="39">
        <v>180</v>
      </c>
      <c r="B188" s="40">
        <f t="shared" si="4"/>
        <v>49035</v>
      </c>
      <c r="C188" s="41">
        <f t="shared" si="5"/>
        <v>-16297.798417217349</v>
      </c>
      <c r="D188" s="41">
        <f t="shared" si="0"/>
        <v>-95.070490767101205</v>
      </c>
      <c r="E188" s="42">
        <f t="shared" si="1"/>
        <v>-327.28744920434929</v>
      </c>
      <c r="F188" s="41">
        <f t="shared" si="2"/>
        <v>0</v>
      </c>
      <c r="G188" s="41">
        <f t="shared" si="3"/>
        <v>-16625.085866421698</v>
      </c>
      <c r="H188" s="41">
        <f t="shared" si="6"/>
        <v>41799.052518704637</v>
      </c>
      <c r="I188" s="43">
        <f t="shared" si="7"/>
        <v>32.916666666666494</v>
      </c>
      <c r="K188" s="20"/>
    </row>
    <row r="189" spans="1:11" ht="14.25" customHeight="1">
      <c r="A189" s="39">
        <v>181</v>
      </c>
      <c r="B189" s="40">
        <f t="shared" si="4"/>
        <v>49065</v>
      </c>
      <c r="C189" s="41">
        <f t="shared" si="5"/>
        <v>-16625.085866421698</v>
      </c>
      <c r="D189" s="41">
        <f t="shared" si="0"/>
        <v>-96.979667554126578</v>
      </c>
      <c r="E189" s="42">
        <f t="shared" si="1"/>
        <v>-329.19662599137467</v>
      </c>
      <c r="F189" s="41">
        <f t="shared" si="2"/>
        <v>0</v>
      </c>
      <c r="G189" s="41">
        <f t="shared" si="3"/>
        <v>-16954.282492413073</v>
      </c>
      <c r="H189" s="41">
        <f t="shared" si="6"/>
        <v>42031.269477141883</v>
      </c>
      <c r="I189" s="43">
        <f t="shared" si="7"/>
        <v>32.999999999999829</v>
      </c>
      <c r="K189" s="20"/>
    </row>
    <row r="190" spans="1:11" ht="14.25" customHeight="1">
      <c r="A190" s="39">
        <v>182</v>
      </c>
      <c r="B190" s="40">
        <f t="shared" si="4"/>
        <v>49096</v>
      </c>
      <c r="C190" s="41">
        <f t="shared" si="5"/>
        <v>-16954.282492413073</v>
      </c>
      <c r="D190" s="41">
        <f t="shared" si="0"/>
        <v>-98.899981205742918</v>
      </c>
      <c r="E190" s="42">
        <f t="shared" si="1"/>
        <v>-331.11693964299104</v>
      </c>
      <c r="F190" s="41">
        <f t="shared" si="2"/>
        <v>0</v>
      </c>
      <c r="G190" s="41">
        <f t="shared" si="3"/>
        <v>-17285.399432056063</v>
      </c>
      <c r="H190" s="41">
        <f t="shared" si="6"/>
        <v>42263.486435579129</v>
      </c>
      <c r="I190" s="43">
        <f t="shared" si="7"/>
        <v>33.083333333333165</v>
      </c>
      <c r="K190" s="20"/>
    </row>
    <row r="191" spans="1:11" ht="14.25" customHeight="1">
      <c r="A191" s="39">
        <v>183</v>
      </c>
      <c r="B191" s="40">
        <f t="shared" si="4"/>
        <v>49126</v>
      </c>
      <c r="C191" s="41">
        <f t="shared" si="5"/>
        <v>-17285.399432056063</v>
      </c>
      <c r="D191" s="41">
        <f t="shared" si="0"/>
        <v>-100.8314966869937</v>
      </c>
      <c r="E191" s="42">
        <f t="shared" si="1"/>
        <v>-333.0484551242418</v>
      </c>
      <c r="F191" s="41">
        <f t="shared" si="2"/>
        <v>0</v>
      </c>
      <c r="G191" s="41">
        <f t="shared" si="3"/>
        <v>-17618.447887180304</v>
      </c>
      <c r="H191" s="41">
        <f t="shared" si="6"/>
        <v>42495.703394016375</v>
      </c>
      <c r="I191" s="43">
        <f t="shared" si="7"/>
        <v>33.166666666666501</v>
      </c>
      <c r="K191" s="20"/>
    </row>
    <row r="192" spans="1:11" ht="14.25" customHeight="1">
      <c r="A192" s="39">
        <v>184</v>
      </c>
      <c r="B192" s="40">
        <f t="shared" si="4"/>
        <v>49157</v>
      </c>
      <c r="C192" s="41">
        <f t="shared" si="5"/>
        <v>-17618.447887180304</v>
      </c>
      <c r="D192" s="41">
        <f t="shared" si="0"/>
        <v>-102.77427934188511</v>
      </c>
      <c r="E192" s="42">
        <f t="shared" si="1"/>
        <v>-334.9912377791332</v>
      </c>
      <c r="F192" s="41">
        <f t="shared" si="2"/>
        <v>0</v>
      </c>
      <c r="G192" s="41">
        <f t="shared" si="3"/>
        <v>-17953.439124959437</v>
      </c>
      <c r="H192" s="41">
        <f t="shared" si="6"/>
        <v>42727.920352453621</v>
      </c>
      <c r="I192" s="43">
        <f t="shared" si="7"/>
        <v>33.249999999999837</v>
      </c>
      <c r="K192" s="20"/>
    </row>
    <row r="193" spans="1:11" ht="14.25" customHeight="1">
      <c r="A193" s="39">
        <v>185</v>
      </c>
      <c r="B193" s="40">
        <f t="shared" si="4"/>
        <v>49188</v>
      </c>
      <c r="C193" s="41">
        <f t="shared" si="5"/>
        <v>-17953.439124959437</v>
      </c>
      <c r="D193" s="41">
        <f t="shared" si="0"/>
        <v>-104.72839489559671</v>
      </c>
      <c r="E193" s="42">
        <f t="shared" si="1"/>
        <v>-336.94535333284483</v>
      </c>
      <c r="F193" s="41">
        <f t="shared" si="2"/>
        <v>0</v>
      </c>
      <c r="G193" s="41">
        <f t="shared" si="3"/>
        <v>-18290.384478292282</v>
      </c>
      <c r="H193" s="41">
        <f t="shared" si="6"/>
        <v>42960.137310890867</v>
      </c>
      <c r="I193" s="43">
        <f t="shared" si="7"/>
        <v>33.333333333333172</v>
      </c>
      <c r="K193" s="20"/>
    </row>
    <row r="194" spans="1:11" ht="14.25" customHeight="1">
      <c r="A194" s="39">
        <v>186</v>
      </c>
      <c r="B194" s="40">
        <f t="shared" si="4"/>
        <v>49218</v>
      </c>
      <c r="C194" s="41">
        <f t="shared" si="5"/>
        <v>-18290.384478292282</v>
      </c>
      <c r="D194" s="41">
        <f t="shared" si="0"/>
        <v>-106.69390945670499</v>
      </c>
      <c r="E194" s="42">
        <f t="shared" si="1"/>
        <v>-338.91086789395308</v>
      </c>
      <c r="F194" s="41">
        <f t="shared" si="2"/>
        <v>0</v>
      </c>
      <c r="G194" s="41">
        <f t="shared" si="3"/>
        <v>-18629.295346186234</v>
      </c>
      <c r="H194" s="41">
        <f t="shared" si="6"/>
        <v>43192.354269328112</v>
      </c>
      <c r="I194" s="43">
        <f t="shared" si="7"/>
        <v>33.416666666666508</v>
      </c>
      <c r="K194" s="20"/>
    </row>
    <row r="195" spans="1:11" ht="14.25" customHeight="1">
      <c r="A195" s="39">
        <v>187</v>
      </c>
      <c r="B195" s="40">
        <f t="shared" si="4"/>
        <v>49249</v>
      </c>
      <c r="C195" s="41">
        <f t="shared" si="5"/>
        <v>-18629.295346186234</v>
      </c>
      <c r="D195" s="41">
        <f t="shared" si="0"/>
        <v>-108.6708895194197</v>
      </c>
      <c r="E195" s="42">
        <f t="shared" si="1"/>
        <v>-340.88784795666783</v>
      </c>
      <c r="F195" s="41">
        <f t="shared" si="2"/>
        <v>0</v>
      </c>
      <c r="G195" s="41">
        <f t="shared" si="3"/>
        <v>-18970.183194142901</v>
      </c>
      <c r="H195" s="41">
        <f t="shared" si="6"/>
        <v>43424.571227765366</v>
      </c>
      <c r="I195" s="43">
        <f t="shared" si="7"/>
        <v>33.499999999999844</v>
      </c>
      <c r="K195" s="20"/>
    </row>
    <row r="196" spans="1:11" ht="14.25" customHeight="1">
      <c r="A196" s="39">
        <v>188</v>
      </c>
      <c r="B196" s="40">
        <f t="shared" si="4"/>
        <v>49279</v>
      </c>
      <c r="C196" s="41">
        <f t="shared" si="5"/>
        <v>-18970.183194142901</v>
      </c>
      <c r="D196" s="41">
        <f t="shared" si="0"/>
        <v>-110.65940196583358</v>
      </c>
      <c r="E196" s="42">
        <f t="shared" si="1"/>
        <v>-342.87636040308166</v>
      </c>
      <c r="F196" s="41">
        <f t="shared" si="2"/>
        <v>0</v>
      </c>
      <c r="G196" s="41">
        <f t="shared" si="3"/>
        <v>-19313.059554545984</v>
      </c>
      <c r="H196" s="41">
        <f t="shared" si="6"/>
        <v>43656.788186202612</v>
      </c>
      <c r="I196" s="43">
        <f t="shared" si="7"/>
        <v>33.583333333333179</v>
      </c>
      <c r="K196" s="20"/>
    </row>
    <row r="197" spans="1:11" ht="14.25" customHeight="1">
      <c r="A197" s="39">
        <v>189</v>
      </c>
      <c r="B197" s="40">
        <f t="shared" si="4"/>
        <v>49310</v>
      </c>
      <c r="C197" s="41">
        <f t="shared" si="5"/>
        <v>-19313.059554545984</v>
      </c>
      <c r="D197" s="41">
        <f t="shared" si="0"/>
        <v>-112.65951406818489</v>
      </c>
      <c r="E197" s="42">
        <f t="shared" si="1"/>
        <v>-344.87647250543301</v>
      </c>
      <c r="F197" s="41">
        <f t="shared" si="2"/>
        <v>0</v>
      </c>
      <c r="G197" s="41">
        <f t="shared" si="3"/>
        <v>-19657.936027051415</v>
      </c>
      <c r="H197" s="41">
        <f t="shared" si="6"/>
        <v>43889.005144639865</v>
      </c>
      <c r="I197" s="43">
        <f t="shared" si="7"/>
        <v>33.666666666666515</v>
      </c>
      <c r="K197" s="20"/>
    </row>
    <row r="198" spans="1:11" ht="14.25" customHeight="1">
      <c r="A198" s="39">
        <v>190</v>
      </c>
      <c r="B198" s="40">
        <f t="shared" si="4"/>
        <v>49341</v>
      </c>
      <c r="C198" s="41">
        <f t="shared" si="5"/>
        <v>-19657.936027051415</v>
      </c>
      <c r="D198" s="41">
        <f t="shared" si="0"/>
        <v>-114.67129349113326</v>
      </c>
      <c r="E198" s="42">
        <f t="shared" si="1"/>
        <v>-346.88825192838135</v>
      </c>
      <c r="F198" s="41">
        <f t="shared" si="2"/>
        <v>0</v>
      </c>
      <c r="G198" s="41">
        <f t="shared" si="3"/>
        <v>-20004.824278979795</v>
      </c>
      <c r="H198" s="41">
        <f t="shared" si="6"/>
        <v>44121.222103077111</v>
      </c>
      <c r="I198" s="43">
        <f t="shared" si="7"/>
        <v>33.749999999999851</v>
      </c>
      <c r="K198" s="20"/>
    </row>
    <row r="199" spans="1:11" ht="14.25" customHeight="1">
      <c r="A199" s="39">
        <v>191</v>
      </c>
      <c r="B199" s="40">
        <f t="shared" si="4"/>
        <v>49369</v>
      </c>
      <c r="C199" s="41">
        <f t="shared" si="5"/>
        <v>-20004.824278979795</v>
      </c>
      <c r="D199" s="41">
        <f t="shared" si="0"/>
        <v>-116.69480829404881</v>
      </c>
      <c r="E199" s="42">
        <f t="shared" si="1"/>
        <v>-348.91176673129689</v>
      </c>
      <c r="F199" s="41">
        <f t="shared" si="2"/>
        <v>0</v>
      </c>
      <c r="G199" s="41">
        <f t="shared" si="3"/>
        <v>-20353.736045711092</v>
      </c>
      <c r="H199" s="41">
        <f t="shared" si="6"/>
        <v>44353.439061514357</v>
      </c>
      <c r="I199" s="43">
        <f t="shared" si="7"/>
        <v>33.833333333333186</v>
      </c>
      <c r="K199" s="20"/>
    </row>
    <row r="200" spans="1:11" ht="14.25" customHeight="1">
      <c r="A200" s="39">
        <v>192</v>
      </c>
      <c r="B200" s="40">
        <f t="shared" si="4"/>
        <v>49400</v>
      </c>
      <c r="C200" s="41">
        <f t="shared" si="5"/>
        <v>-20353.736045711092</v>
      </c>
      <c r="D200" s="41">
        <f t="shared" si="0"/>
        <v>-118.73012693331469</v>
      </c>
      <c r="E200" s="42">
        <f t="shared" si="1"/>
        <v>-350.94708537056283</v>
      </c>
      <c r="F200" s="41">
        <f t="shared" si="2"/>
        <v>0</v>
      </c>
      <c r="G200" s="41">
        <f t="shared" si="3"/>
        <v>-20704.683131081656</v>
      </c>
      <c r="H200" s="41">
        <f t="shared" si="6"/>
        <v>44585.65601995161</v>
      </c>
      <c r="I200" s="43">
        <f t="shared" si="7"/>
        <v>33.916666666666522</v>
      </c>
      <c r="K200" s="20"/>
    </row>
    <row r="201" spans="1:11" ht="14.25" customHeight="1">
      <c r="A201" s="39">
        <v>193</v>
      </c>
      <c r="B201" s="40">
        <f t="shared" si="4"/>
        <v>49430</v>
      </c>
      <c r="C201" s="41">
        <f t="shared" si="5"/>
        <v>-20704.683131081656</v>
      </c>
      <c r="D201" s="41">
        <f t="shared" si="0"/>
        <v>-120.77731826464299</v>
      </c>
      <c r="E201" s="42">
        <f t="shared" si="1"/>
        <v>-352.99427670189107</v>
      </c>
      <c r="F201" s="41">
        <f t="shared" si="2"/>
        <v>0</v>
      </c>
      <c r="G201" s="41">
        <f t="shared" si="3"/>
        <v>-21057.677407783547</v>
      </c>
      <c r="H201" s="41">
        <f t="shared" si="6"/>
        <v>44817.872978388856</v>
      </c>
      <c r="I201" s="43">
        <f t="shared" si="7"/>
        <v>33.999999999999858</v>
      </c>
      <c r="K201" s="20"/>
    </row>
    <row r="202" spans="1:11" ht="14.25" customHeight="1">
      <c r="A202" s="39">
        <v>194</v>
      </c>
      <c r="B202" s="40">
        <f t="shared" si="4"/>
        <v>49461</v>
      </c>
      <c r="C202" s="41">
        <f t="shared" si="5"/>
        <v>-21057.677407783547</v>
      </c>
      <c r="D202" s="41">
        <f t="shared" si="0"/>
        <v>-122.83645154540403</v>
      </c>
      <c r="E202" s="42">
        <f t="shared" si="1"/>
        <v>-355.05340998265217</v>
      </c>
      <c r="F202" s="41">
        <f t="shared" si="2"/>
        <v>0</v>
      </c>
      <c r="G202" s="41">
        <f t="shared" si="3"/>
        <v>-21412.730817766198</v>
      </c>
      <c r="H202" s="41">
        <f t="shared" si="6"/>
        <v>45050.089936826109</v>
      </c>
      <c r="I202" s="43">
        <f t="shared" si="7"/>
        <v>34.083333333333194</v>
      </c>
      <c r="K202" s="20"/>
    </row>
    <row r="203" spans="1:11" ht="14.25" customHeight="1">
      <c r="A203" s="39">
        <v>195</v>
      </c>
      <c r="B203" s="40">
        <f t="shared" si="4"/>
        <v>49491</v>
      </c>
      <c r="C203" s="41">
        <f t="shared" si="5"/>
        <v>-21412.730817766198</v>
      </c>
      <c r="D203" s="41">
        <f t="shared" si="0"/>
        <v>-124.90759643696948</v>
      </c>
      <c r="E203" s="42">
        <f t="shared" si="1"/>
        <v>-357.12455487421761</v>
      </c>
      <c r="F203" s="41">
        <f t="shared" si="2"/>
        <v>0</v>
      </c>
      <c r="G203" s="41">
        <f t="shared" si="3"/>
        <v>-21769.855372640417</v>
      </c>
      <c r="H203" s="41">
        <f t="shared" si="6"/>
        <v>45282.306895263355</v>
      </c>
      <c r="I203" s="43">
        <f t="shared" si="7"/>
        <v>34.166666666666529</v>
      </c>
      <c r="K203" s="20"/>
    </row>
    <row r="204" spans="1:11" ht="14.25" customHeight="1">
      <c r="A204" s="39">
        <v>196</v>
      </c>
      <c r="B204" s="40">
        <f t="shared" si="4"/>
        <v>49522</v>
      </c>
      <c r="C204" s="41">
        <f t="shared" si="5"/>
        <v>-21769.855372640417</v>
      </c>
      <c r="D204" s="41">
        <f t="shared" si="0"/>
        <v>-126.9908230070691</v>
      </c>
      <c r="E204" s="42">
        <f t="shared" si="1"/>
        <v>-359.20778144431722</v>
      </c>
      <c r="F204" s="41">
        <f t="shared" si="2"/>
        <v>0</v>
      </c>
      <c r="G204" s="41">
        <f t="shared" si="3"/>
        <v>-22129.063154084735</v>
      </c>
      <c r="H204" s="41">
        <f t="shared" si="6"/>
        <v>45514.523853700601</v>
      </c>
      <c r="I204" s="43">
        <f t="shared" si="7"/>
        <v>34.249999999999865</v>
      </c>
      <c r="K204" s="20"/>
    </row>
    <row r="205" spans="1:11" ht="14.25" customHeight="1">
      <c r="A205" s="39">
        <v>197</v>
      </c>
      <c r="B205" s="40">
        <f t="shared" si="4"/>
        <v>49553</v>
      </c>
      <c r="C205" s="41">
        <f t="shared" si="5"/>
        <v>-22129.063154084735</v>
      </c>
      <c r="D205" s="41">
        <f t="shared" si="0"/>
        <v>-129.08620173216096</v>
      </c>
      <c r="E205" s="42">
        <f t="shared" si="1"/>
        <v>-361.30316016940907</v>
      </c>
      <c r="F205" s="41">
        <f t="shared" si="2"/>
        <v>0</v>
      </c>
      <c r="G205" s="41">
        <f t="shared" si="3"/>
        <v>-22490.366314254145</v>
      </c>
      <c r="H205" s="41">
        <f t="shared" si="6"/>
        <v>45746.740812137847</v>
      </c>
      <c r="I205" s="43">
        <f t="shared" si="7"/>
        <v>34.333333333333201</v>
      </c>
      <c r="K205" s="20"/>
    </row>
    <row r="206" spans="1:11" ht="14.25" customHeight="1">
      <c r="A206" s="39">
        <v>198</v>
      </c>
      <c r="B206" s="40">
        <f t="shared" si="4"/>
        <v>49583</v>
      </c>
      <c r="C206" s="41">
        <f t="shared" si="5"/>
        <v>-22490.366314254145</v>
      </c>
      <c r="D206" s="41">
        <f t="shared" si="0"/>
        <v>-131.19380349981586</v>
      </c>
      <c r="E206" s="42">
        <f t="shared" si="1"/>
        <v>-363.41076193706397</v>
      </c>
      <c r="F206" s="41">
        <f t="shared" si="2"/>
        <v>0</v>
      </c>
      <c r="G206" s="41">
        <f t="shared" si="3"/>
        <v>-22853.777076191207</v>
      </c>
      <c r="H206" s="41">
        <f t="shared" si="6"/>
        <v>45978.957770575093</v>
      </c>
      <c r="I206" s="43">
        <f t="shared" si="7"/>
        <v>34.416666666666536</v>
      </c>
      <c r="K206" s="20"/>
    </row>
    <row r="207" spans="1:11" ht="14.25" customHeight="1">
      <c r="A207" s="39">
        <v>199</v>
      </c>
      <c r="B207" s="40">
        <f t="shared" si="4"/>
        <v>49614</v>
      </c>
      <c r="C207" s="41">
        <f t="shared" si="5"/>
        <v>-22853.777076191207</v>
      </c>
      <c r="D207" s="41">
        <f t="shared" si="0"/>
        <v>-133.31369961111537</v>
      </c>
      <c r="E207" s="42">
        <f t="shared" si="1"/>
        <v>-365.53065804836348</v>
      </c>
      <c r="F207" s="41">
        <f t="shared" si="2"/>
        <v>0</v>
      </c>
      <c r="G207" s="41">
        <f t="shared" si="3"/>
        <v>-23219.30773423957</v>
      </c>
      <c r="H207" s="41">
        <f t="shared" si="6"/>
        <v>46211.174729012346</v>
      </c>
      <c r="I207" s="43">
        <f t="shared" si="7"/>
        <v>34.499999999999872</v>
      </c>
      <c r="K207" s="20"/>
    </row>
    <row r="208" spans="1:11" ht="14.25" customHeight="1">
      <c r="A208" s="39">
        <v>200</v>
      </c>
      <c r="B208" s="40">
        <f t="shared" si="4"/>
        <v>49644</v>
      </c>
      <c r="C208" s="41">
        <f t="shared" si="5"/>
        <v>-23219.30773423957</v>
      </c>
      <c r="D208" s="41">
        <f t="shared" si="0"/>
        <v>-135.44596178306418</v>
      </c>
      <c r="E208" s="42">
        <f t="shared" si="1"/>
        <v>-367.66292022031229</v>
      </c>
      <c r="F208" s="41">
        <f t="shared" si="2"/>
        <v>0</v>
      </c>
      <c r="G208" s="41">
        <f t="shared" si="3"/>
        <v>-23586.970654459881</v>
      </c>
      <c r="H208" s="41">
        <f t="shared" si="6"/>
        <v>46443.391687449592</v>
      </c>
      <c r="I208" s="43">
        <f t="shared" si="7"/>
        <v>34.583333333333208</v>
      </c>
      <c r="K208" s="20"/>
    </row>
    <row r="209" spans="1:11" ht="14.25" customHeight="1">
      <c r="A209" s="39">
        <v>201</v>
      </c>
      <c r="B209" s="40">
        <f t="shared" si="4"/>
        <v>49675</v>
      </c>
      <c r="C209" s="41">
        <f t="shared" si="5"/>
        <v>-23586.970654459881</v>
      </c>
      <c r="D209" s="41">
        <f t="shared" si="0"/>
        <v>-137.59066215101598</v>
      </c>
      <c r="E209" s="42">
        <f t="shared" si="1"/>
        <v>-369.80762058826406</v>
      </c>
      <c r="F209" s="41">
        <f t="shared" si="2"/>
        <v>0</v>
      </c>
      <c r="G209" s="41">
        <f t="shared" si="3"/>
        <v>-23956.778275048146</v>
      </c>
      <c r="H209" s="41">
        <f t="shared" si="6"/>
        <v>46675.608645886838</v>
      </c>
      <c r="I209" s="43">
        <f t="shared" si="7"/>
        <v>34.666666666666544</v>
      </c>
      <c r="K209" s="20"/>
    </row>
    <row r="210" spans="1:11" ht="14.25" customHeight="1">
      <c r="A210" s="39">
        <v>202</v>
      </c>
      <c r="B210" s="40">
        <f t="shared" si="4"/>
        <v>49706</v>
      </c>
      <c r="C210" s="41">
        <f t="shared" si="5"/>
        <v>-23956.778275048146</v>
      </c>
      <c r="D210" s="41">
        <f t="shared" si="0"/>
        <v>-139.74787327111417</v>
      </c>
      <c r="E210" s="42">
        <f t="shared" si="1"/>
        <v>-371.96483170836228</v>
      </c>
      <c r="F210" s="41">
        <f t="shared" si="2"/>
        <v>0</v>
      </c>
      <c r="G210" s="41">
        <f t="shared" si="3"/>
        <v>-24328.743106756508</v>
      </c>
      <c r="H210" s="41">
        <f t="shared" si="6"/>
        <v>46907.825604324084</v>
      </c>
      <c r="I210" s="43">
        <f t="shared" si="7"/>
        <v>34.749999999999879</v>
      </c>
      <c r="K210" s="20"/>
    </row>
    <row r="211" spans="1:11" ht="14.25" customHeight="1">
      <c r="A211" s="39">
        <v>203</v>
      </c>
      <c r="B211" s="40">
        <f t="shared" si="4"/>
        <v>49735</v>
      </c>
      <c r="C211" s="41">
        <f t="shared" si="5"/>
        <v>-24328.743106756508</v>
      </c>
      <c r="D211" s="41">
        <f t="shared" si="0"/>
        <v>-141.91766812274631</v>
      </c>
      <c r="E211" s="42">
        <f t="shared" si="1"/>
        <v>-374.13462655999444</v>
      </c>
      <c r="F211" s="41">
        <f t="shared" si="2"/>
        <v>0</v>
      </c>
      <c r="G211" s="41">
        <f t="shared" si="3"/>
        <v>-24702.877733316502</v>
      </c>
      <c r="H211" s="41">
        <f t="shared" si="6"/>
        <v>47140.042562761329</v>
      </c>
      <c r="I211" s="43">
        <f t="shared" si="7"/>
        <v>34.833333333333215</v>
      </c>
      <c r="K211" s="20"/>
    </row>
    <row r="212" spans="1:11" ht="14.25" customHeight="1">
      <c r="A212" s="39">
        <v>204</v>
      </c>
      <c r="B212" s="40">
        <f t="shared" si="4"/>
        <v>49766</v>
      </c>
      <c r="C212" s="41">
        <f t="shared" si="5"/>
        <v>-24702.877733316502</v>
      </c>
      <c r="D212" s="41">
        <f t="shared" si="0"/>
        <v>-144.10012011101293</v>
      </c>
      <c r="E212" s="42">
        <f t="shared" si="1"/>
        <v>-376.31707854826107</v>
      </c>
      <c r="F212" s="41">
        <f t="shared" si="2"/>
        <v>0</v>
      </c>
      <c r="G212" s="41">
        <f t="shared" si="3"/>
        <v>-25079.194811864763</v>
      </c>
      <c r="H212" s="41">
        <f t="shared" si="6"/>
        <v>47372.259521198575</v>
      </c>
      <c r="I212" s="43">
        <f t="shared" si="7"/>
        <v>34.916666666666551</v>
      </c>
      <c r="K212" s="20"/>
    </row>
    <row r="213" spans="1:11" ht="14.25" customHeight="1">
      <c r="A213" s="39">
        <v>205</v>
      </c>
      <c r="B213" s="40">
        <f t="shared" si="4"/>
        <v>49796</v>
      </c>
      <c r="C213" s="41">
        <f t="shared" si="5"/>
        <v>-25079.194811864763</v>
      </c>
      <c r="D213" s="41">
        <f t="shared" si="0"/>
        <v>-146.29530306921114</v>
      </c>
      <c r="E213" s="42">
        <f t="shared" si="1"/>
        <v>-378.51226150645925</v>
      </c>
      <c r="F213" s="41">
        <f t="shared" si="2"/>
        <v>0</v>
      </c>
      <c r="G213" s="41">
        <f t="shared" si="3"/>
        <v>-25457.707073371224</v>
      </c>
      <c r="H213" s="41">
        <f t="shared" si="6"/>
        <v>47604.476479635829</v>
      </c>
      <c r="I213" s="43">
        <f t="shared" si="7"/>
        <v>34.999999999999886</v>
      </c>
      <c r="K213" s="20"/>
    </row>
    <row r="214" spans="1:11" ht="14.25" customHeight="1">
      <c r="A214" s="39">
        <v>206</v>
      </c>
      <c r="B214" s="40">
        <f t="shared" si="4"/>
        <v>49827</v>
      </c>
      <c r="C214" s="41">
        <f t="shared" si="5"/>
        <v>-25457.707073371224</v>
      </c>
      <c r="D214" s="41">
        <f t="shared" si="0"/>
        <v>-148.50329126133215</v>
      </c>
      <c r="E214" s="42">
        <f t="shared" si="1"/>
        <v>-380.72024969858023</v>
      </c>
      <c r="F214" s="41">
        <f t="shared" si="2"/>
        <v>0</v>
      </c>
      <c r="G214" s="41">
        <f t="shared" si="3"/>
        <v>-25838.427323069805</v>
      </c>
      <c r="H214" s="41">
        <f t="shared" si="6"/>
        <v>47836.693438073075</v>
      </c>
      <c r="I214" s="43">
        <f t="shared" si="7"/>
        <v>35.083333333333222</v>
      </c>
      <c r="K214" s="20"/>
    </row>
    <row r="215" spans="1:11" ht="14.25" customHeight="1">
      <c r="A215" s="39">
        <v>207</v>
      </c>
      <c r="B215" s="40">
        <f t="shared" si="4"/>
        <v>49857</v>
      </c>
      <c r="C215" s="41">
        <f t="shared" si="5"/>
        <v>-25838.427323069805</v>
      </c>
      <c r="D215" s="41">
        <f t="shared" si="0"/>
        <v>-150.72415938457388</v>
      </c>
      <c r="E215" s="42">
        <f t="shared" si="1"/>
        <v>-382.94111782182199</v>
      </c>
      <c r="F215" s="41">
        <f t="shared" si="2"/>
        <v>0</v>
      </c>
      <c r="G215" s="41">
        <f t="shared" si="3"/>
        <v>-26221.368440891627</v>
      </c>
      <c r="H215" s="41">
        <f t="shared" si="6"/>
        <v>48068.91039651032</v>
      </c>
      <c r="I215" s="43">
        <f t="shared" si="7"/>
        <v>35.166666666666558</v>
      </c>
      <c r="K215" s="20"/>
    </row>
    <row r="216" spans="1:11" ht="14.25" customHeight="1">
      <c r="A216" s="39">
        <v>208</v>
      </c>
      <c r="B216" s="40">
        <f t="shared" si="4"/>
        <v>49888</v>
      </c>
      <c r="C216" s="41">
        <f t="shared" si="5"/>
        <v>-26221.368440891627</v>
      </c>
      <c r="D216" s="41">
        <f t="shared" si="0"/>
        <v>-152.95798257186783</v>
      </c>
      <c r="E216" s="42">
        <f t="shared" si="1"/>
        <v>-385.17494100911597</v>
      </c>
      <c r="F216" s="41">
        <f t="shared" si="2"/>
        <v>0</v>
      </c>
      <c r="G216" s="41">
        <f t="shared" si="3"/>
        <v>-26606.543381900741</v>
      </c>
      <c r="H216" s="41">
        <f t="shared" si="6"/>
        <v>48301.127354947566</v>
      </c>
      <c r="I216" s="43">
        <f t="shared" si="7"/>
        <v>35.249999999999893</v>
      </c>
      <c r="K216" s="20"/>
    </row>
    <row r="217" spans="1:11" ht="14.25" customHeight="1">
      <c r="A217" s="39">
        <v>209</v>
      </c>
      <c r="B217" s="40">
        <f t="shared" si="4"/>
        <v>49919</v>
      </c>
      <c r="C217" s="41">
        <f t="shared" si="5"/>
        <v>-26606.543381900741</v>
      </c>
      <c r="D217" s="41">
        <f t="shared" si="0"/>
        <v>-155.20483639442099</v>
      </c>
      <c r="E217" s="42">
        <f t="shared" si="1"/>
        <v>-387.4217948316691</v>
      </c>
      <c r="F217" s="41">
        <f t="shared" si="2"/>
        <v>0</v>
      </c>
      <c r="G217" s="41">
        <f t="shared" si="3"/>
        <v>-26993.96517673241</v>
      </c>
      <c r="H217" s="41">
        <f t="shared" si="6"/>
        <v>48533.34431338482</v>
      </c>
      <c r="I217" s="43">
        <f t="shared" si="7"/>
        <v>35.333333333333229</v>
      </c>
      <c r="K217" s="20"/>
    </row>
    <row r="218" spans="1:11" ht="14.25" customHeight="1">
      <c r="A218" s="39">
        <v>210</v>
      </c>
      <c r="B218" s="40">
        <f t="shared" si="4"/>
        <v>49949</v>
      </c>
      <c r="C218" s="41">
        <f t="shared" si="5"/>
        <v>-26993.96517673241</v>
      </c>
      <c r="D218" s="41">
        <f t="shared" si="0"/>
        <v>-157.46479686427242</v>
      </c>
      <c r="E218" s="42">
        <f t="shared" si="1"/>
        <v>-389.68175530152052</v>
      </c>
      <c r="F218" s="41">
        <f t="shared" si="2"/>
        <v>0</v>
      </c>
      <c r="G218" s="41">
        <f t="shared" si="3"/>
        <v>-27383.646932033931</v>
      </c>
      <c r="H218" s="41">
        <f t="shared" si="6"/>
        <v>48765.561271822065</v>
      </c>
      <c r="I218" s="43">
        <f t="shared" si="7"/>
        <v>35.416666666666565</v>
      </c>
      <c r="K218" s="20"/>
    </row>
    <row r="219" spans="1:11" ht="14.25" customHeight="1">
      <c r="A219" s="39">
        <v>211</v>
      </c>
      <c r="B219" s="40">
        <f t="shared" si="4"/>
        <v>49980</v>
      </c>
      <c r="C219" s="41">
        <f t="shared" si="5"/>
        <v>-27383.646932033931</v>
      </c>
      <c r="D219" s="41">
        <f t="shared" si="0"/>
        <v>-159.73794043686459</v>
      </c>
      <c r="E219" s="42">
        <f t="shared" si="1"/>
        <v>-391.9548988741127</v>
      </c>
      <c r="F219" s="41">
        <f t="shared" si="2"/>
        <v>0</v>
      </c>
      <c r="G219" s="41">
        <f t="shared" si="3"/>
        <v>-27775.601830908043</v>
      </c>
      <c r="H219" s="41">
        <f t="shared" si="6"/>
        <v>48997.778230259319</v>
      </c>
      <c r="I219" s="43">
        <f t="shared" si="7"/>
        <v>35.499999999999901</v>
      </c>
      <c r="K219" s="20"/>
    </row>
    <row r="220" spans="1:11" ht="14.25" customHeight="1">
      <c r="A220" s="39">
        <v>212</v>
      </c>
      <c r="B220" s="40">
        <f t="shared" si="4"/>
        <v>50010</v>
      </c>
      <c r="C220" s="41">
        <f t="shared" si="5"/>
        <v>-27775.601830908043</v>
      </c>
      <c r="D220" s="41">
        <f t="shared" si="0"/>
        <v>-162.02434401363027</v>
      </c>
      <c r="E220" s="42">
        <f t="shared" si="1"/>
        <v>-394.24130245087838</v>
      </c>
      <c r="F220" s="41">
        <f t="shared" si="2"/>
        <v>0</v>
      </c>
      <c r="G220" s="41">
        <f t="shared" si="3"/>
        <v>-28169.843133358921</v>
      </c>
      <c r="H220" s="41">
        <f t="shared" si="6"/>
        <v>49229.995188696565</v>
      </c>
      <c r="I220" s="43">
        <f t="shared" si="7"/>
        <v>35.583333333333236</v>
      </c>
      <c r="K220" s="20"/>
    </row>
    <row r="221" spans="1:11" ht="14.25" customHeight="1">
      <c r="A221" s="39">
        <v>213</v>
      </c>
      <c r="B221" s="40">
        <f t="shared" si="4"/>
        <v>50041</v>
      </c>
      <c r="C221" s="41">
        <f t="shared" si="5"/>
        <v>-28169.843133358921</v>
      </c>
      <c r="D221" s="41">
        <f t="shared" si="0"/>
        <v>-164.32408494459369</v>
      </c>
      <c r="E221" s="42">
        <f t="shared" si="1"/>
        <v>-396.5410433818418</v>
      </c>
      <c r="F221" s="41">
        <f t="shared" si="2"/>
        <v>0</v>
      </c>
      <c r="G221" s="41">
        <f t="shared" si="3"/>
        <v>-28566.384176740765</v>
      </c>
      <c r="H221" s="41">
        <f t="shared" si="6"/>
        <v>49462.212147133811</v>
      </c>
      <c r="I221" s="43">
        <f t="shared" si="7"/>
        <v>35.666666666666572</v>
      </c>
      <c r="K221" s="20"/>
    </row>
    <row r="222" spans="1:11" ht="14.25" customHeight="1">
      <c r="A222" s="39">
        <v>214</v>
      </c>
      <c r="B222" s="40">
        <f t="shared" si="4"/>
        <v>50072</v>
      </c>
      <c r="C222" s="41">
        <f t="shared" si="5"/>
        <v>-28566.384176740765</v>
      </c>
      <c r="D222" s="41">
        <f t="shared" si="0"/>
        <v>-166.63724103098778</v>
      </c>
      <c r="E222" s="42">
        <f t="shared" si="1"/>
        <v>-398.85419946823589</v>
      </c>
      <c r="F222" s="41">
        <f t="shared" si="2"/>
        <v>0</v>
      </c>
      <c r="G222" s="41">
        <f t="shared" si="3"/>
        <v>-28965.238376208999</v>
      </c>
      <c r="H222" s="41">
        <f t="shared" si="6"/>
        <v>49694.429105571064</v>
      </c>
      <c r="I222" s="43">
        <f t="shared" si="7"/>
        <v>35.749999999999908</v>
      </c>
      <c r="K222" s="20"/>
    </row>
    <row r="223" spans="1:11" ht="14.25" customHeight="1">
      <c r="A223" s="39">
        <v>215</v>
      </c>
      <c r="B223" s="40">
        <f t="shared" si="4"/>
        <v>50100</v>
      </c>
      <c r="C223" s="41">
        <f t="shared" si="5"/>
        <v>-28965.238376208999</v>
      </c>
      <c r="D223" s="41">
        <f t="shared" si="0"/>
        <v>-168.96389052788584</v>
      </c>
      <c r="E223" s="42">
        <f t="shared" si="1"/>
        <v>-401.18084896513392</v>
      </c>
      <c r="F223" s="41">
        <f t="shared" si="2"/>
        <v>0</v>
      </c>
      <c r="G223" s="41">
        <f t="shared" si="3"/>
        <v>-29366.419225174133</v>
      </c>
      <c r="H223" s="41">
        <f t="shared" si="6"/>
        <v>49926.64606400831</v>
      </c>
      <c r="I223" s="43">
        <f t="shared" si="7"/>
        <v>35.833333333333243</v>
      </c>
      <c r="K223" s="20"/>
    </row>
    <row r="224" spans="1:11" ht="14.25" customHeight="1">
      <c r="A224" s="39">
        <v>216</v>
      </c>
      <c r="B224" s="40">
        <f t="shared" si="4"/>
        <v>50131</v>
      </c>
      <c r="C224" s="41">
        <f t="shared" si="5"/>
        <v>-29366.419225174133</v>
      </c>
      <c r="D224" s="41">
        <f t="shared" si="0"/>
        <v>-171.30411214684912</v>
      </c>
      <c r="E224" s="42">
        <f t="shared" si="1"/>
        <v>-403.52107058409723</v>
      </c>
      <c r="F224" s="41">
        <f t="shared" si="2"/>
        <v>0</v>
      </c>
      <c r="G224" s="41">
        <f t="shared" si="3"/>
        <v>-29769.940295758232</v>
      </c>
      <c r="H224" s="41">
        <f t="shared" si="6"/>
        <v>50158.863022445556</v>
      </c>
      <c r="I224" s="43">
        <f t="shared" si="7"/>
        <v>35.916666666666579</v>
      </c>
      <c r="K224" s="20"/>
    </row>
    <row r="225" spans="1:11" ht="14.25" customHeight="1">
      <c r="A225" s="39">
        <v>217</v>
      </c>
      <c r="B225" s="40">
        <f t="shared" si="4"/>
        <v>50161</v>
      </c>
      <c r="C225" s="41">
        <f t="shared" si="5"/>
        <v>-29769.940295758232</v>
      </c>
      <c r="D225" s="41">
        <f t="shared" si="0"/>
        <v>-173.6579850585897</v>
      </c>
      <c r="E225" s="42">
        <f t="shared" si="1"/>
        <v>-405.87494349583778</v>
      </c>
      <c r="F225" s="41">
        <f t="shared" si="2"/>
        <v>0</v>
      </c>
      <c r="G225" s="41">
        <f t="shared" si="3"/>
        <v>-30175.815239254069</v>
      </c>
      <c r="H225" s="41">
        <f t="shared" si="6"/>
        <v>50391.079980882801</v>
      </c>
      <c r="I225" s="43">
        <f t="shared" si="7"/>
        <v>35.999999999999915</v>
      </c>
      <c r="K225" s="20"/>
    </row>
    <row r="226" spans="1:11" ht="14.25" customHeight="1">
      <c r="A226" s="39">
        <v>218</v>
      </c>
      <c r="B226" s="40">
        <f t="shared" si="4"/>
        <v>50192</v>
      </c>
      <c r="C226" s="41">
        <f t="shared" si="5"/>
        <v>-30175.815239254069</v>
      </c>
      <c r="D226" s="41">
        <f t="shared" si="0"/>
        <v>-176.02558889564875</v>
      </c>
      <c r="E226" s="42">
        <f t="shared" si="1"/>
        <v>-408.24254733289683</v>
      </c>
      <c r="F226" s="41">
        <f t="shared" si="2"/>
        <v>0</v>
      </c>
      <c r="G226" s="41">
        <f t="shared" si="3"/>
        <v>-30584.057786586967</v>
      </c>
      <c r="H226" s="41">
        <f t="shared" si="6"/>
        <v>50623.296939320055</v>
      </c>
      <c r="I226" s="43">
        <f t="shared" si="7"/>
        <v>36.08333333333325</v>
      </c>
      <c r="K226" s="20"/>
    </row>
    <row r="227" spans="1:11" ht="14.25" customHeight="1">
      <c r="A227" s="39">
        <v>219</v>
      </c>
      <c r="B227" s="40">
        <f t="shared" si="4"/>
        <v>50222</v>
      </c>
      <c r="C227" s="41">
        <f t="shared" si="5"/>
        <v>-30584.057786586967</v>
      </c>
      <c r="D227" s="41">
        <f t="shared" si="0"/>
        <v>-178.40700375509064</v>
      </c>
      <c r="E227" s="42">
        <f t="shared" si="1"/>
        <v>-410.62396219233875</v>
      </c>
      <c r="F227" s="41">
        <f t="shared" si="2"/>
        <v>0</v>
      </c>
      <c r="G227" s="41">
        <f t="shared" si="3"/>
        <v>-30994.681748779305</v>
      </c>
      <c r="H227" s="41">
        <f t="shared" si="6"/>
        <v>50855.513897757301</v>
      </c>
      <c r="I227" s="43">
        <f t="shared" si="7"/>
        <v>36.166666666666586</v>
      </c>
      <c r="K227" s="20"/>
    </row>
    <row r="228" spans="1:11" ht="14.25" customHeight="1">
      <c r="A228" s="39">
        <v>220</v>
      </c>
      <c r="B228" s="40">
        <f t="shared" si="4"/>
        <v>50253</v>
      </c>
      <c r="C228" s="41">
        <f t="shared" si="5"/>
        <v>-30994.681748779305</v>
      </c>
      <c r="D228" s="41">
        <f t="shared" si="0"/>
        <v>-180.80231020121258</v>
      </c>
      <c r="E228" s="42">
        <f t="shared" si="1"/>
        <v>-413.01926863846069</v>
      </c>
      <c r="F228" s="41">
        <f t="shared" si="2"/>
        <v>0</v>
      </c>
      <c r="G228" s="41">
        <f t="shared" si="3"/>
        <v>-31407.701017417767</v>
      </c>
      <c r="H228" s="41">
        <f t="shared" si="6"/>
        <v>51087.730856194547</v>
      </c>
      <c r="I228" s="43">
        <f t="shared" si="7"/>
        <v>36.249999999999922</v>
      </c>
      <c r="K228" s="20"/>
    </row>
    <row r="229" spans="1:11" ht="14.25" customHeight="1">
      <c r="A229" s="39">
        <v>221</v>
      </c>
      <c r="B229" s="40">
        <f t="shared" si="4"/>
        <v>50284</v>
      </c>
      <c r="C229" s="41">
        <f t="shared" si="5"/>
        <v>-31407.701017417767</v>
      </c>
      <c r="D229" s="41">
        <f t="shared" si="0"/>
        <v>-183.21158926827033</v>
      </c>
      <c r="E229" s="42">
        <f t="shared" si="1"/>
        <v>-415.42854770551844</v>
      </c>
      <c r="F229" s="41">
        <f t="shared" si="2"/>
        <v>0</v>
      </c>
      <c r="G229" s="41">
        <f t="shared" si="3"/>
        <v>-31823.129565123287</v>
      </c>
      <c r="H229" s="41">
        <f t="shared" si="6"/>
        <v>51319.947814631792</v>
      </c>
      <c r="I229" s="43">
        <f t="shared" si="7"/>
        <v>36.333333333333258</v>
      </c>
      <c r="K229" s="20"/>
    </row>
    <row r="230" spans="1:11" ht="14.25" customHeight="1">
      <c r="A230" s="39">
        <v>222</v>
      </c>
      <c r="B230" s="40">
        <f t="shared" si="4"/>
        <v>50314</v>
      </c>
      <c r="C230" s="41">
        <f t="shared" si="5"/>
        <v>-31823.129565123287</v>
      </c>
      <c r="D230" s="41">
        <f t="shared" si="0"/>
        <v>-185.63492246321917</v>
      </c>
      <c r="E230" s="42">
        <f t="shared" si="1"/>
        <v>-417.85188090046728</v>
      </c>
      <c r="F230" s="41">
        <f t="shared" si="2"/>
        <v>0</v>
      </c>
      <c r="G230" s="41">
        <f t="shared" si="3"/>
        <v>-32240.981446023754</v>
      </c>
      <c r="H230" s="41">
        <f t="shared" si="6"/>
        <v>51552.164773069038</v>
      </c>
      <c r="I230" s="43">
        <f t="shared" si="7"/>
        <v>36.416666666666593</v>
      </c>
      <c r="K230" s="20"/>
    </row>
    <row r="231" spans="1:11" ht="14.25" customHeight="1">
      <c r="A231" s="39">
        <v>223</v>
      </c>
      <c r="B231" s="40">
        <f t="shared" si="4"/>
        <v>50345</v>
      </c>
      <c r="C231" s="41">
        <f t="shared" si="5"/>
        <v>-32240.981446023754</v>
      </c>
      <c r="D231" s="41">
        <f t="shared" si="0"/>
        <v>-188.0723917684719</v>
      </c>
      <c r="E231" s="42">
        <f t="shared" si="1"/>
        <v>-420.28935020571998</v>
      </c>
      <c r="F231" s="41">
        <f t="shared" si="2"/>
        <v>0</v>
      </c>
      <c r="G231" s="41">
        <f t="shared" si="3"/>
        <v>-32661.270796229473</v>
      </c>
      <c r="H231" s="41">
        <f t="shared" si="6"/>
        <v>51784.381731506284</v>
      </c>
      <c r="I231" s="43">
        <f t="shared" si="7"/>
        <v>36.499999999999929</v>
      </c>
      <c r="K231" s="20"/>
    </row>
    <row r="232" spans="1:11" ht="14.25" customHeight="1">
      <c r="A232" s="39">
        <v>224</v>
      </c>
      <c r="B232" s="40">
        <f t="shared" si="4"/>
        <v>50375</v>
      </c>
      <c r="C232" s="41">
        <f t="shared" si="5"/>
        <v>-32661.270796229473</v>
      </c>
      <c r="D232" s="41">
        <f t="shared" si="0"/>
        <v>-190.52407964467193</v>
      </c>
      <c r="E232" s="42">
        <f t="shared" si="1"/>
        <v>-422.74103808192001</v>
      </c>
      <c r="F232" s="41">
        <f t="shared" si="2"/>
        <v>0</v>
      </c>
      <c r="G232" s="41">
        <f t="shared" si="3"/>
        <v>-33084.011834311394</v>
      </c>
      <c r="H232" s="41">
        <f t="shared" si="6"/>
        <v>52016.59868994353</v>
      </c>
      <c r="I232" s="43">
        <f t="shared" si="7"/>
        <v>36.583333333333265</v>
      </c>
      <c r="K232" s="20"/>
    </row>
    <row r="233" spans="1:11" ht="14.25" customHeight="1">
      <c r="A233" s="39">
        <v>225</v>
      </c>
      <c r="B233" s="40">
        <f t="shared" si="4"/>
        <v>50406</v>
      </c>
      <c r="C233" s="41">
        <f t="shared" si="5"/>
        <v>-33084.011834311394</v>
      </c>
      <c r="D233" s="41">
        <f t="shared" si="0"/>
        <v>-192.99006903348314</v>
      </c>
      <c r="E233" s="42">
        <f t="shared" si="1"/>
        <v>-425.20702747073125</v>
      </c>
      <c r="F233" s="41">
        <f t="shared" si="2"/>
        <v>0</v>
      </c>
      <c r="G233" s="41">
        <f t="shared" si="3"/>
        <v>-33509.218861782123</v>
      </c>
      <c r="H233" s="41">
        <f t="shared" si="6"/>
        <v>52248.815648380776</v>
      </c>
      <c r="I233" s="43">
        <f t="shared" si="7"/>
        <v>36.6666666666666</v>
      </c>
      <c r="K233" s="20"/>
    </row>
    <row r="234" spans="1:11" ht="14.25" customHeight="1">
      <c r="A234" s="39">
        <v>226</v>
      </c>
      <c r="B234" s="40">
        <f t="shared" si="4"/>
        <v>50437</v>
      </c>
      <c r="C234" s="41">
        <f t="shared" si="5"/>
        <v>-33509.218861782123</v>
      </c>
      <c r="D234" s="41">
        <f t="shared" si="0"/>
        <v>-195.47044336039573</v>
      </c>
      <c r="E234" s="42">
        <f t="shared" si="1"/>
        <v>-427.68740179764382</v>
      </c>
      <c r="F234" s="41">
        <f t="shared" si="2"/>
        <v>0</v>
      </c>
      <c r="G234" s="41">
        <f t="shared" si="3"/>
        <v>-33936.906263579767</v>
      </c>
      <c r="H234" s="41">
        <f t="shared" si="6"/>
        <v>52481.032606818022</v>
      </c>
      <c r="I234" s="43">
        <f t="shared" si="7"/>
        <v>36.749999999999936</v>
      </c>
      <c r="K234" s="20"/>
    </row>
    <row r="235" spans="1:11" ht="14.25" customHeight="1">
      <c r="A235" s="39">
        <v>227</v>
      </c>
      <c r="B235" s="40">
        <f t="shared" si="4"/>
        <v>50465</v>
      </c>
      <c r="C235" s="41">
        <f t="shared" si="5"/>
        <v>-33936.906263579767</v>
      </c>
      <c r="D235" s="41">
        <f t="shared" si="0"/>
        <v>-197.96528653754865</v>
      </c>
      <c r="E235" s="42">
        <f t="shared" si="1"/>
        <v>-430.18224497479673</v>
      </c>
      <c r="F235" s="41">
        <f t="shared" si="2"/>
        <v>0</v>
      </c>
      <c r="G235" s="41">
        <f t="shared" si="3"/>
        <v>-34367.088508554567</v>
      </c>
      <c r="H235" s="41">
        <f t="shared" si="6"/>
        <v>52713.249565255275</v>
      </c>
      <c r="I235" s="43">
        <f t="shared" si="7"/>
        <v>36.833333333333272</v>
      </c>
      <c r="K235" s="20"/>
    </row>
    <row r="236" spans="1:11" ht="14.25" customHeight="1">
      <c r="A236" s="39">
        <v>228</v>
      </c>
      <c r="B236" s="40">
        <f t="shared" si="4"/>
        <v>50496</v>
      </c>
      <c r="C236" s="41">
        <f t="shared" si="5"/>
        <v>-34367.088508554567</v>
      </c>
      <c r="D236" s="41">
        <f t="shared" si="0"/>
        <v>-200.47468296656834</v>
      </c>
      <c r="E236" s="42">
        <f t="shared" si="1"/>
        <v>-432.69164140381645</v>
      </c>
      <c r="F236" s="41">
        <f t="shared" si="2"/>
        <v>0</v>
      </c>
      <c r="G236" s="41">
        <f t="shared" si="3"/>
        <v>-34799.78014995838</v>
      </c>
      <c r="H236" s="41">
        <f t="shared" si="6"/>
        <v>52945.466523692521</v>
      </c>
      <c r="I236" s="43">
        <f t="shared" si="7"/>
        <v>36.916666666666607</v>
      </c>
      <c r="K236" s="20"/>
    </row>
    <row r="237" spans="1:11" ht="14.25" customHeight="1">
      <c r="A237" s="39">
        <v>229</v>
      </c>
      <c r="B237" s="40">
        <f t="shared" si="4"/>
        <v>50526</v>
      </c>
      <c r="C237" s="41">
        <f t="shared" si="5"/>
        <v>-34799.78014995838</v>
      </c>
      <c r="D237" s="41">
        <f t="shared" si="0"/>
        <v>-202.99871754142387</v>
      </c>
      <c r="E237" s="42">
        <f t="shared" si="1"/>
        <v>-435.21567597867198</v>
      </c>
      <c r="F237" s="41">
        <f t="shared" si="2"/>
        <v>0</v>
      </c>
      <c r="G237" s="41">
        <f t="shared" si="3"/>
        <v>-35234.995825937054</v>
      </c>
      <c r="H237" s="41">
        <f t="shared" si="6"/>
        <v>53177.683482129774</v>
      </c>
      <c r="I237" s="43">
        <f t="shared" si="7"/>
        <v>36.999999999999943</v>
      </c>
      <c r="K237" s="20"/>
    </row>
    <row r="238" spans="1:11" ht="14.25" customHeight="1">
      <c r="A238" s="39">
        <v>230</v>
      </c>
      <c r="B238" s="40">
        <f t="shared" si="4"/>
        <v>50557</v>
      </c>
      <c r="C238" s="41">
        <f t="shared" si="5"/>
        <v>-35234.995825937054</v>
      </c>
      <c r="D238" s="41">
        <f t="shared" si="0"/>
        <v>-205.53747565129947</v>
      </c>
      <c r="E238" s="42">
        <f t="shared" si="1"/>
        <v>-437.75443408854755</v>
      </c>
      <c r="F238" s="41">
        <f t="shared" si="2"/>
        <v>0</v>
      </c>
      <c r="G238" s="41">
        <f t="shared" si="3"/>
        <v>-35672.750260025605</v>
      </c>
      <c r="H238" s="41">
        <f t="shared" si="6"/>
        <v>53409.900440567028</v>
      </c>
      <c r="I238" s="43">
        <f t="shared" si="7"/>
        <v>37.083333333333279</v>
      </c>
      <c r="K238" s="20"/>
    </row>
    <row r="239" spans="1:11" ht="14.25" customHeight="1">
      <c r="A239" s="39">
        <v>231</v>
      </c>
      <c r="B239" s="40">
        <f t="shared" si="4"/>
        <v>50587</v>
      </c>
      <c r="C239" s="41">
        <f t="shared" si="5"/>
        <v>-35672.750260025605</v>
      </c>
      <c r="D239" s="41">
        <f t="shared" si="0"/>
        <v>-208.0910431834827</v>
      </c>
      <c r="E239" s="42">
        <f t="shared" si="1"/>
        <v>-440.30800162073081</v>
      </c>
      <c r="F239" s="41">
        <f t="shared" si="2"/>
        <v>0</v>
      </c>
      <c r="G239" s="41">
        <f t="shared" si="3"/>
        <v>-36113.058261646336</v>
      </c>
      <c r="H239" s="41">
        <f t="shared" si="6"/>
        <v>53642.117399004273</v>
      </c>
      <c r="I239" s="43">
        <f t="shared" si="7"/>
        <v>37.166666666666615</v>
      </c>
      <c r="K239" s="20"/>
    </row>
    <row r="240" spans="1:11" ht="14.25" customHeight="1">
      <c r="A240" s="39">
        <v>232</v>
      </c>
      <c r="B240" s="40">
        <f t="shared" si="4"/>
        <v>50618</v>
      </c>
      <c r="C240" s="41">
        <f t="shared" si="5"/>
        <v>-36113.058261646336</v>
      </c>
      <c r="D240" s="41">
        <f t="shared" si="0"/>
        <v>-210.65950652627029</v>
      </c>
      <c r="E240" s="42">
        <f t="shared" si="1"/>
        <v>-442.8764649635184</v>
      </c>
      <c r="F240" s="41">
        <f t="shared" si="2"/>
        <v>0</v>
      </c>
      <c r="G240" s="41">
        <f t="shared" si="3"/>
        <v>-36555.934726609856</v>
      </c>
      <c r="H240" s="41">
        <f t="shared" si="6"/>
        <v>53874.334357441519</v>
      </c>
      <c r="I240" s="43">
        <f t="shared" si="7"/>
        <v>37.24999999999995</v>
      </c>
      <c r="K240" s="20"/>
    </row>
    <row r="241" spans="1:11" ht="14.25" customHeight="1">
      <c r="A241" s="39">
        <v>233</v>
      </c>
      <c r="B241" s="40">
        <f t="shared" si="4"/>
        <v>50649</v>
      </c>
      <c r="C241" s="41">
        <f t="shared" si="5"/>
        <v>-36555.934726609856</v>
      </c>
      <c r="D241" s="41">
        <f t="shared" si="0"/>
        <v>-213.24295257189081</v>
      </c>
      <c r="E241" s="42">
        <f t="shared" si="1"/>
        <v>-445.45991100913892</v>
      </c>
      <c r="F241" s="41">
        <f t="shared" si="2"/>
        <v>0</v>
      </c>
      <c r="G241" s="41">
        <f t="shared" si="3"/>
        <v>-37001.394637618992</v>
      </c>
      <c r="H241" s="41">
        <f t="shared" si="6"/>
        <v>54106.551315878765</v>
      </c>
      <c r="I241" s="43">
        <f t="shared" si="7"/>
        <v>37.333333333333286</v>
      </c>
      <c r="K241" s="20"/>
    </row>
    <row r="242" spans="1:11" ht="14.25" customHeight="1">
      <c r="A242" s="39">
        <v>234</v>
      </c>
      <c r="B242" s="40">
        <f t="shared" si="4"/>
        <v>50679</v>
      </c>
      <c r="C242" s="41">
        <f t="shared" si="5"/>
        <v>-37001.394637618992</v>
      </c>
      <c r="D242" s="41">
        <f t="shared" si="0"/>
        <v>-215.84146871944412</v>
      </c>
      <c r="E242" s="42">
        <f t="shared" si="1"/>
        <v>-448.05842715669223</v>
      </c>
      <c r="F242" s="41">
        <f t="shared" si="2"/>
        <v>0</v>
      </c>
      <c r="G242" s="41">
        <f t="shared" si="3"/>
        <v>-37449.453064775684</v>
      </c>
      <c r="H242" s="41">
        <f t="shared" si="6"/>
        <v>54338.768274316011</v>
      </c>
      <c r="I242" s="43">
        <f t="shared" si="7"/>
        <v>37.416666666666622</v>
      </c>
      <c r="K242" s="20"/>
    </row>
    <row r="243" spans="1:11" ht="14.25" customHeight="1">
      <c r="A243" s="39">
        <v>235</v>
      </c>
      <c r="B243" s="40">
        <f t="shared" si="4"/>
        <v>50710</v>
      </c>
      <c r="C243" s="41">
        <f t="shared" si="5"/>
        <v>-37449.453064775684</v>
      </c>
      <c r="D243" s="41">
        <f t="shared" si="0"/>
        <v>-218.45514287785818</v>
      </c>
      <c r="E243" s="42">
        <f t="shared" si="1"/>
        <v>-450.67210131510626</v>
      </c>
      <c r="F243" s="41">
        <f t="shared" si="2"/>
        <v>0</v>
      </c>
      <c r="G243" s="41">
        <f t="shared" si="3"/>
        <v>-37900.125166090787</v>
      </c>
      <c r="H243" s="41">
        <f t="shared" si="6"/>
        <v>54570.985232753257</v>
      </c>
      <c r="I243" s="43">
        <f t="shared" si="7"/>
        <v>37.499999999999957</v>
      </c>
      <c r="K243" s="20"/>
    </row>
    <row r="244" spans="1:11" ht="14.25" customHeight="1">
      <c r="A244" s="39">
        <v>236</v>
      </c>
      <c r="B244" s="40">
        <f t="shared" si="4"/>
        <v>50740</v>
      </c>
      <c r="C244" s="41">
        <f t="shared" si="5"/>
        <v>-37900.125166090787</v>
      </c>
      <c r="D244" s="41">
        <f t="shared" si="0"/>
        <v>-221.08406346886292</v>
      </c>
      <c r="E244" s="42">
        <f t="shared" si="1"/>
        <v>-453.30102190611103</v>
      </c>
      <c r="F244" s="41">
        <f t="shared" si="2"/>
        <v>0</v>
      </c>
      <c r="G244" s="41">
        <f t="shared" si="3"/>
        <v>-38353.426187996898</v>
      </c>
      <c r="H244" s="41">
        <f t="shared" si="6"/>
        <v>54803.202191190503</v>
      </c>
      <c r="I244" s="43">
        <f t="shared" si="7"/>
        <v>37.583333333333293</v>
      </c>
      <c r="K244" s="20"/>
    </row>
    <row r="245" spans="1:11" ht="14.25" customHeight="1">
      <c r="A245" s="39">
        <v>237</v>
      </c>
      <c r="B245" s="40">
        <f t="shared" si="4"/>
        <v>50771</v>
      </c>
      <c r="C245" s="41">
        <f t="shared" si="5"/>
        <v>-38353.426187996898</v>
      </c>
      <c r="D245" s="41">
        <f t="shared" si="0"/>
        <v>-223.72831942998195</v>
      </c>
      <c r="E245" s="42">
        <f t="shared" si="1"/>
        <v>-455.94527786723006</v>
      </c>
      <c r="F245" s="41">
        <f t="shared" si="2"/>
        <v>0</v>
      </c>
      <c r="G245" s="41">
        <f t="shared" si="3"/>
        <v>-38809.371465864126</v>
      </c>
      <c r="H245" s="41">
        <f t="shared" si="6"/>
        <v>55035.419149627749</v>
      </c>
      <c r="I245" s="43">
        <f t="shared" si="7"/>
        <v>37.666666666666629</v>
      </c>
      <c r="K245" s="20"/>
    </row>
    <row r="246" spans="1:11" ht="14.25" customHeight="1">
      <c r="A246" s="39">
        <v>238</v>
      </c>
      <c r="B246" s="40">
        <f t="shared" si="4"/>
        <v>50802</v>
      </c>
      <c r="C246" s="41">
        <f t="shared" si="5"/>
        <v>-38809.371465864126</v>
      </c>
      <c r="D246" s="41">
        <f t="shared" si="0"/>
        <v>-226.38800021754074</v>
      </c>
      <c r="E246" s="42">
        <f t="shared" si="1"/>
        <v>-458.60495865478885</v>
      </c>
      <c r="F246" s="41">
        <f t="shared" si="2"/>
        <v>0</v>
      </c>
      <c r="G246" s="41">
        <f t="shared" si="3"/>
        <v>-39267.976424518914</v>
      </c>
      <c r="H246" s="41">
        <f t="shared" si="6"/>
        <v>55267.636108064995</v>
      </c>
      <c r="I246" s="43">
        <f t="shared" si="7"/>
        <v>37.749999999999964</v>
      </c>
      <c r="K246" s="20"/>
    </row>
    <row r="247" spans="1:11" ht="14.25" customHeight="1">
      <c r="A247" s="39">
        <v>239</v>
      </c>
      <c r="B247" s="40">
        <f t="shared" si="4"/>
        <v>50830</v>
      </c>
      <c r="C247" s="41">
        <f t="shared" si="5"/>
        <v>-39267.976424518914</v>
      </c>
      <c r="D247" s="41">
        <f t="shared" si="0"/>
        <v>-229.06319580969367</v>
      </c>
      <c r="E247" s="42">
        <f t="shared" si="1"/>
        <v>-461.28015424694178</v>
      </c>
      <c r="F247" s="41">
        <f t="shared" si="2"/>
        <v>0</v>
      </c>
      <c r="G247" s="41">
        <f t="shared" si="3"/>
        <v>-39729.256578765853</v>
      </c>
      <c r="H247" s="41">
        <f t="shared" si="6"/>
        <v>55499.853066502241</v>
      </c>
      <c r="I247" s="43">
        <f t="shared" si="7"/>
        <v>37.8333333333333</v>
      </c>
      <c r="K247" s="20"/>
    </row>
    <row r="248" spans="1:11" ht="14.25" customHeight="1">
      <c r="A248" s="39">
        <v>240</v>
      </c>
      <c r="B248" s="40">
        <f t="shared" si="4"/>
        <v>50861</v>
      </c>
      <c r="C248" s="41">
        <f t="shared" si="5"/>
        <v>-39729.256578765853</v>
      </c>
      <c r="D248" s="41">
        <f t="shared" si="0"/>
        <v>-231.75399670946749</v>
      </c>
      <c r="E248" s="42">
        <f t="shared" si="1"/>
        <v>-463.9709551467156</v>
      </c>
      <c r="F248" s="41">
        <f t="shared" si="2"/>
        <v>0</v>
      </c>
      <c r="G248" s="41">
        <f t="shared" si="3"/>
        <v>-40193.22753391257</v>
      </c>
      <c r="H248" s="41">
        <f t="shared" si="6"/>
        <v>55732.070024939487</v>
      </c>
      <c r="I248" s="43">
        <f t="shared" si="7"/>
        <v>37.916666666666636</v>
      </c>
      <c r="K248" s="20"/>
    </row>
    <row r="249" spans="1:11" ht="14.25" customHeight="1">
      <c r="A249" s="39">
        <v>241</v>
      </c>
      <c r="B249" s="40">
        <f t="shared" si="4"/>
        <v>50891</v>
      </c>
      <c r="C249" s="41">
        <f t="shared" si="5"/>
        <v>-40193.22753391257</v>
      </c>
      <c r="D249" s="41">
        <f t="shared" si="0"/>
        <v>-234.46049394782332</v>
      </c>
      <c r="E249" s="42">
        <f t="shared" si="1"/>
        <v>-466.67745238507143</v>
      </c>
      <c r="F249" s="41">
        <f t="shared" si="2"/>
        <v>0</v>
      </c>
      <c r="G249" s="41">
        <f t="shared" si="3"/>
        <v>-40659.904986297639</v>
      </c>
      <c r="H249" s="41">
        <f t="shared" si="6"/>
        <v>55964.286983376733</v>
      </c>
      <c r="I249" s="43">
        <f t="shared" si="7"/>
        <v>37.999999999999972</v>
      </c>
      <c r="K249" s="20"/>
    </row>
    <row r="250" spans="1:11" ht="14.25" customHeight="1">
      <c r="A250" s="39">
        <v>242</v>
      </c>
      <c r="B250" s="40">
        <f t="shared" si="4"/>
        <v>50922</v>
      </c>
      <c r="C250" s="41">
        <f t="shared" si="5"/>
        <v>-40659.904986297639</v>
      </c>
      <c r="D250" s="41">
        <f t="shared" si="0"/>
        <v>-237.18277908673622</v>
      </c>
      <c r="E250" s="42">
        <f t="shared" si="1"/>
        <v>-469.3997375239843</v>
      </c>
      <c r="F250" s="41">
        <f t="shared" si="2"/>
        <v>0</v>
      </c>
      <c r="G250" s="41">
        <f t="shared" si="3"/>
        <v>-41129.304723821624</v>
      </c>
      <c r="H250" s="41">
        <f t="shared" si="6"/>
        <v>56196.503941813979</v>
      </c>
      <c r="I250" s="43">
        <f t="shared" si="7"/>
        <v>38.083333333333307</v>
      </c>
      <c r="K250" s="20"/>
    </row>
    <row r="251" spans="1:11" ht="14.25" customHeight="1">
      <c r="A251" s="39">
        <v>243</v>
      </c>
      <c r="B251" s="40">
        <f t="shared" si="4"/>
        <v>50952</v>
      </c>
      <c r="C251" s="41">
        <f t="shared" si="5"/>
        <v>-41129.304723821624</v>
      </c>
      <c r="D251" s="41">
        <f t="shared" si="0"/>
        <v>-239.92094422229277</v>
      </c>
      <c r="E251" s="42">
        <f t="shared" si="1"/>
        <v>-472.13790265954088</v>
      </c>
      <c r="F251" s="41">
        <f t="shared" si="2"/>
        <v>0</v>
      </c>
      <c r="G251" s="41">
        <f t="shared" si="3"/>
        <v>-41601.442626481163</v>
      </c>
      <c r="H251" s="41">
        <f t="shared" si="6"/>
        <v>56428.720900251225</v>
      </c>
      <c r="I251" s="43">
        <f t="shared" si="7"/>
        <v>38.166666666666643</v>
      </c>
      <c r="K251" s="20"/>
    </row>
    <row r="252" spans="1:11" ht="14.25" customHeight="1">
      <c r="A252" s="39">
        <v>244</v>
      </c>
      <c r="B252" s="40">
        <f t="shared" si="4"/>
        <v>50983</v>
      </c>
      <c r="C252" s="41">
        <f t="shared" si="5"/>
        <v>-41601.442626481163</v>
      </c>
      <c r="D252" s="41">
        <f t="shared" si="0"/>
        <v>-242.67508198780675</v>
      </c>
      <c r="E252" s="42">
        <f t="shared" si="1"/>
        <v>-474.89204042505486</v>
      </c>
      <c r="F252" s="41">
        <f t="shared" si="2"/>
        <v>0</v>
      </c>
      <c r="G252" s="41">
        <f t="shared" si="3"/>
        <v>-42076.334666906216</v>
      </c>
      <c r="H252" s="41">
        <f t="shared" si="6"/>
        <v>56660.93785868847</v>
      </c>
      <c r="I252" s="43">
        <f t="shared" si="7"/>
        <v>38.249999999999979</v>
      </c>
      <c r="K252" s="20"/>
    </row>
    <row r="253" spans="1:11" ht="14.25" customHeight="1">
      <c r="A253" s="39">
        <v>245</v>
      </c>
      <c r="B253" s="40">
        <f t="shared" si="4"/>
        <v>51014</v>
      </c>
      <c r="C253" s="41">
        <f t="shared" si="5"/>
        <v>-42076.334666906216</v>
      </c>
      <c r="D253" s="41">
        <f t="shared" si="0"/>
        <v>-245.44528555695294</v>
      </c>
      <c r="E253" s="42">
        <f t="shared" si="1"/>
        <v>-477.66224399420105</v>
      </c>
      <c r="F253" s="41">
        <f t="shared" si="2"/>
        <v>0</v>
      </c>
      <c r="G253" s="41">
        <f t="shared" si="3"/>
        <v>-42553.996910900416</v>
      </c>
      <c r="H253" s="41">
        <f t="shared" si="6"/>
        <v>56893.154817125716</v>
      </c>
      <c r="I253" s="43">
        <f t="shared" si="7"/>
        <v>38.333333333333314</v>
      </c>
      <c r="K253" s="20"/>
    </row>
    <row r="254" spans="1:11" ht="14.25" customHeight="1">
      <c r="A254" s="39">
        <v>246</v>
      </c>
      <c r="B254" s="40">
        <f t="shared" si="4"/>
        <v>51044</v>
      </c>
      <c r="C254" s="41">
        <f t="shared" si="5"/>
        <v>-42553.996910900416</v>
      </c>
      <c r="D254" s="41">
        <f t="shared" si="0"/>
        <v>-248.2316486469191</v>
      </c>
      <c r="E254" s="42">
        <f t="shared" si="1"/>
        <v>-480.44860708416718</v>
      </c>
      <c r="F254" s="41">
        <f t="shared" si="2"/>
        <v>0</v>
      </c>
      <c r="G254" s="41">
        <f t="shared" si="3"/>
        <v>-43034.445517984583</v>
      </c>
      <c r="H254" s="41">
        <f t="shared" si="6"/>
        <v>57125.371775562962</v>
      </c>
      <c r="I254" s="43">
        <f t="shared" si="7"/>
        <v>38.41666666666665</v>
      </c>
      <c r="K254" s="20"/>
    </row>
    <row r="255" spans="1:11" ht="14.25" customHeight="1">
      <c r="A255" s="39">
        <v>247</v>
      </c>
      <c r="B255" s="40">
        <f t="shared" si="4"/>
        <v>51075</v>
      </c>
      <c r="C255" s="41">
        <f t="shared" si="5"/>
        <v>-43034.445517984583</v>
      </c>
      <c r="D255" s="41">
        <f t="shared" si="0"/>
        <v>-251.03426552157677</v>
      </c>
      <c r="E255" s="42">
        <f t="shared" si="1"/>
        <v>-483.25122395882488</v>
      </c>
      <c r="F255" s="41">
        <f t="shared" si="2"/>
        <v>0</v>
      </c>
      <c r="G255" s="41">
        <f t="shared" si="3"/>
        <v>-43517.696741943408</v>
      </c>
      <c r="H255" s="41">
        <f t="shared" si="6"/>
        <v>57357.588734000208</v>
      </c>
      <c r="I255" s="43">
        <f t="shared" si="7"/>
        <v>38.499999999999986</v>
      </c>
      <c r="K255" s="20"/>
    </row>
    <row r="256" spans="1:11" ht="14.25" customHeight="1">
      <c r="A256" s="39">
        <v>248</v>
      </c>
      <c r="B256" s="40">
        <f t="shared" si="4"/>
        <v>51105</v>
      </c>
      <c r="C256" s="41">
        <f t="shared" si="5"/>
        <v>-43517.696741943408</v>
      </c>
      <c r="D256" s="41">
        <f t="shared" si="0"/>
        <v>-253.85323099466987</v>
      </c>
      <c r="E256" s="42">
        <f t="shared" si="1"/>
        <v>-486.07018943191798</v>
      </c>
      <c r="F256" s="41">
        <f t="shared" si="2"/>
        <v>0</v>
      </c>
      <c r="G256" s="41">
        <f t="shared" si="3"/>
        <v>-44003.766931375329</v>
      </c>
      <c r="H256" s="41">
        <f t="shared" si="6"/>
        <v>57589.805692437461</v>
      </c>
      <c r="I256" s="43">
        <f t="shared" si="7"/>
        <v>38.583333333333321</v>
      </c>
      <c r="K256" s="20"/>
    </row>
    <row r="257" spans="1:11" ht="14.25" customHeight="1">
      <c r="A257" s="39">
        <v>249</v>
      </c>
      <c r="B257" s="40">
        <f t="shared" si="4"/>
        <v>51136</v>
      </c>
      <c r="C257" s="41">
        <f t="shared" si="5"/>
        <v>-44003.766931375329</v>
      </c>
      <c r="D257" s="41">
        <f t="shared" si="0"/>
        <v>-256.68864043302273</v>
      </c>
      <c r="E257" s="42">
        <f t="shared" si="1"/>
        <v>-488.90559887027086</v>
      </c>
      <c r="F257" s="41">
        <f t="shared" si="2"/>
        <v>0</v>
      </c>
      <c r="G257" s="41">
        <f t="shared" si="3"/>
        <v>-44492.672530245596</v>
      </c>
      <c r="H257" s="41">
        <f t="shared" si="6"/>
        <v>57822.022650874707</v>
      </c>
      <c r="I257" s="43">
        <f t="shared" si="7"/>
        <v>38.666666666666657</v>
      </c>
      <c r="K257" s="20"/>
    </row>
    <row r="258" spans="1:11" ht="14.25" customHeight="1">
      <c r="A258" s="39">
        <v>250</v>
      </c>
      <c r="B258" s="40">
        <f t="shared" si="4"/>
        <v>51167</v>
      </c>
      <c r="C258" s="41">
        <f t="shared" si="5"/>
        <v>-44492.672530245596</v>
      </c>
      <c r="D258" s="41">
        <f t="shared" si="0"/>
        <v>-259.54058975976596</v>
      </c>
      <c r="E258" s="42">
        <f t="shared" si="1"/>
        <v>-491.7575481970141</v>
      </c>
      <c r="F258" s="41">
        <f t="shared" si="2"/>
        <v>0</v>
      </c>
      <c r="G258" s="41">
        <f t="shared" si="3"/>
        <v>-44984.430078442609</v>
      </c>
      <c r="H258" s="41">
        <f t="shared" si="6"/>
        <v>58054.239609311953</v>
      </c>
      <c r="I258" s="43">
        <f t="shared" si="7"/>
        <v>38.749999999999993</v>
      </c>
      <c r="K258" s="20"/>
    </row>
    <row r="259" spans="1:11" ht="14.25" customHeight="1">
      <c r="A259" s="39">
        <v>251</v>
      </c>
      <c r="B259" s="40">
        <f t="shared" si="4"/>
        <v>51196</v>
      </c>
      <c r="C259" s="41">
        <f t="shared" si="5"/>
        <v>-44984.430078442609</v>
      </c>
      <c r="D259" s="41">
        <f t="shared" si="0"/>
        <v>-262.40917545758185</v>
      </c>
      <c r="E259" s="42">
        <f t="shared" si="1"/>
        <v>-494.62613389482999</v>
      </c>
      <c r="F259" s="41">
        <f t="shared" si="2"/>
        <v>0</v>
      </c>
      <c r="G259" s="41">
        <f t="shared" si="3"/>
        <v>-45479.05621233744</v>
      </c>
      <c r="H259" s="41">
        <f t="shared" si="6"/>
        <v>58286.456567749206</v>
      </c>
      <c r="I259" s="43">
        <f t="shared" si="7"/>
        <v>38.833333333333329</v>
      </c>
      <c r="K259" s="20"/>
    </row>
    <row r="260" spans="1:11" ht="14.25" customHeight="1">
      <c r="A260" s="39">
        <v>252</v>
      </c>
      <c r="B260" s="40">
        <f t="shared" si="4"/>
        <v>51227</v>
      </c>
      <c r="C260" s="41">
        <f t="shared" si="5"/>
        <v>-45479.05621233744</v>
      </c>
      <c r="D260" s="41">
        <f t="shared" si="0"/>
        <v>-265.29449457196841</v>
      </c>
      <c r="E260" s="42">
        <f t="shared" si="1"/>
        <v>-497.51145300921655</v>
      </c>
      <c r="F260" s="41">
        <f t="shared" si="2"/>
        <v>0</v>
      </c>
      <c r="G260" s="41">
        <f t="shared" si="3"/>
        <v>-45976.567665346658</v>
      </c>
      <c r="H260" s="41">
        <f t="shared" si="6"/>
        <v>58518.673526186452</v>
      </c>
      <c r="I260" s="43">
        <f t="shared" si="7"/>
        <v>38.916666666666664</v>
      </c>
      <c r="K260" s="20"/>
    </row>
    <row r="261" spans="1:11" ht="14.25" customHeight="1">
      <c r="A261" s="39">
        <v>253</v>
      </c>
      <c r="B261" s="40">
        <f t="shared" si="4"/>
        <v>51257</v>
      </c>
      <c r="C261" s="41">
        <f t="shared" si="5"/>
        <v>-45976.567665346658</v>
      </c>
      <c r="D261" s="41">
        <f t="shared" si="0"/>
        <v>-268.19664471452217</v>
      </c>
      <c r="E261" s="42">
        <f t="shared" si="1"/>
        <v>-500.4136031517703</v>
      </c>
      <c r="F261" s="41">
        <f t="shared" si="2"/>
        <v>0</v>
      </c>
      <c r="G261" s="41">
        <f t="shared" si="3"/>
        <v>-46476.981268498428</v>
      </c>
      <c r="H261" s="41">
        <f t="shared" si="6"/>
        <v>58750.890484623698</v>
      </c>
      <c r="I261" s="43">
        <f t="shared" si="7"/>
        <v>39</v>
      </c>
      <c r="K261" s="20"/>
    </row>
    <row r="262" spans="1:11" ht="14.25" customHeight="1">
      <c r="A262" s="39">
        <v>254</v>
      </c>
      <c r="B262" s="40">
        <f t="shared" si="4"/>
        <v>51288</v>
      </c>
      <c r="C262" s="41">
        <f t="shared" si="5"/>
        <v>-46476.981268498428</v>
      </c>
      <c r="D262" s="41">
        <f t="shared" si="0"/>
        <v>-271.11572406624083</v>
      </c>
      <c r="E262" s="42">
        <f t="shared" si="1"/>
        <v>-503.33268250348897</v>
      </c>
      <c r="F262" s="41">
        <f t="shared" si="2"/>
        <v>0</v>
      </c>
      <c r="G262" s="41">
        <f t="shared" si="3"/>
        <v>-46980.313951001917</v>
      </c>
      <c r="H262" s="41">
        <f t="shared" si="6"/>
        <v>58983.107443060944</v>
      </c>
      <c r="I262" s="43">
        <f t="shared" si="7"/>
        <v>39.083333333333336</v>
      </c>
      <c r="K262" s="20"/>
    </row>
    <row r="263" spans="1:11" ht="14.25" customHeight="1">
      <c r="A263" s="39">
        <v>255</v>
      </c>
      <c r="B263" s="40">
        <f t="shared" si="4"/>
        <v>51318</v>
      </c>
      <c r="C263" s="41">
        <f t="shared" si="5"/>
        <v>-46980.313951001917</v>
      </c>
      <c r="D263" s="41">
        <f t="shared" si="0"/>
        <v>-274.05183138084453</v>
      </c>
      <c r="E263" s="42">
        <f t="shared" si="1"/>
        <v>-506.26878981809261</v>
      </c>
      <c r="F263" s="41">
        <f t="shared" si="2"/>
        <v>0</v>
      </c>
      <c r="G263" s="41">
        <f t="shared" si="3"/>
        <v>-47486.582740820013</v>
      </c>
      <c r="H263" s="41">
        <f t="shared" si="6"/>
        <v>59215.324401498197</v>
      </c>
      <c r="I263" s="43">
        <f t="shared" si="7"/>
        <v>39.166666666666671</v>
      </c>
      <c r="K263" s="20"/>
    </row>
    <row r="264" spans="1:11" ht="14.25" customHeight="1">
      <c r="A264" s="39">
        <v>256</v>
      </c>
      <c r="B264" s="40">
        <f t="shared" si="4"/>
        <v>51349</v>
      </c>
      <c r="C264" s="41">
        <f t="shared" si="5"/>
        <v>-47486.582740820013</v>
      </c>
      <c r="D264" s="41">
        <f t="shared" si="0"/>
        <v>-277.00506598811677</v>
      </c>
      <c r="E264" s="42">
        <f t="shared" si="1"/>
        <v>-509.22202442536491</v>
      </c>
      <c r="F264" s="41">
        <f t="shared" si="2"/>
        <v>0</v>
      </c>
      <c r="G264" s="41">
        <f t="shared" si="3"/>
        <v>-47995.804765245375</v>
      </c>
      <c r="H264" s="41">
        <f t="shared" si="6"/>
        <v>59447.541359935443</v>
      </c>
      <c r="I264" s="43">
        <f t="shared" si="7"/>
        <v>39.250000000000007</v>
      </c>
      <c r="K264" s="20"/>
    </row>
    <row r="265" spans="1:11" ht="14.25" customHeight="1">
      <c r="A265" s="39">
        <v>257</v>
      </c>
      <c r="B265" s="40">
        <f t="shared" si="4"/>
        <v>51380</v>
      </c>
      <c r="C265" s="41">
        <f t="shared" si="5"/>
        <v>-47995.804765245375</v>
      </c>
      <c r="D265" s="41">
        <f t="shared" si="0"/>
        <v>-279.9755277972647</v>
      </c>
      <c r="E265" s="42">
        <f t="shared" si="1"/>
        <v>-512.19248623451278</v>
      </c>
      <c r="F265" s="41">
        <f t="shared" si="2"/>
        <v>0</v>
      </c>
      <c r="G265" s="41">
        <f t="shared" si="3"/>
        <v>-48507.997251479886</v>
      </c>
      <c r="H265" s="41">
        <f t="shared" si="6"/>
        <v>59679.758318372689</v>
      </c>
      <c r="I265" s="43">
        <f t="shared" si="7"/>
        <v>39.333333333333343</v>
      </c>
      <c r="K265" s="20"/>
    </row>
    <row r="266" spans="1:11" ht="14.25" customHeight="1">
      <c r="A266" s="39">
        <v>258</v>
      </c>
      <c r="B266" s="40">
        <f t="shared" si="4"/>
        <v>51410</v>
      </c>
      <c r="C266" s="41">
        <f t="shared" si="5"/>
        <v>-48507.997251479886</v>
      </c>
      <c r="D266" s="41">
        <f t="shared" si="0"/>
        <v>-282.96331730029937</v>
      </c>
      <c r="E266" s="42">
        <f t="shared" si="1"/>
        <v>-515.1802757375475</v>
      </c>
      <c r="F266" s="41">
        <f t="shared" si="2"/>
        <v>0</v>
      </c>
      <c r="G266" s="41">
        <f t="shared" si="3"/>
        <v>-49023.177527217435</v>
      </c>
      <c r="H266" s="41">
        <f t="shared" si="6"/>
        <v>59911.975276809935</v>
      </c>
      <c r="I266" s="43">
        <f t="shared" si="7"/>
        <v>39.416666666666679</v>
      </c>
      <c r="K266" s="20"/>
    </row>
    <row r="267" spans="1:11" ht="14.25" customHeight="1">
      <c r="A267" s="39">
        <v>259</v>
      </c>
      <c r="B267" s="40">
        <f t="shared" si="4"/>
        <v>51441</v>
      </c>
      <c r="C267" s="41">
        <f t="shared" si="5"/>
        <v>-49023.177527217435</v>
      </c>
      <c r="D267" s="41">
        <f t="shared" si="0"/>
        <v>-285.96853557543506</v>
      </c>
      <c r="E267" s="42">
        <f t="shared" si="1"/>
        <v>-518.18549401268319</v>
      </c>
      <c r="F267" s="41">
        <f t="shared" si="2"/>
        <v>0</v>
      </c>
      <c r="G267" s="41">
        <f t="shared" si="3"/>
        <v>-49541.363021230121</v>
      </c>
      <c r="H267" s="41">
        <f t="shared" si="6"/>
        <v>60144.192235247188</v>
      </c>
      <c r="I267" s="43">
        <f t="shared" si="7"/>
        <v>39.500000000000014</v>
      </c>
      <c r="K267" s="20"/>
    </row>
    <row r="268" spans="1:11" ht="14.25" customHeight="1">
      <c r="A268" s="39">
        <v>260</v>
      </c>
      <c r="B268" s="40">
        <f t="shared" si="4"/>
        <v>51471</v>
      </c>
      <c r="C268" s="41">
        <f t="shared" si="5"/>
        <v>-49541.363021230121</v>
      </c>
      <c r="D268" s="41">
        <f t="shared" si="0"/>
        <v>-288.9912842905091</v>
      </c>
      <c r="E268" s="42">
        <f t="shared" si="1"/>
        <v>-521.20824272775724</v>
      </c>
      <c r="F268" s="41">
        <f t="shared" si="2"/>
        <v>0</v>
      </c>
      <c r="G268" s="41">
        <f t="shared" si="3"/>
        <v>-50062.571263957878</v>
      </c>
      <c r="H268" s="41">
        <f t="shared" si="6"/>
        <v>60376.409193684434</v>
      </c>
      <c r="I268" s="43">
        <f t="shared" si="7"/>
        <v>39.58333333333335</v>
      </c>
      <c r="K268" s="20"/>
    </row>
    <row r="269" spans="1:11" ht="14.25" customHeight="1">
      <c r="A269" s="39">
        <v>261</v>
      </c>
      <c r="B269" s="40">
        <f t="shared" si="4"/>
        <v>51502</v>
      </c>
      <c r="C269" s="41">
        <f t="shared" si="5"/>
        <v>-50062.571263957878</v>
      </c>
      <c r="D269" s="41">
        <f t="shared" si="0"/>
        <v>-292.03166570642094</v>
      </c>
      <c r="E269" s="42">
        <f t="shared" si="1"/>
        <v>-524.24862414366908</v>
      </c>
      <c r="F269" s="41">
        <f t="shared" si="2"/>
        <v>0</v>
      </c>
      <c r="G269" s="41">
        <f t="shared" si="3"/>
        <v>-50586.819888101549</v>
      </c>
      <c r="H269" s="41">
        <f t="shared" si="6"/>
        <v>60608.626152121687</v>
      </c>
      <c r="I269" s="43">
        <f t="shared" si="7"/>
        <v>39.666666666666686</v>
      </c>
      <c r="K269" s="20"/>
    </row>
    <row r="270" spans="1:11" ht="14.25" customHeight="1">
      <c r="A270" s="39">
        <v>262</v>
      </c>
      <c r="B270" s="40">
        <f t="shared" si="4"/>
        <v>51533</v>
      </c>
      <c r="C270" s="41">
        <f t="shared" si="5"/>
        <v>-50586.819888101549</v>
      </c>
      <c r="D270" s="41">
        <f t="shared" si="0"/>
        <v>-295.08978268059235</v>
      </c>
      <c r="E270" s="42">
        <f t="shared" si="1"/>
        <v>-527.30674111784049</v>
      </c>
      <c r="F270" s="41">
        <f t="shared" si="2"/>
        <v>0</v>
      </c>
      <c r="G270" s="41">
        <f t="shared" si="3"/>
        <v>-51114.12662921939</v>
      </c>
      <c r="H270" s="41">
        <f t="shared" si="6"/>
        <v>60840.843110558933</v>
      </c>
      <c r="I270" s="43">
        <f t="shared" si="7"/>
        <v>39.750000000000021</v>
      </c>
      <c r="K270" s="20"/>
    </row>
    <row r="271" spans="1:11" ht="14.25" customHeight="1">
      <c r="A271" s="39">
        <v>263</v>
      </c>
      <c r="B271" s="40">
        <f t="shared" si="4"/>
        <v>51561</v>
      </c>
      <c r="C271" s="41">
        <f t="shared" si="5"/>
        <v>-51114.12662921939</v>
      </c>
      <c r="D271" s="41">
        <f t="shared" si="0"/>
        <v>-298.16573867044644</v>
      </c>
      <c r="E271" s="42">
        <f t="shared" si="1"/>
        <v>-530.38269710769453</v>
      </c>
      <c r="F271" s="41">
        <f t="shared" si="2"/>
        <v>0</v>
      </c>
      <c r="G271" s="41">
        <f t="shared" si="3"/>
        <v>-51644.509326327083</v>
      </c>
      <c r="H271" s="41">
        <f t="shared" si="6"/>
        <v>61073.060068996179</v>
      </c>
      <c r="I271" s="43">
        <f t="shared" si="7"/>
        <v>39.833333333333357</v>
      </c>
      <c r="K271" s="20"/>
    </row>
    <row r="272" spans="1:11" ht="14.25" customHeight="1">
      <c r="A272" s="39">
        <v>264</v>
      </c>
      <c r="B272" s="40">
        <f t="shared" si="4"/>
        <v>51592</v>
      </c>
      <c r="C272" s="41">
        <f t="shared" si="5"/>
        <v>-51644.509326327083</v>
      </c>
      <c r="D272" s="41">
        <f t="shared" si="0"/>
        <v>-301.25963773690802</v>
      </c>
      <c r="E272" s="42">
        <f t="shared" si="1"/>
        <v>-533.47659617415616</v>
      </c>
      <c r="F272" s="41">
        <f t="shared" si="2"/>
        <v>0</v>
      </c>
      <c r="G272" s="41">
        <f t="shared" si="3"/>
        <v>-52177.985922501241</v>
      </c>
      <c r="H272" s="41">
        <f t="shared" si="6"/>
        <v>61305.277027433433</v>
      </c>
      <c r="I272" s="43">
        <f t="shared" si="7"/>
        <v>39.916666666666693</v>
      </c>
      <c r="K272" s="20"/>
    </row>
    <row r="273" spans="1:11" ht="14.25" customHeight="1">
      <c r="A273" s="39">
        <v>265</v>
      </c>
      <c r="B273" s="40">
        <f t="shared" si="4"/>
        <v>51622</v>
      </c>
      <c r="C273" s="41">
        <f t="shared" si="5"/>
        <v>-52177.985922501241</v>
      </c>
      <c r="D273" s="41">
        <f t="shared" si="0"/>
        <v>-304.37158454792387</v>
      </c>
      <c r="E273" s="42">
        <f t="shared" si="1"/>
        <v>-536.58854298517201</v>
      </c>
      <c r="F273" s="41">
        <f t="shared" si="2"/>
        <v>0</v>
      </c>
      <c r="G273" s="41">
        <f t="shared" si="3"/>
        <v>-52714.57446548641</v>
      </c>
      <c r="H273" s="41">
        <f t="shared" si="6"/>
        <v>61537.493985870678</v>
      </c>
      <c r="I273" s="43">
        <f t="shared" si="7"/>
        <v>40.000000000000028</v>
      </c>
      <c r="K273" s="20"/>
    </row>
    <row r="274" spans="1:11" ht="14.25" customHeight="1">
      <c r="A274" s="39">
        <v>266</v>
      </c>
      <c r="B274" s="40">
        <f t="shared" si="4"/>
        <v>51653</v>
      </c>
      <c r="C274" s="41">
        <f t="shared" si="5"/>
        <v>-52714.57446548641</v>
      </c>
      <c r="D274" s="41">
        <f t="shared" si="0"/>
        <v>-307.50168438200404</v>
      </c>
      <c r="E274" s="42">
        <f t="shared" si="1"/>
        <v>-539.71864281925218</v>
      </c>
      <c r="F274" s="41">
        <f t="shared" si="2"/>
        <v>0</v>
      </c>
      <c r="G274" s="41">
        <f t="shared" si="3"/>
        <v>-53254.293108305661</v>
      </c>
      <c r="H274" s="41">
        <f t="shared" si="6"/>
        <v>61769.710944307924</v>
      </c>
      <c r="I274" s="43">
        <f t="shared" si="7"/>
        <v>40.083333333333364</v>
      </c>
      <c r="K274" s="20"/>
    </row>
    <row r="275" spans="1:11" ht="14.25" customHeight="1">
      <c r="A275" s="39">
        <v>267</v>
      </c>
      <c r="B275" s="40">
        <f t="shared" si="4"/>
        <v>51683</v>
      </c>
      <c r="C275" s="41">
        <f t="shared" si="5"/>
        <v>-53254.293108305661</v>
      </c>
      <c r="D275" s="41">
        <f t="shared" si="0"/>
        <v>-310.65004313178304</v>
      </c>
      <c r="E275" s="42">
        <f t="shared" si="1"/>
        <v>-542.86700156903112</v>
      </c>
      <c r="F275" s="41">
        <f t="shared" si="2"/>
        <v>0</v>
      </c>
      <c r="G275" s="41">
        <f t="shared" si="3"/>
        <v>-53797.160109874691</v>
      </c>
      <c r="H275" s="41">
        <f t="shared" si="6"/>
        <v>62001.92790274517</v>
      </c>
      <c r="I275" s="43">
        <f t="shared" si="7"/>
        <v>40.1666666666667</v>
      </c>
      <c r="K275" s="20"/>
    </row>
    <row r="276" spans="1:11" ht="14.25" customHeight="1">
      <c r="A276" s="39">
        <v>268</v>
      </c>
      <c r="B276" s="40">
        <f t="shared" si="4"/>
        <v>51714</v>
      </c>
      <c r="C276" s="41">
        <f t="shared" si="5"/>
        <v>-53797.160109874691</v>
      </c>
      <c r="D276" s="41">
        <f t="shared" si="0"/>
        <v>-313.81676730760239</v>
      </c>
      <c r="E276" s="42">
        <f t="shared" si="1"/>
        <v>-546.03372574485047</v>
      </c>
      <c r="F276" s="41">
        <f t="shared" si="2"/>
        <v>0</v>
      </c>
      <c r="G276" s="41">
        <f t="shared" si="3"/>
        <v>-54343.193835619539</v>
      </c>
      <c r="H276" s="41">
        <f t="shared" si="6"/>
        <v>62234.144861182416</v>
      </c>
      <c r="I276" s="43">
        <f t="shared" si="7"/>
        <v>40.250000000000036</v>
      </c>
      <c r="K276" s="20"/>
    </row>
    <row r="277" spans="1:11" ht="14.25" customHeight="1">
      <c r="A277" s="39">
        <v>269</v>
      </c>
      <c r="B277" s="40">
        <f t="shared" si="4"/>
        <v>51745</v>
      </c>
      <c r="C277" s="41">
        <f t="shared" si="5"/>
        <v>-54343.193835619539</v>
      </c>
      <c r="D277" s="41">
        <f t="shared" si="0"/>
        <v>-317.00196404111398</v>
      </c>
      <c r="E277" s="42">
        <f t="shared" si="1"/>
        <v>-549.21892247836206</v>
      </c>
      <c r="F277" s="41">
        <f t="shared" si="2"/>
        <v>0</v>
      </c>
      <c r="G277" s="41">
        <f t="shared" si="3"/>
        <v>-54892.412758097904</v>
      </c>
      <c r="H277" s="41">
        <f t="shared" si="6"/>
        <v>62466.361819619669</v>
      </c>
      <c r="I277" s="43">
        <f t="shared" si="7"/>
        <v>40.333333333333371</v>
      </c>
      <c r="K277" s="20"/>
    </row>
    <row r="278" spans="1:11" ht="14.25" customHeight="1">
      <c r="A278" s="39">
        <v>270</v>
      </c>
      <c r="B278" s="40">
        <f t="shared" si="4"/>
        <v>51775</v>
      </c>
      <c r="C278" s="41">
        <f t="shared" si="5"/>
        <v>-54892.412758097904</v>
      </c>
      <c r="D278" s="41">
        <f t="shared" si="0"/>
        <v>-320.2057410889044</v>
      </c>
      <c r="E278" s="42">
        <f t="shared" si="1"/>
        <v>-552.42269952615254</v>
      </c>
      <c r="F278" s="41">
        <f t="shared" si="2"/>
        <v>0</v>
      </c>
      <c r="G278" s="41">
        <f t="shared" si="3"/>
        <v>-55444.83545762406</v>
      </c>
      <c r="H278" s="41">
        <f t="shared" si="6"/>
        <v>62698.578778056923</v>
      </c>
      <c r="I278" s="43">
        <f t="shared" si="7"/>
        <v>40.416666666666707</v>
      </c>
      <c r="K278" s="20"/>
    </row>
    <row r="279" spans="1:11" ht="14.25" customHeight="1">
      <c r="A279" s="39">
        <v>271</v>
      </c>
      <c r="B279" s="40">
        <f t="shared" si="4"/>
        <v>51806</v>
      </c>
      <c r="C279" s="41">
        <f t="shared" si="5"/>
        <v>-55444.83545762406</v>
      </c>
      <c r="D279" s="41">
        <f t="shared" si="0"/>
        <v>-323.42820683614036</v>
      </c>
      <c r="E279" s="42">
        <f t="shared" si="1"/>
        <v>-555.64516527338844</v>
      </c>
      <c r="F279" s="41">
        <f t="shared" si="2"/>
        <v>0</v>
      </c>
      <c r="G279" s="41">
        <f t="shared" si="3"/>
        <v>-56000.480622897448</v>
      </c>
      <c r="H279" s="41">
        <f t="shared" si="6"/>
        <v>62930.795736494169</v>
      </c>
      <c r="I279" s="43">
        <f t="shared" si="7"/>
        <v>40.500000000000043</v>
      </c>
      <c r="K279" s="20"/>
    </row>
    <row r="280" spans="1:11" ht="14.25" customHeight="1">
      <c r="A280" s="39">
        <v>272</v>
      </c>
      <c r="B280" s="40">
        <f t="shared" si="4"/>
        <v>51836</v>
      </c>
      <c r="C280" s="41">
        <f t="shared" si="5"/>
        <v>-56000.480622897448</v>
      </c>
      <c r="D280" s="41">
        <f t="shared" si="0"/>
        <v>-326.6694703002351</v>
      </c>
      <c r="E280" s="42">
        <f t="shared" si="1"/>
        <v>-558.88642873748324</v>
      </c>
      <c r="F280" s="41">
        <f t="shared" si="2"/>
        <v>0</v>
      </c>
      <c r="G280" s="41">
        <f t="shared" si="3"/>
        <v>-56559.36705163493</v>
      </c>
      <c r="H280" s="41">
        <f t="shared" si="6"/>
        <v>63163.012694931414</v>
      </c>
      <c r="I280" s="43">
        <f t="shared" si="7"/>
        <v>40.583333333333378</v>
      </c>
      <c r="K280" s="20"/>
    </row>
    <row r="281" spans="1:11" ht="14.25" customHeight="1">
      <c r="A281" s="39">
        <v>273</v>
      </c>
      <c r="B281" s="40">
        <f t="shared" si="4"/>
        <v>51867</v>
      </c>
      <c r="C281" s="41">
        <f t="shared" si="5"/>
        <v>-56559.36705163493</v>
      </c>
      <c r="D281" s="41">
        <f t="shared" si="0"/>
        <v>-329.92964113453712</v>
      </c>
      <c r="E281" s="42">
        <f t="shared" si="1"/>
        <v>-562.14659957178526</v>
      </c>
      <c r="F281" s="41">
        <f t="shared" si="2"/>
        <v>0</v>
      </c>
      <c r="G281" s="41">
        <f t="shared" si="3"/>
        <v>-57121.513651206718</v>
      </c>
      <c r="H281" s="41">
        <f t="shared" si="6"/>
        <v>63395.229653368668</v>
      </c>
      <c r="I281" s="43">
        <f t="shared" si="7"/>
        <v>40.666666666666714</v>
      </c>
      <c r="K281" s="20"/>
    </row>
    <row r="282" spans="1:11" ht="14.25" customHeight="1">
      <c r="A282" s="39">
        <v>274</v>
      </c>
      <c r="B282" s="40">
        <f t="shared" si="4"/>
        <v>51898</v>
      </c>
      <c r="C282" s="41">
        <f t="shared" si="5"/>
        <v>-57121.513651206718</v>
      </c>
      <c r="D282" s="41">
        <f t="shared" si="0"/>
        <v>-333.20882963203917</v>
      </c>
      <c r="E282" s="42">
        <f t="shared" si="1"/>
        <v>-565.42578806928725</v>
      </c>
      <c r="F282" s="41">
        <f t="shared" si="2"/>
        <v>0</v>
      </c>
      <c r="G282" s="41">
        <f t="shared" si="3"/>
        <v>-57686.939439276008</v>
      </c>
      <c r="H282" s="41">
        <f t="shared" si="6"/>
        <v>63627.446611805921</v>
      </c>
      <c r="I282" s="43">
        <f t="shared" si="7"/>
        <v>40.75000000000005</v>
      </c>
      <c r="K282" s="20"/>
    </row>
    <row r="283" spans="1:11" ht="14.25" customHeight="1">
      <c r="A283" s="39">
        <v>275</v>
      </c>
      <c r="B283" s="40">
        <f t="shared" si="4"/>
        <v>51926</v>
      </c>
      <c r="C283" s="41">
        <f t="shared" si="5"/>
        <v>-57686.939439276008</v>
      </c>
      <c r="D283" s="41">
        <f t="shared" si="0"/>
        <v>-336.50714672911005</v>
      </c>
      <c r="E283" s="42">
        <f t="shared" si="1"/>
        <v>-568.72410516635819</v>
      </c>
      <c r="F283" s="41">
        <f t="shared" si="2"/>
        <v>0</v>
      </c>
      <c r="G283" s="41">
        <f t="shared" si="3"/>
        <v>-58255.663544442366</v>
      </c>
      <c r="H283" s="41">
        <f t="shared" si="6"/>
        <v>63859.663570243167</v>
      </c>
      <c r="I283" s="43">
        <f t="shared" si="7"/>
        <v>40.833333333333385</v>
      </c>
      <c r="K283" s="20"/>
    </row>
    <row r="284" spans="1:11" ht="14.25" customHeight="1">
      <c r="A284" s="39">
        <v>276</v>
      </c>
      <c r="B284" s="40">
        <f t="shared" si="4"/>
        <v>51957</v>
      </c>
      <c r="C284" s="41">
        <f t="shared" si="5"/>
        <v>-58255.663544442366</v>
      </c>
      <c r="D284" s="41">
        <f t="shared" si="0"/>
        <v>-339.82470400924711</v>
      </c>
      <c r="E284" s="42">
        <f t="shared" si="1"/>
        <v>-572.04166244649525</v>
      </c>
      <c r="F284" s="41">
        <f t="shared" si="2"/>
        <v>0</v>
      </c>
      <c r="G284" s="41">
        <f t="shared" si="3"/>
        <v>-58827.705206888859</v>
      </c>
      <c r="H284" s="41">
        <f t="shared" si="6"/>
        <v>64091.880528680413</v>
      </c>
      <c r="I284" s="43">
        <f t="shared" si="7"/>
        <v>40.916666666666721</v>
      </c>
      <c r="K284" s="20"/>
    </row>
    <row r="285" spans="1:11" ht="14.25" customHeight="1">
      <c r="A285" s="39">
        <v>277</v>
      </c>
      <c r="B285" s="40">
        <f t="shared" si="4"/>
        <v>51987</v>
      </c>
      <c r="C285" s="41">
        <f t="shared" si="5"/>
        <v>-58827.705206888859</v>
      </c>
      <c r="D285" s="41">
        <f t="shared" si="0"/>
        <v>-343.16161370685171</v>
      </c>
      <c r="E285" s="42">
        <f t="shared" si="1"/>
        <v>-575.37857214409985</v>
      </c>
      <c r="F285" s="41">
        <f t="shared" si="2"/>
        <v>0</v>
      </c>
      <c r="G285" s="41">
        <f t="shared" si="3"/>
        <v>-59403.083779032961</v>
      </c>
      <c r="H285" s="41">
        <f t="shared" si="6"/>
        <v>64324.097487117666</v>
      </c>
      <c r="I285" s="43">
        <f t="shared" si="7"/>
        <v>41.000000000000057</v>
      </c>
      <c r="K285" s="20"/>
    </row>
    <row r="286" spans="1:11" ht="14.25" customHeight="1">
      <c r="A286" s="39">
        <v>278</v>
      </c>
      <c r="B286" s="40">
        <f t="shared" si="4"/>
        <v>52018</v>
      </c>
      <c r="C286" s="41">
        <f t="shared" si="5"/>
        <v>-59403.083779032961</v>
      </c>
      <c r="D286" s="41">
        <f t="shared" si="0"/>
        <v>-346.51798871102557</v>
      </c>
      <c r="E286" s="42">
        <f t="shared" si="1"/>
        <v>-578.7349471482737</v>
      </c>
      <c r="F286" s="41">
        <f t="shared" si="2"/>
        <v>0</v>
      </c>
      <c r="G286" s="41">
        <f t="shared" si="3"/>
        <v>-59981.818726181235</v>
      </c>
      <c r="H286" s="41">
        <f t="shared" si="6"/>
        <v>64556.314445554912</v>
      </c>
      <c r="I286" s="43">
        <f t="shared" si="7"/>
        <v>41.083333333333393</v>
      </c>
      <c r="K286" s="20"/>
    </row>
    <row r="287" spans="1:11" ht="14.25" customHeight="1">
      <c r="A287" s="39">
        <v>279</v>
      </c>
      <c r="B287" s="40">
        <f t="shared" si="4"/>
        <v>52048</v>
      </c>
      <c r="C287" s="41">
        <f t="shared" si="5"/>
        <v>-59981.818726181235</v>
      </c>
      <c r="D287" s="41">
        <f t="shared" si="0"/>
        <v>-349.8939425693905</v>
      </c>
      <c r="E287" s="42">
        <f t="shared" si="1"/>
        <v>-582.11090100663864</v>
      </c>
      <c r="F287" s="41">
        <f t="shared" si="2"/>
        <v>0</v>
      </c>
      <c r="G287" s="41">
        <f t="shared" si="3"/>
        <v>-60563.92962718787</v>
      </c>
      <c r="H287" s="41">
        <f t="shared" si="6"/>
        <v>64788.531403992158</v>
      </c>
      <c r="I287" s="43">
        <f t="shared" si="7"/>
        <v>41.166666666666728</v>
      </c>
      <c r="K287" s="20"/>
    </row>
    <row r="288" spans="1:11" ht="14.25" customHeight="1">
      <c r="A288" s="39">
        <v>280</v>
      </c>
      <c r="B288" s="40">
        <f t="shared" si="4"/>
        <v>52079</v>
      </c>
      <c r="C288" s="41">
        <f t="shared" si="5"/>
        <v>-60563.92962718787</v>
      </c>
      <c r="D288" s="41">
        <f t="shared" si="0"/>
        <v>-353.28958949192923</v>
      </c>
      <c r="E288" s="42">
        <f t="shared" si="1"/>
        <v>-585.50654792917737</v>
      </c>
      <c r="F288" s="41">
        <f t="shared" si="2"/>
        <v>0</v>
      </c>
      <c r="G288" s="41">
        <f t="shared" si="3"/>
        <v>-61149.436175117051</v>
      </c>
      <c r="H288" s="41">
        <f t="shared" si="6"/>
        <v>65020.748362429411</v>
      </c>
      <c r="I288" s="43">
        <f t="shared" si="7"/>
        <v>41.250000000000064</v>
      </c>
      <c r="K288" s="20"/>
    </row>
    <row r="289" spans="1:11" ht="14.25" customHeight="1">
      <c r="A289" s="39">
        <v>281</v>
      </c>
      <c r="B289" s="40">
        <f t="shared" si="4"/>
        <v>52110</v>
      </c>
      <c r="C289" s="41">
        <f t="shared" si="5"/>
        <v>-61149.436175117051</v>
      </c>
      <c r="D289" s="41">
        <f t="shared" si="0"/>
        <v>-356.70504435484946</v>
      </c>
      <c r="E289" s="42">
        <f t="shared" si="1"/>
        <v>-588.9220027920976</v>
      </c>
      <c r="F289" s="41">
        <f t="shared" si="2"/>
        <v>0</v>
      </c>
      <c r="G289" s="41">
        <f t="shared" si="3"/>
        <v>-61738.358177909147</v>
      </c>
      <c r="H289" s="41">
        <f t="shared" si="6"/>
        <v>65252.965320866657</v>
      </c>
      <c r="I289" s="43">
        <f t="shared" si="7"/>
        <v>41.3333333333334</v>
      </c>
      <c r="K289" s="20"/>
    </row>
    <row r="290" spans="1:11" ht="14.25" customHeight="1">
      <c r="A290" s="39">
        <v>282</v>
      </c>
      <c r="B290" s="40">
        <f t="shared" si="4"/>
        <v>52140</v>
      </c>
      <c r="C290" s="41">
        <f t="shared" si="5"/>
        <v>-61738.358177909147</v>
      </c>
      <c r="D290" s="41">
        <f t="shared" si="0"/>
        <v>-360.14042270446998</v>
      </c>
      <c r="E290" s="42">
        <f t="shared" si="1"/>
        <v>-592.35738114171807</v>
      </c>
      <c r="F290" s="41">
        <f t="shared" si="2"/>
        <v>0</v>
      </c>
      <c r="G290" s="41">
        <f t="shared" si="3"/>
        <v>-62330.715559050863</v>
      </c>
      <c r="H290" s="41">
        <f t="shared" si="6"/>
        <v>65485.182279303903</v>
      </c>
      <c r="I290" s="43">
        <f t="shared" si="7"/>
        <v>41.416666666666735</v>
      </c>
      <c r="K290" s="20"/>
    </row>
    <row r="291" spans="1:11" ht="14.25" customHeight="1">
      <c r="A291" s="39">
        <v>283</v>
      </c>
      <c r="B291" s="40">
        <f t="shared" si="4"/>
        <v>52171</v>
      </c>
      <c r="C291" s="41">
        <f t="shared" si="5"/>
        <v>-62330.715559050863</v>
      </c>
      <c r="D291" s="41">
        <f t="shared" si="0"/>
        <v>-363.59584076113009</v>
      </c>
      <c r="E291" s="42">
        <f t="shared" si="1"/>
        <v>-595.81279919837823</v>
      </c>
      <c r="F291" s="41">
        <f t="shared" si="2"/>
        <v>0</v>
      </c>
      <c r="G291" s="41">
        <f t="shared" si="3"/>
        <v>-62926.528358249241</v>
      </c>
      <c r="H291" s="41">
        <f t="shared" si="6"/>
        <v>65717.399237741149</v>
      </c>
      <c r="I291" s="43">
        <f t="shared" si="7"/>
        <v>41.500000000000071</v>
      </c>
      <c r="K291" s="20"/>
    </row>
    <row r="292" spans="1:11" ht="14.25" customHeight="1">
      <c r="A292" s="39">
        <v>284</v>
      </c>
      <c r="B292" s="40">
        <f t="shared" si="4"/>
        <v>52201</v>
      </c>
      <c r="C292" s="41">
        <f t="shared" si="5"/>
        <v>-62926.528358249241</v>
      </c>
      <c r="D292" s="41">
        <f t="shared" si="0"/>
        <v>-367.07141542312064</v>
      </c>
      <c r="E292" s="42">
        <f t="shared" si="1"/>
        <v>-599.28837386036878</v>
      </c>
      <c r="F292" s="41">
        <f t="shared" si="2"/>
        <v>0</v>
      </c>
      <c r="G292" s="41">
        <f t="shared" si="3"/>
        <v>-63525.816732109612</v>
      </c>
      <c r="H292" s="41">
        <f t="shared" si="6"/>
        <v>65949.616196178395</v>
      </c>
      <c r="I292" s="43">
        <f t="shared" si="7"/>
        <v>41.583333333333407</v>
      </c>
      <c r="K292" s="20"/>
    </row>
    <row r="293" spans="1:11" ht="14.25" customHeight="1">
      <c r="A293" s="39">
        <v>285</v>
      </c>
      <c r="B293" s="40">
        <f t="shared" si="4"/>
        <v>52232</v>
      </c>
      <c r="C293" s="41">
        <f t="shared" si="5"/>
        <v>-63525.816732109612</v>
      </c>
      <c r="D293" s="41">
        <f t="shared" si="0"/>
        <v>-370.56726427063933</v>
      </c>
      <c r="E293" s="42">
        <f t="shared" si="1"/>
        <v>-602.78422270788747</v>
      </c>
      <c r="F293" s="41">
        <f t="shared" si="2"/>
        <v>0</v>
      </c>
      <c r="G293" s="41">
        <f t="shared" si="3"/>
        <v>-64128.600954817499</v>
      </c>
      <c r="H293" s="41">
        <f t="shared" si="6"/>
        <v>66181.833154615655</v>
      </c>
      <c r="I293" s="43">
        <f t="shared" si="7"/>
        <v>41.666666666666742</v>
      </c>
      <c r="K293" s="20"/>
    </row>
    <row r="294" spans="1:11" ht="14.25" customHeight="1">
      <c r="A294" s="39">
        <v>286</v>
      </c>
      <c r="B294" s="40">
        <f t="shared" si="4"/>
        <v>52263</v>
      </c>
      <c r="C294" s="41">
        <f t="shared" si="5"/>
        <v>-64128.600954817499</v>
      </c>
      <c r="D294" s="41">
        <f t="shared" si="0"/>
        <v>-374.08350556976876</v>
      </c>
      <c r="E294" s="42">
        <f t="shared" si="1"/>
        <v>-606.3004640070169</v>
      </c>
      <c r="F294" s="41">
        <f t="shared" si="2"/>
        <v>0</v>
      </c>
      <c r="G294" s="41">
        <f t="shared" si="3"/>
        <v>-64734.901418824513</v>
      </c>
      <c r="H294" s="41">
        <f t="shared" si="6"/>
        <v>66414.050113052901</v>
      </c>
      <c r="I294" s="43">
        <f t="shared" si="7"/>
        <v>41.750000000000078</v>
      </c>
      <c r="K294" s="20"/>
    </row>
    <row r="295" spans="1:11" ht="14.25" customHeight="1">
      <c r="A295" s="39">
        <v>287</v>
      </c>
      <c r="B295" s="40">
        <f t="shared" si="4"/>
        <v>52291</v>
      </c>
      <c r="C295" s="41">
        <f t="shared" si="5"/>
        <v>-64734.901418824513</v>
      </c>
      <c r="D295" s="41">
        <f t="shared" si="0"/>
        <v>-377.62025827647631</v>
      </c>
      <c r="E295" s="42">
        <f t="shared" si="1"/>
        <v>-609.83721671372439</v>
      </c>
      <c r="F295" s="41">
        <f t="shared" si="2"/>
        <v>0</v>
      </c>
      <c r="G295" s="41">
        <f t="shared" si="3"/>
        <v>-65344.73863553824</v>
      </c>
      <c r="H295" s="41">
        <f t="shared" si="6"/>
        <v>66646.267071490147</v>
      </c>
      <c r="I295" s="43">
        <f t="shared" si="7"/>
        <v>41.833333333333414</v>
      </c>
      <c r="K295" s="20"/>
    </row>
    <row r="296" spans="1:11" ht="14.25" customHeight="1">
      <c r="A296" s="39">
        <v>288</v>
      </c>
      <c r="B296" s="40">
        <f t="shared" si="4"/>
        <v>52322</v>
      </c>
      <c r="C296" s="41">
        <f t="shared" si="5"/>
        <v>-65344.73863553824</v>
      </c>
      <c r="D296" s="41">
        <f t="shared" si="0"/>
        <v>-381.17764204063974</v>
      </c>
      <c r="E296" s="42">
        <f t="shared" si="1"/>
        <v>-613.39460047788782</v>
      </c>
      <c r="F296" s="41">
        <f t="shared" si="2"/>
        <v>0</v>
      </c>
      <c r="G296" s="41">
        <f t="shared" si="3"/>
        <v>-65958.133236016132</v>
      </c>
      <c r="H296" s="41">
        <f t="shared" si="6"/>
        <v>66878.484029927393</v>
      </c>
      <c r="I296" s="43">
        <f t="shared" si="7"/>
        <v>41.91666666666675</v>
      </c>
      <c r="K296" s="20"/>
    </row>
    <row r="297" spans="1:11" ht="14.25" customHeight="1">
      <c r="A297" s="39">
        <v>289</v>
      </c>
      <c r="B297" s="40">
        <f t="shared" si="4"/>
        <v>52352</v>
      </c>
      <c r="C297" s="41">
        <f t="shared" si="5"/>
        <v>-65958.133236016132</v>
      </c>
      <c r="D297" s="41">
        <f t="shared" si="0"/>
        <v>-384.7557772100941</v>
      </c>
      <c r="E297" s="42">
        <f t="shared" si="1"/>
        <v>-616.97273564734223</v>
      </c>
      <c r="F297" s="41">
        <f t="shared" si="2"/>
        <v>0</v>
      </c>
      <c r="G297" s="41">
        <f t="shared" si="3"/>
        <v>-66575.105971663477</v>
      </c>
      <c r="H297" s="41">
        <f t="shared" si="6"/>
        <v>67110.700988364639</v>
      </c>
      <c r="I297" s="43">
        <f t="shared" si="7"/>
        <v>42.000000000000085</v>
      </c>
      <c r="K297" s="20"/>
    </row>
    <row r="298" spans="1:11" ht="14.25" customHeight="1">
      <c r="A298" s="39">
        <v>290</v>
      </c>
      <c r="B298" s="40">
        <f t="shared" si="4"/>
        <v>52383</v>
      </c>
      <c r="C298" s="41">
        <f t="shared" si="5"/>
        <v>-66575.105971663477</v>
      </c>
      <c r="D298" s="41">
        <f t="shared" si="0"/>
        <v>-388.35478483470359</v>
      </c>
      <c r="E298" s="42">
        <f t="shared" si="1"/>
        <v>-620.57174327195173</v>
      </c>
      <c r="F298" s="41">
        <f t="shared" si="2"/>
        <v>0</v>
      </c>
      <c r="G298" s="41">
        <f t="shared" si="3"/>
        <v>-67195.677714935431</v>
      </c>
      <c r="H298" s="41">
        <f t="shared" si="6"/>
        <v>67342.917946801885</v>
      </c>
      <c r="I298" s="43">
        <f t="shared" si="7"/>
        <v>42.083333333333421</v>
      </c>
      <c r="K298" s="20"/>
    </row>
    <row r="299" spans="1:11" ht="14.25" customHeight="1">
      <c r="A299" s="39">
        <v>291</v>
      </c>
      <c r="B299" s="40">
        <f t="shared" si="4"/>
        <v>52413</v>
      </c>
      <c r="C299" s="41">
        <f t="shared" si="5"/>
        <v>-67195.677714935431</v>
      </c>
      <c r="D299" s="41">
        <f t="shared" si="0"/>
        <v>-391.97478667045669</v>
      </c>
      <c r="E299" s="42">
        <f t="shared" si="1"/>
        <v>-624.19174510770483</v>
      </c>
      <c r="F299" s="41">
        <f t="shared" si="2"/>
        <v>0</v>
      </c>
      <c r="G299" s="41">
        <f t="shared" si="3"/>
        <v>-67819.869460043134</v>
      </c>
      <c r="H299" s="41">
        <f t="shared" si="6"/>
        <v>67575.134905239131</v>
      </c>
      <c r="I299" s="43">
        <f t="shared" si="7"/>
        <v>42.166666666666757</v>
      </c>
      <c r="K299" s="20"/>
    </row>
    <row r="300" spans="1:11" ht="14.25" customHeight="1">
      <c r="A300" s="39">
        <v>292</v>
      </c>
      <c r="B300" s="40">
        <f t="shared" si="4"/>
        <v>52444</v>
      </c>
      <c r="C300" s="41">
        <f t="shared" si="5"/>
        <v>-67819.869460043134</v>
      </c>
      <c r="D300" s="41">
        <f t="shared" si="0"/>
        <v>-395.61590518358497</v>
      </c>
      <c r="E300" s="42">
        <f t="shared" si="1"/>
        <v>-627.83286362083311</v>
      </c>
      <c r="F300" s="41">
        <f t="shared" si="2"/>
        <v>0</v>
      </c>
      <c r="G300" s="41">
        <f t="shared" si="3"/>
        <v>-68447.702323663965</v>
      </c>
      <c r="H300" s="41">
        <f t="shared" si="6"/>
        <v>67807.351863676377</v>
      </c>
      <c r="I300" s="43">
        <f t="shared" si="7"/>
        <v>42.250000000000092</v>
      </c>
      <c r="K300" s="20"/>
    </row>
    <row r="301" spans="1:11" ht="14.25" customHeight="1">
      <c r="A301" s="39">
        <v>293</v>
      </c>
      <c r="B301" s="40">
        <f t="shared" si="4"/>
        <v>52475</v>
      </c>
      <c r="C301" s="41">
        <f t="shared" si="5"/>
        <v>-68447.702323663965</v>
      </c>
      <c r="D301" s="41">
        <f t="shared" si="0"/>
        <v>-399.27826355470643</v>
      </c>
      <c r="E301" s="42">
        <f t="shared" si="1"/>
        <v>-631.49522199195451</v>
      </c>
      <c r="F301" s="41">
        <f t="shared" si="2"/>
        <v>0</v>
      </c>
      <c r="G301" s="41">
        <f t="shared" si="3"/>
        <v>-69079.197545655916</v>
      </c>
      <c r="H301" s="41">
        <f t="shared" si="6"/>
        <v>68039.568822113622</v>
      </c>
      <c r="I301" s="43">
        <f t="shared" si="7"/>
        <v>42.333333333333428</v>
      </c>
      <c r="K301" s="20"/>
    </row>
    <row r="302" spans="1:11" ht="14.25" customHeight="1">
      <c r="A302" s="39">
        <v>294</v>
      </c>
      <c r="B302" s="40">
        <f t="shared" si="4"/>
        <v>52505</v>
      </c>
      <c r="C302" s="41">
        <f t="shared" si="5"/>
        <v>-69079.197545655916</v>
      </c>
      <c r="D302" s="41">
        <f t="shared" si="0"/>
        <v>-402.96198568299286</v>
      </c>
      <c r="E302" s="42">
        <f t="shared" si="1"/>
        <v>-635.178944120241</v>
      </c>
      <c r="F302" s="41">
        <f t="shared" si="2"/>
        <v>0</v>
      </c>
      <c r="G302" s="41">
        <f t="shared" si="3"/>
        <v>-69714.376489776158</v>
      </c>
      <c r="H302" s="41">
        <f t="shared" si="6"/>
        <v>68271.785780550868</v>
      </c>
      <c r="I302" s="43">
        <f t="shared" si="7"/>
        <v>42.416666666666764</v>
      </c>
      <c r="K302" s="20"/>
    </row>
    <row r="303" spans="1:11" ht="14.25" customHeight="1">
      <c r="A303" s="39">
        <v>295</v>
      </c>
      <c r="B303" s="40">
        <f t="shared" si="4"/>
        <v>52536</v>
      </c>
      <c r="C303" s="41">
        <f t="shared" si="5"/>
        <v>-69714.376489776158</v>
      </c>
      <c r="D303" s="41">
        <f t="shared" si="0"/>
        <v>-406.66719619036093</v>
      </c>
      <c r="E303" s="42">
        <f t="shared" si="1"/>
        <v>-638.88415462760906</v>
      </c>
      <c r="F303" s="41">
        <f t="shared" si="2"/>
        <v>0</v>
      </c>
      <c r="G303" s="41">
        <f t="shared" si="3"/>
        <v>-70353.260644403766</v>
      </c>
      <c r="H303" s="41">
        <f t="shared" si="6"/>
        <v>68504.002738988114</v>
      </c>
      <c r="I303" s="43">
        <f t="shared" si="7"/>
        <v>42.500000000000099</v>
      </c>
      <c r="K303" s="20"/>
    </row>
    <row r="304" spans="1:11" ht="14.25" customHeight="1">
      <c r="A304" s="39">
        <v>296</v>
      </c>
      <c r="B304" s="40">
        <f t="shared" si="4"/>
        <v>52566</v>
      </c>
      <c r="C304" s="41">
        <f t="shared" si="5"/>
        <v>-70353.260644403766</v>
      </c>
      <c r="D304" s="41">
        <f t="shared" si="0"/>
        <v>-410.39402042568867</v>
      </c>
      <c r="E304" s="42">
        <f t="shared" si="1"/>
        <v>-642.6109788629368</v>
      </c>
      <c r="F304" s="41">
        <f t="shared" si="2"/>
        <v>0</v>
      </c>
      <c r="G304" s="41">
        <f t="shared" si="3"/>
        <v>-70995.871623266707</v>
      </c>
      <c r="H304" s="41">
        <f t="shared" si="6"/>
        <v>68736.21969742536</v>
      </c>
      <c r="I304" s="43">
        <f t="shared" si="7"/>
        <v>42.583333333333435</v>
      </c>
      <c r="K304" s="20"/>
    </row>
    <row r="305" spans="1:11" ht="14.25" customHeight="1">
      <c r="A305" s="39">
        <v>297</v>
      </c>
      <c r="B305" s="40">
        <f t="shared" si="4"/>
        <v>52597</v>
      </c>
      <c r="C305" s="41">
        <f t="shared" si="5"/>
        <v>-70995.871623266707</v>
      </c>
      <c r="D305" s="41">
        <f t="shared" si="0"/>
        <v>-414.14258446905575</v>
      </c>
      <c r="E305" s="42">
        <f t="shared" si="1"/>
        <v>-646.35954290630389</v>
      </c>
      <c r="F305" s="41">
        <f t="shared" si="2"/>
        <v>0</v>
      </c>
      <c r="G305" s="41">
        <f t="shared" si="3"/>
        <v>-71642.231166173005</v>
      </c>
      <c r="H305" s="41">
        <f t="shared" si="6"/>
        <v>68968.436655862606</v>
      </c>
      <c r="I305" s="43">
        <f t="shared" si="7"/>
        <v>42.666666666666771</v>
      </c>
      <c r="K305" s="20"/>
    </row>
    <row r="306" spans="1:11" ht="14.25" customHeight="1">
      <c r="A306" s="39">
        <v>298</v>
      </c>
      <c r="B306" s="40">
        <f t="shared" si="4"/>
        <v>52628</v>
      </c>
      <c r="C306" s="41">
        <f t="shared" si="5"/>
        <v>-71642.231166173005</v>
      </c>
      <c r="D306" s="41">
        <f t="shared" si="0"/>
        <v>-417.91301513600916</v>
      </c>
      <c r="E306" s="42">
        <f t="shared" si="1"/>
        <v>-650.1299735732573</v>
      </c>
      <c r="F306" s="41">
        <f t="shared" si="2"/>
        <v>0</v>
      </c>
      <c r="G306" s="41">
        <f t="shared" si="3"/>
        <v>-72292.361139746266</v>
      </c>
      <c r="H306" s="41">
        <f t="shared" si="6"/>
        <v>69200.653614299852</v>
      </c>
      <c r="I306" s="43">
        <f t="shared" si="7"/>
        <v>42.750000000000107</v>
      </c>
      <c r="K306" s="20"/>
    </row>
    <row r="307" spans="1:11" ht="14.25" customHeight="1">
      <c r="A307" s="39">
        <v>299</v>
      </c>
      <c r="B307" s="40">
        <f t="shared" si="4"/>
        <v>52657</v>
      </c>
      <c r="C307" s="41">
        <f t="shared" si="5"/>
        <v>-72292.361139746266</v>
      </c>
      <c r="D307" s="41">
        <f t="shared" si="0"/>
        <v>-421.7054399818532</v>
      </c>
      <c r="E307" s="42">
        <f t="shared" si="1"/>
        <v>-653.92239841910134</v>
      </c>
      <c r="F307" s="41">
        <f t="shared" si="2"/>
        <v>0</v>
      </c>
      <c r="G307" s="41">
        <f t="shared" si="3"/>
        <v>-72946.283538165371</v>
      </c>
      <c r="H307" s="41">
        <f t="shared" si="6"/>
        <v>69432.870572737098</v>
      </c>
      <c r="I307" s="43">
        <f t="shared" si="7"/>
        <v>42.833333333333442</v>
      </c>
      <c r="K307" s="20"/>
    </row>
    <row r="308" spans="1:11" ht="14.25" customHeight="1">
      <c r="A308" s="39">
        <v>300</v>
      </c>
      <c r="B308" s="40">
        <f t="shared" si="4"/>
        <v>52688</v>
      </c>
      <c r="C308" s="41">
        <f t="shared" si="5"/>
        <v>-72946.283538165371</v>
      </c>
      <c r="D308" s="41">
        <f t="shared" si="0"/>
        <v>-425.51998730596466</v>
      </c>
      <c r="E308" s="42">
        <f t="shared" si="1"/>
        <v>-657.7369457432128</v>
      </c>
      <c r="F308" s="41">
        <f t="shared" si="2"/>
        <v>0</v>
      </c>
      <c r="G308" s="41">
        <f t="shared" si="3"/>
        <v>-73604.020483908578</v>
      </c>
      <c r="H308" s="41">
        <f t="shared" si="6"/>
        <v>69665.087531174344</v>
      </c>
      <c r="I308" s="43">
        <f t="shared" si="7"/>
        <v>42.916666666666778</v>
      </c>
      <c r="K308" s="20"/>
    </row>
    <row r="309" spans="1:11" ht="14.25" customHeight="1">
      <c r="A309" s="39">
        <v>301</v>
      </c>
      <c r="B309" s="40">
        <f t="shared" si="4"/>
        <v>52718</v>
      </c>
      <c r="C309" s="41">
        <f t="shared" si="5"/>
        <v>-73604.020483908578</v>
      </c>
      <c r="D309" s="41">
        <f t="shared" si="0"/>
        <v>-429.35678615613341</v>
      </c>
      <c r="E309" s="42">
        <f t="shared" si="1"/>
        <v>-661.57374459338155</v>
      </c>
      <c r="F309" s="41">
        <f t="shared" si="2"/>
        <v>0</v>
      </c>
      <c r="G309" s="41">
        <f t="shared" si="3"/>
        <v>-74265.594228501956</v>
      </c>
      <c r="H309" s="41">
        <f t="shared" si="6"/>
        <v>69897.30448961159</v>
      </c>
      <c r="I309" s="43">
        <f t="shared" si="7"/>
        <v>43.000000000000114</v>
      </c>
      <c r="K309" s="20"/>
    </row>
    <row r="310" spans="1:11" ht="14.25" customHeight="1">
      <c r="A310" s="39">
        <v>302</v>
      </c>
      <c r="B310" s="40">
        <f t="shared" si="4"/>
        <v>52749</v>
      </c>
      <c r="C310" s="41">
        <f t="shared" si="5"/>
        <v>-74265.594228501956</v>
      </c>
      <c r="D310" s="41">
        <f t="shared" si="0"/>
        <v>-433.21596633292808</v>
      </c>
      <c r="E310" s="42">
        <f t="shared" si="1"/>
        <v>-665.43292477017621</v>
      </c>
      <c r="F310" s="41">
        <f t="shared" si="2"/>
        <v>0</v>
      </c>
      <c r="G310" s="41">
        <f t="shared" si="3"/>
        <v>-74931.027153272138</v>
      </c>
      <c r="H310" s="41">
        <f t="shared" si="6"/>
        <v>70129.52144804885</v>
      </c>
      <c r="I310" s="43">
        <f t="shared" si="7"/>
        <v>43.083333333333449</v>
      </c>
      <c r="K310" s="20"/>
    </row>
    <row r="311" spans="1:11" ht="14.25" customHeight="1">
      <c r="A311" s="39">
        <v>303</v>
      </c>
      <c r="B311" s="40">
        <f t="shared" si="4"/>
        <v>52779</v>
      </c>
      <c r="C311" s="41">
        <f t="shared" si="5"/>
        <v>-74931.027153272138</v>
      </c>
      <c r="D311" s="41">
        <f t="shared" si="0"/>
        <v>-437.09765839408743</v>
      </c>
      <c r="E311" s="42">
        <f t="shared" si="1"/>
        <v>-669.31461683133557</v>
      </c>
      <c r="F311" s="41">
        <f t="shared" si="2"/>
        <v>0</v>
      </c>
      <c r="G311" s="41">
        <f t="shared" si="3"/>
        <v>-75600.341770103478</v>
      </c>
      <c r="H311" s="41">
        <f t="shared" si="6"/>
        <v>70361.738406486096</v>
      </c>
      <c r="I311" s="43">
        <f t="shared" si="7"/>
        <v>43.166666666666785</v>
      </c>
      <c r="K311" s="20"/>
    </row>
    <row r="312" spans="1:11" ht="14.25" customHeight="1">
      <c r="A312" s="39">
        <v>304</v>
      </c>
      <c r="B312" s="40">
        <f t="shared" si="4"/>
        <v>52810</v>
      </c>
      <c r="C312" s="41">
        <f t="shared" si="5"/>
        <v>-75600.341770103478</v>
      </c>
      <c r="D312" s="41">
        <f t="shared" si="0"/>
        <v>-441.00199365893695</v>
      </c>
      <c r="E312" s="42">
        <f t="shared" si="1"/>
        <v>-673.21895209618503</v>
      </c>
      <c r="F312" s="41">
        <f t="shared" si="2"/>
        <v>0</v>
      </c>
      <c r="G312" s="41">
        <f t="shared" si="3"/>
        <v>-76273.560722199662</v>
      </c>
      <c r="H312" s="41">
        <f t="shared" si="6"/>
        <v>70593.955364923342</v>
      </c>
      <c r="I312" s="43">
        <f t="shared" si="7"/>
        <v>43.250000000000121</v>
      </c>
      <c r="K312" s="20"/>
    </row>
    <row r="313" spans="1:11" ht="14.25" customHeight="1">
      <c r="A313" s="39">
        <v>305</v>
      </c>
      <c r="B313" s="40">
        <f t="shared" si="4"/>
        <v>52841</v>
      </c>
      <c r="C313" s="41">
        <f t="shared" si="5"/>
        <v>-76273.560722199662</v>
      </c>
      <c r="D313" s="41">
        <f t="shared" si="0"/>
        <v>-444.92910421283136</v>
      </c>
      <c r="E313" s="42">
        <f t="shared" si="1"/>
        <v>-677.14606265007944</v>
      </c>
      <c r="F313" s="41">
        <f t="shared" si="2"/>
        <v>0</v>
      </c>
      <c r="G313" s="41">
        <f t="shared" si="3"/>
        <v>-76950.706784849739</v>
      </c>
      <c r="H313" s="41">
        <f t="shared" si="6"/>
        <v>70826.172323360588</v>
      </c>
      <c r="I313" s="43">
        <f t="shared" si="7"/>
        <v>43.333333333333456</v>
      </c>
      <c r="K313" s="20"/>
    </row>
    <row r="314" spans="1:11" ht="14.25" customHeight="1">
      <c r="A314" s="39">
        <v>306</v>
      </c>
      <c r="B314" s="40">
        <f t="shared" si="4"/>
        <v>52871</v>
      </c>
      <c r="C314" s="41">
        <f t="shared" si="5"/>
        <v>-76950.706784849739</v>
      </c>
      <c r="D314" s="41">
        <f t="shared" si="0"/>
        <v>-448.87912291162348</v>
      </c>
      <c r="E314" s="42">
        <f t="shared" si="1"/>
        <v>-681.09608134887162</v>
      </c>
      <c r="F314" s="41">
        <f t="shared" si="2"/>
        <v>0</v>
      </c>
      <c r="G314" s="41">
        <f t="shared" si="3"/>
        <v>-77631.802866198617</v>
      </c>
      <c r="H314" s="41">
        <f t="shared" si="6"/>
        <v>71058.389281797849</v>
      </c>
      <c r="I314" s="43">
        <f t="shared" si="7"/>
        <v>43.416666666666792</v>
      </c>
      <c r="K314" s="20"/>
    </row>
    <row r="315" spans="1:11" ht="14.25" customHeight="1">
      <c r="A315" s="39">
        <v>307</v>
      </c>
      <c r="B315" s="40">
        <f t="shared" si="4"/>
        <v>52902</v>
      </c>
      <c r="C315" s="41">
        <f t="shared" si="5"/>
        <v>-77631.802866198617</v>
      </c>
      <c r="D315" s="41">
        <f t="shared" si="0"/>
        <v>-452.85218338615863</v>
      </c>
      <c r="E315" s="42">
        <f t="shared" si="1"/>
        <v>-685.06914182340677</v>
      </c>
      <c r="F315" s="41">
        <f t="shared" si="2"/>
        <v>0</v>
      </c>
      <c r="G315" s="41">
        <f t="shared" si="3"/>
        <v>-78316.872008022023</v>
      </c>
      <c r="H315" s="41">
        <f t="shared" si="6"/>
        <v>71290.606240235094</v>
      </c>
      <c r="I315" s="43">
        <f t="shared" si="7"/>
        <v>43.500000000000128</v>
      </c>
      <c r="K315" s="20"/>
    </row>
    <row r="316" spans="1:11" ht="14.25" customHeight="1">
      <c r="A316" s="39">
        <v>308</v>
      </c>
      <c r="B316" s="40">
        <f t="shared" si="4"/>
        <v>52932</v>
      </c>
      <c r="C316" s="41">
        <f t="shared" si="5"/>
        <v>-78316.872008022023</v>
      </c>
      <c r="D316" s="41">
        <f t="shared" si="0"/>
        <v>-456.84842004679513</v>
      </c>
      <c r="E316" s="42">
        <f t="shared" si="1"/>
        <v>-689.06537848404321</v>
      </c>
      <c r="F316" s="41">
        <f t="shared" si="2"/>
        <v>0</v>
      </c>
      <c r="G316" s="41">
        <f t="shared" si="3"/>
        <v>-79005.937386506062</v>
      </c>
      <c r="H316" s="41">
        <f t="shared" si="6"/>
        <v>71522.82319867234</v>
      </c>
      <c r="I316" s="43">
        <f t="shared" si="7"/>
        <v>43.583333333333464</v>
      </c>
      <c r="K316" s="20"/>
    </row>
    <row r="317" spans="1:11" ht="14.25" customHeight="1">
      <c r="A317" s="39">
        <v>309</v>
      </c>
      <c r="B317" s="40">
        <f t="shared" si="4"/>
        <v>52963</v>
      </c>
      <c r="C317" s="41">
        <f t="shared" si="5"/>
        <v>-79005.937386506062</v>
      </c>
      <c r="D317" s="41">
        <f t="shared" si="0"/>
        <v>-460.86796808795208</v>
      </c>
      <c r="E317" s="42">
        <f t="shared" si="1"/>
        <v>-693.08492652520022</v>
      </c>
      <c r="F317" s="41">
        <f t="shared" si="2"/>
        <v>0</v>
      </c>
      <c r="G317" s="41">
        <f t="shared" si="3"/>
        <v>-79699.022313031266</v>
      </c>
      <c r="H317" s="41">
        <f t="shared" si="6"/>
        <v>71755.040157109586</v>
      </c>
      <c r="I317" s="43">
        <f t="shared" si="7"/>
        <v>43.666666666666799</v>
      </c>
      <c r="K317" s="20"/>
    </row>
    <row r="318" spans="1:11" ht="14.25" customHeight="1">
      <c r="A318" s="39">
        <v>310</v>
      </c>
      <c r="B318" s="40">
        <f t="shared" si="4"/>
        <v>52994</v>
      </c>
      <c r="C318" s="41">
        <f t="shared" si="5"/>
        <v>-79699.022313031266</v>
      </c>
      <c r="D318" s="41">
        <f t="shared" si="0"/>
        <v>-464.91096349268241</v>
      </c>
      <c r="E318" s="42">
        <f t="shared" si="1"/>
        <v>-697.12792192993049</v>
      </c>
      <c r="F318" s="41">
        <f t="shared" si="2"/>
        <v>0</v>
      </c>
      <c r="G318" s="41">
        <f t="shared" si="3"/>
        <v>-80396.150234961198</v>
      </c>
      <c r="H318" s="41">
        <f t="shared" si="6"/>
        <v>71987.257115546832</v>
      </c>
      <c r="I318" s="43">
        <f t="shared" si="7"/>
        <v>43.750000000000135</v>
      </c>
      <c r="K318" s="20"/>
    </row>
    <row r="319" spans="1:11" ht="14.25" customHeight="1">
      <c r="A319" s="39">
        <v>311</v>
      </c>
      <c r="B319" s="40">
        <f t="shared" si="4"/>
        <v>53022</v>
      </c>
      <c r="C319" s="41">
        <f t="shared" si="5"/>
        <v>-80396.150234961198</v>
      </c>
      <c r="D319" s="41">
        <f t="shared" si="0"/>
        <v>-468.97754303727362</v>
      </c>
      <c r="E319" s="42">
        <f t="shared" si="1"/>
        <v>-701.19450147452176</v>
      </c>
      <c r="F319" s="41">
        <f t="shared" si="2"/>
        <v>0</v>
      </c>
      <c r="G319" s="41">
        <f t="shared" si="3"/>
        <v>-81097.344736435727</v>
      </c>
      <c r="H319" s="41">
        <f t="shared" si="6"/>
        <v>72219.474073984093</v>
      </c>
      <c r="I319" s="43">
        <f t="shared" si="7"/>
        <v>43.833333333333471</v>
      </c>
      <c r="K319" s="20"/>
    </row>
    <row r="320" spans="1:11" ht="14.25" customHeight="1">
      <c r="A320" s="39">
        <v>312</v>
      </c>
      <c r="B320" s="40">
        <f t="shared" si="4"/>
        <v>53053</v>
      </c>
      <c r="C320" s="41">
        <f t="shared" si="5"/>
        <v>-81097.344736435727</v>
      </c>
      <c r="D320" s="41">
        <f t="shared" si="0"/>
        <v>-473.06784429587515</v>
      </c>
      <c r="E320" s="42">
        <f t="shared" si="1"/>
        <v>-705.28480273312323</v>
      </c>
      <c r="F320" s="41">
        <f t="shared" si="2"/>
        <v>0</v>
      </c>
      <c r="G320" s="41">
        <f t="shared" si="3"/>
        <v>-81802.629539168847</v>
      </c>
      <c r="H320" s="41">
        <f t="shared" si="6"/>
        <v>72451.691032421339</v>
      </c>
      <c r="I320" s="43">
        <f t="shared" si="7"/>
        <v>43.916666666666806</v>
      </c>
      <c r="K320" s="20"/>
    </row>
    <row r="321" spans="1:11" ht="14.25" customHeight="1">
      <c r="A321" s="39">
        <v>313</v>
      </c>
      <c r="B321" s="40">
        <f t="shared" si="4"/>
        <v>53083</v>
      </c>
      <c r="C321" s="41">
        <f t="shared" si="5"/>
        <v>-81802.629539168847</v>
      </c>
      <c r="D321" s="41">
        <f t="shared" si="0"/>
        <v>-477.18200564515155</v>
      </c>
      <c r="E321" s="42">
        <f t="shared" si="1"/>
        <v>-709.39896408239963</v>
      </c>
      <c r="F321" s="41">
        <f t="shared" si="2"/>
        <v>0</v>
      </c>
      <c r="G321" s="41">
        <f t="shared" si="3"/>
        <v>-82512.028503251247</v>
      </c>
      <c r="H321" s="41">
        <f t="shared" si="6"/>
        <v>72683.907990858585</v>
      </c>
      <c r="I321" s="43">
        <f t="shared" si="7"/>
        <v>44.000000000000142</v>
      </c>
      <c r="K321" s="20"/>
    </row>
    <row r="322" spans="1:11" ht="14.25" customHeight="1">
      <c r="A322" s="39">
        <v>314</v>
      </c>
      <c r="B322" s="40">
        <f t="shared" si="4"/>
        <v>53114</v>
      </c>
      <c r="C322" s="41">
        <f t="shared" si="5"/>
        <v>-82512.028503251247</v>
      </c>
      <c r="D322" s="41">
        <f t="shared" si="0"/>
        <v>-481.32016626896558</v>
      </c>
      <c r="E322" s="42">
        <f t="shared" si="1"/>
        <v>-713.53712470621372</v>
      </c>
      <c r="F322" s="41">
        <f t="shared" si="2"/>
        <v>0</v>
      </c>
      <c r="G322" s="41">
        <f t="shared" si="3"/>
        <v>-83225.565627957461</v>
      </c>
      <c r="H322" s="41">
        <f t="shared" si="6"/>
        <v>72916.12494929583</v>
      </c>
      <c r="I322" s="43">
        <f t="shared" si="7"/>
        <v>44.083333333333478</v>
      </c>
      <c r="K322" s="20"/>
    </row>
    <row r="323" spans="1:11" ht="14.25" customHeight="1">
      <c r="A323" s="39">
        <v>315</v>
      </c>
      <c r="B323" s="40">
        <f t="shared" si="4"/>
        <v>53144</v>
      </c>
      <c r="C323" s="41">
        <f t="shared" si="5"/>
        <v>-83225.565627957461</v>
      </c>
      <c r="D323" s="41">
        <f t="shared" si="0"/>
        <v>-485.48246616308523</v>
      </c>
      <c r="E323" s="42">
        <f t="shared" si="1"/>
        <v>-717.69942460033337</v>
      </c>
      <c r="F323" s="41">
        <f t="shared" si="2"/>
        <v>0</v>
      </c>
      <c r="G323" s="41">
        <f t="shared" si="3"/>
        <v>-83943.265052557792</v>
      </c>
      <c r="H323" s="41">
        <f t="shared" si="6"/>
        <v>73148.341907733076</v>
      </c>
      <c r="I323" s="43">
        <f t="shared" si="7"/>
        <v>44.166666666666814</v>
      </c>
      <c r="K323" s="20"/>
    </row>
    <row r="324" spans="1:11" ht="14.25" customHeight="1">
      <c r="A324" s="39">
        <v>316</v>
      </c>
      <c r="B324" s="40">
        <f t="shared" si="4"/>
        <v>53175</v>
      </c>
      <c r="C324" s="41">
        <f t="shared" si="5"/>
        <v>-83943.265052557792</v>
      </c>
      <c r="D324" s="41">
        <f t="shared" si="0"/>
        <v>-489.66904613992045</v>
      </c>
      <c r="E324" s="42">
        <f t="shared" si="1"/>
        <v>-721.88600457716859</v>
      </c>
      <c r="F324" s="41">
        <f t="shared" si="2"/>
        <v>0</v>
      </c>
      <c r="G324" s="41">
        <f t="shared" si="3"/>
        <v>-84665.151057134965</v>
      </c>
      <c r="H324" s="41">
        <f t="shared" si="6"/>
        <v>73380.558866170322</v>
      </c>
      <c r="I324" s="43">
        <f t="shared" si="7"/>
        <v>44.250000000000149</v>
      </c>
      <c r="K324" s="20"/>
    </row>
    <row r="325" spans="1:11" ht="14.25" customHeight="1">
      <c r="A325" s="39">
        <v>317</v>
      </c>
      <c r="B325" s="40">
        <f t="shared" si="4"/>
        <v>53206</v>
      </c>
      <c r="C325" s="41">
        <f t="shared" si="5"/>
        <v>-84665.151057134965</v>
      </c>
      <c r="D325" s="41">
        <f t="shared" si="0"/>
        <v>-493.88004783328728</v>
      </c>
      <c r="E325" s="42">
        <f t="shared" si="1"/>
        <v>-726.09700627053542</v>
      </c>
      <c r="F325" s="41">
        <f t="shared" si="2"/>
        <v>0</v>
      </c>
      <c r="G325" s="41">
        <f t="shared" si="3"/>
        <v>-85391.248063405495</v>
      </c>
      <c r="H325" s="41">
        <f t="shared" si="6"/>
        <v>73612.775824607568</v>
      </c>
      <c r="I325" s="43">
        <f t="shared" si="7"/>
        <v>44.333333333333485</v>
      </c>
      <c r="K325" s="20"/>
    </row>
    <row r="326" spans="1:11" ht="14.25" customHeight="1">
      <c r="A326" s="39">
        <v>318</v>
      </c>
      <c r="B326" s="40">
        <f t="shared" si="4"/>
        <v>53236</v>
      </c>
      <c r="C326" s="41">
        <f t="shared" si="5"/>
        <v>-85391.248063405495</v>
      </c>
      <c r="D326" s="41">
        <f t="shared" si="0"/>
        <v>-498.11561370319873</v>
      </c>
      <c r="E326" s="42">
        <f t="shared" si="1"/>
        <v>-730.33257214044681</v>
      </c>
      <c r="F326" s="41">
        <f t="shared" si="2"/>
        <v>0</v>
      </c>
      <c r="G326" s="41">
        <f t="shared" si="3"/>
        <v>-86121.580635545935</v>
      </c>
      <c r="H326" s="41">
        <f t="shared" si="6"/>
        <v>73844.992783044814</v>
      </c>
      <c r="I326" s="43">
        <f t="shared" si="7"/>
        <v>44.416666666666821</v>
      </c>
      <c r="K326" s="20"/>
    </row>
    <row r="327" spans="1:11" ht="14.25" customHeight="1">
      <c r="A327" s="39">
        <v>319</v>
      </c>
      <c r="B327" s="40">
        <f t="shared" si="4"/>
        <v>53267</v>
      </c>
      <c r="C327" s="41">
        <f t="shared" si="5"/>
        <v>-86121.580635545935</v>
      </c>
      <c r="D327" s="41">
        <f t="shared" si="0"/>
        <v>-502.37588704068463</v>
      </c>
      <c r="E327" s="42">
        <f t="shared" si="1"/>
        <v>-734.59284547793277</v>
      </c>
      <c r="F327" s="41">
        <f t="shared" si="2"/>
        <v>0</v>
      </c>
      <c r="G327" s="41">
        <f t="shared" si="3"/>
        <v>-86856.17348102387</v>
      </c>
      <c r="H327" s="41">
        <f t="shared" si="6"/>
        <v>74077.20974148206</v>
      </c>
      <c r="I327" s="43">
        <f t="shared" si="7"/>
        <v>44.500000000000156</v>
      </c>
      <c r="K327" s="20"/>
    </row>
    <row r="328" spans="1:11" ht="14.25" customHeight="1">
      <c r="A328" s="39">
        <v>320</v>
      </c>
      <c r="B328" s="40">
        <f t="shared" si="4"/>
        <v>53297</v>
      </c>
      <c r="C328" s="41">
        <f t="shared" si="5"/>
        <v>-86856.17348102387</v>
      </c>
      <c r="D328" s="41">
        <f t="shared" si="0"/>
        <v>-506.66101197263924</v>
      </c>
      <c r="E328" s="42">
        <f t="shared" si="1"/>
        <v>-738.87797040988733</v>
      </c>
      <c r="F328" s="41">
        <f t="shared" si="2"/>
        <v>0</v>
      </c>
      <c r="G328" s="41">
        <f t="shared" si="3"/>
        <v>-87595.051451433756</v>
      </c>
      <c r="H328" s="41">
        <f t="shared" si="6"/>
        <v>74309.426699919306</v>
      </c>
      <c r="I328" s="43">
        <f t="shared" si="7"/>
        <v>44.583333333333492</v>
      </c>
      <c r="K328" s="20"/>
    </row>
    <row r="329" spans="1:11" ht="14.25" customHeight="1">
      <c r="A329" s="39">
        <v>321</v>
      </c>
      <c r="B329" s="40">
        <f t="shared" si="4"/>
        <v>53328</v>
      </c>
      <c r="C329" s="41">
        <f t="shared" si="5"/>
        <v>-87595.051451433756</v>
      </c>
      <c r="D329" s="41">
        <f t="shared" si="0"/>
        <v>-510.97113346669693</v>
      </c>
      <c r="E329" s="42">
        <f t="shared" si="1"/>
        <v>-743.18809190394506</v>
      </c>
      <c r="F329" s="41">
        <f t="shared" si="2"/>
        <v>0</v>
      </c>
      <c r="G329" s="41">
        <f t="shared" si="3"/>
        <v>-88338.239543337695</v>
      </c>
      <c r="H329" s="41">
        <f t="shared" si="6"/>
        <v>74541.643658356552</v>
      </c>
      <c r="I329" s="43">
        <f t="shared" si="7"/>
        <v>44.666666666666828</v>
      </c>
      <c r="K329" s="20"/>
    </row>
    <row r="330" spans="1:11" ht="14.25" customHeight="1">
      <c r="A330" s="39">
        <v>322</v>
      </c>
      <c r="B330" s="40">
        <f t="shared" si="4"/>
        <v>53359</v>
      </c>
      <c r="C330" s="41">
        <f t="shared" si="5"/>
        <v>-88338.239543337695</v>
      </c>
      <c r="D330" s="41">
        <f t="shared" si="0"/>
        <v>-515.30639733613646</v>
      </c>
      <c r="E330" s="42">
        <f t="shared" si="1"/>
        <v>-747.52335577338454</v>
      </c>
      <c r="F330" s="41">
        <f t="shared" si="2"/>
        <v>0</v>
      </c>
      <c r="G330" s="41">
        <f t="shared" si="3"/>
        <v>-89085.762899111083</v>
      </c>
      <c r="H330" s="41">
        <f t="shared" si="6"/>
        <v>74773.860616793798</v>
      </c>
      <c r="I330" s="43">
        <f t="shared" si="7"/>
        <v>44.750000000000163</v>
      </c>
      <c r="K330" s="20"/>
    </row>
    <row r="331" spans="1:11" ht="14.25" customHeight="1">
      <c r="A331" s="39">
        <v>323</v>
      </c>
      <c r="B331" s="40">
        <f t="shared" si="4"/>
        <v>53387</v>
      </c>
      <c r="C331" s="41">
        <f t="shared" si="5"/>
        <v>-89085.762899111083</v>
      </c>
      <c r="D331" s="41">
        <f t="shared" si="0"/>
        <v>-519.66695024481476</v>
      </c>
      <c r="E331" s="42">
        <f t="shared" si="1"/>
        <v>-751.88390868206284</v>
      </c>
      <c r="F331" s="41">
        <f t="shared" si="2"/>
        <v>0</v>
      </c>
      <c r="G331" s="41">
        <f t="shared" si="3"/>
        <v>-89837.646807793149</v>
      </c>
      <c r="H331" s="41">
        <f t="shared" si="6"/>
        <v>75006.077575231044</v>
      </c>
      <c r="I331" s="43">
        <f t="shared" si="7"/>
        <v>44.833333333333499</v>
      </c>
      <c r="K331" s="20"/>
    </row>
    <row r="332" spans="1:11" ht="14.25" customHeight="1">
      <c r="A332" s="39">
        <v>324</v>
      </c>
      <c r="B332" s="40">
        <f t="shared" si="4"/>
        <v>53418</v>
      </c>
      <c r="C332" s="41">
        <f t="shared" si="5"/>
        <v>-89837.646807793149</v>
      </c>
      <c r="D332" s="41">
        <f t="shared" si="0"/>
        <v>-524.05293971212666</v>
      </c>
      <c r="E332" s="42">
        <f t="shared" si="1"/>
        <v>-756.26989814937474</v>
      </c>
      <c r="F332" s="41">
        <f t="shared" si="2"/>
        <v>0</v>
      </c>
      <c r="G332" s="41">
        <f t="shared" si="3"/>
        <v>-90593.916705942524</v>
      </c>
      <c r="H332" s="41">
        <f t="shared" si="6"/>
        <v>75238.29453366829</v>
      </c>
      <c r="I332" s="43">
        <f t="shared" si="7"/>
        <v>44.916666666666835</v>
      </c>
      <c r="K332" s="20"/>
    </row>
    <row r="333" spans="1:11" ht="14.25" customHeight="1">
      <c r="A333" s="39">
        <v>325</v>
      </c>
      <c r="B333" s="40">
        <f t="shared" si="4"/>
        <v>53448</v>
      </c>
      <c r="C333" s="41">
        <f t="shared" si="5"/>
        <v>-90593.916705942524</v>
      </c>
      <c r="D333" s="41">
        <f t="shared" si="0"/>
        <v>-528.46451411799808</v>
      </c>
      <c r="E333" s="42">
        <f t="shared" si="1"/>
        <v>-760.68147255524616</v>
      </c>
      <c r="F333" s="41">
        <f t="shared" si="2"/>
        <v>0</v>
      </c>
      <c r="G333" s="41">
        <f t="shared" si="3"/>
        <v>-91354.598178497763</v>
      </c>
      <c r="H333" s="41">
        <f t="shared" si="6"/>
        <v>75470.511492105536</v>
      </c>
      <c r="I333" s="43">
        <f t="shared" si="7"/>
        <v>45.000000000000171</v>
      </c>
      <c r="K333" s="20"/>
    </row>
    <row r="334" spans="1:11" ht="14.25" customHeight="1">
      <c r="A334" s="39">
        <v>326</v>
      </c>
      <c r="B334" s="40">
        <f t="shared" si="4"/>
        <v>53479</v>
      </c>
      <c r="C334" s="41">
        <f t="shared" si="5"/>
        <v>-91354.598178497763</v>
      </c>
      <c r="D334" s="41">
        <f t="shared" si="0"/>
        <v>-532.90182270790365</v>
      </c>
      <c r="E334" s="42">
        <f t="shared" si="1"/>
        <v>-765.11878114515173</v>
      </c>
      <c r="F334" s="41">
        <f t="shared" si="2"/>
        <v>0</v>
      </c>
      <c r="G334" s="41">
        <f t="shared" si="3"/>
        <v>-92119.716959642916</v>
      </c>
      <c r="H334" s="41">
        <f t="shared" si="6"/>
        <v>75702.728450542782</v>
      </c>
      <c r="I334" s="43">
        <f t="shared" si="7"/>
        <v>45.083333333333506</v>
      </c>
      <c r="K334" s="20"/>
    </row>
    <row r="335" spans="1:11" ht="14.25" customHeight="1">
      <c r="A335" s="39">
        <v>327</v>
      </c>
      <c r="B335" s="40">
        <f t="shared" si="4"/>
        <v>53509</v>
      </c>
      <c r="C335" s="41">
        <f t="shared" si="5"/>
        <v>-92119.716959642916</v>
      </c>
      <c r="D335" s="41">
        <f t="shared" si="0"/>
        <v>-537.36501559791702</v>
      </c>
      <c r="E335" s="42">
        <f t="shared" si="1"/>
        <v>-769.5819740351651</v>
      </c>
      <c r="F335" s="41">
        <f t="shared" si="2"/>
        <v>0</v>
      </c>
      <c r="G335" s="41">
        <f t="shared" si="3"/>
        <v>-92889.298933678074</v>
      </c>
      <c r="H335" s="41">
        <f t="shared" si="6"/>
        <v>75934.945408980027</v>
      </c>
      <c r="I335" s="43">
        <f t="shared" si="7"/>
        <v>45.166666666666842</v>
      </c>
      <c r="K335" s="20"/>
    </row>
    <row r="336" spans="1:11" ht="14.25" customHeight="1">
      <c r="A336" s="39">
        <v>328</v>
      </c>
      <c r="B336" s="40">
        <f t="shared" si="4"/>
        <v>53540</v>
      </c>
      <c r="C336" s="41">
        <f t="shared" si="5"/>
        <v>-92889.298933678074</v>
      </c>
      <c r="D336" s="41">
        <f t="shared" si="0"/>
        <v>-541.85424377978882</v>
      </c>
      <c r="E336" s="42">
        <f t="shared" si="1"/>
        <v>-774.0712022170369</v>
      </c>
      <c r="F336" s="41">
        <f t="shared" si="2"/>
        <v>0</v>
      </c>
      <c r="G336" s="41">
        <f t="shared" si="3"/>
        <v>-93663.370135895108</v>
      </c>
      <c r="H336" s="41">
        <f t="shared" si="6"/>
        <v>76167.162367417273</v>
      </c>
      <c r="I336" s="43">
        <f t="shared" si="7"/>
        <v>45.250000000000178</v>
      </c>
      <c r="K336" s="20"/>
    </row>
    <row r="337" spans="1:11" ht="14.25" customHeight="1">
      <c r="A337" s="39">
        <v>329</v>
      </c>
      <c r="B337" s="40">
        <f t="shared" si="4"/>
        <v>53571</v>
      </c>
      <c r="C337" s="41">
        <f t="shared" si="5"/>
        <v>-93663.370135895108</v>
      </c>
      <c r="D337" s="41">
        <f t="shared" si="0"/>
        <v>-546.36965912605478</v>
      </c>
      <c r="E337" s="42">
        <f t="shared" si="1"/>
        <v>-778.58661756330287</v>
      </c>
      <c r="F337" s="41">
        <f t="shared" si="2"/>
        <v>0</v>
      </c>
      <c r="G337" s="41">
        <f t="shared" si="3"/>
        <v>-94441.956753458406</v>
      </c>
      <c r="H337" s="41">
        <f t="shared" si="6"/>
        <v>76399.379325854519</v>
      </c>
      <c r="I337" s="43">
        <f t="shared" si="7"/>
        <v>45.333333333333513</v>
      </c>
      <c r="K337" s="20"/>
    </row>
    <row r="338" spans="1:11" ht="14.25" customHeight="1">
      <c r="A338" s="39">
        <v>330</v>
      </c>
      <c r="B338" s="40">
        <f t="shared" si="4"/>
        <v>53601</v>
      </c>
      <c r="C338" s="41">
        <f t="shared" si="5"/>
        <v>-94441.956753458406</v>
      </c>
      <c r="D338" s="41">
        <f t="shared" si="0"/>
        <v>-550.91141439517412</v>
      </c>
      <c r="E338" s="42">
        <f t="shared" si="1"/>
        <v>-783.1283728324222</v>
      </c>
      <c r="F338" s="41">
        <f t="shared" si="2"/>
        <v>0</v>
      </c>
      <c r="G338" s="41">
        <f t="shared" si="3"/>
        <v>-95225.085126290825</v>
      </c>
      <c r="H338" s="41">
        <f t="shared" si="6"/>
        <v>76631.596284291765</v>
      </c>
      <c r="I338" s="43">
        <f t="shared" si="7"/>
        <v>45.416666666666849</v>
      </c>
      <c r="K338" s="20"/>
    </row>
    <row r="339" spans="1:11" ht="14.25" customHeight="1">
      <c r="A339" s="39">
        <v>331</v>
      </c>
      <c r="B339" s="40">
        <f t="shared" si="4"/>
        <v>53632</v>
      </c>
      <c r="C339" s="41">
        <f t="shared" si="5"/>
        <v>-95225.085126290825</v>
      </c>
      <c r="D339" s="41">
        <f t="shared" si="0"/>
        <v>-555.47966323669652</v>
      </c>
      <c r="E339" s="42">
        <f t="shared" si="1"/>
        <v>-787.69662167394461</v>
      </c>
      <c r="F339" s="41">
        <f t="shared" si="2"/>
        <v>0</v>
      </c>
      <c r="G339" s="41">
        <f t="shared" si="3"/>
        <v>-96012.781747964764</v>
      </c>
      <c r="H339" s="41">
        <f t="shared" si="6"/>
        <v>76863.813242729011</v>
      </c>
      <c r="I339" s="43">
        <f t="shared" si="7"/>
        <v>45.500000000000185</v>
      </c>
      <c r="K339" s="20"/>
    </row>
    <row r="340" spans="1:11" ht="14.25" customHeight="1">
      <c r="A340" s="39">
        <v>332</v>
      </c>
      <c r="B340" s="40">
        <f t="shared" si="4"/>
        <v>53662</v>
      </c>
      <c r="C340" s="41">
        <f t="shared" si="5"/>
        <v>-96012.781747964764</v>
      </c>
      <c r="D340" s="41">
        <f t="shared" si="0"/>
        <v>-560.07456019646111</v>
      </c>
      <c r="E340" s="42">
        <f t="shared" si="1"/>
        <v>-792.29151863370919</v>
      </c>
      <c r="F340" s="41">
        <f t="shared" si="2"/>
        <v>0</v>
      </c>
      <c r="G340" s="41">
        <f t="shared" si="3"/>
        <v>-96805.073266598469</v>
      </c>
      <c r="H340" s="41">
        <f t="shared" si="6"/>
        <v>77096.030201166257</v>
      </c>
      <c r="I340" s="43">
        <f t="shared" si="7"/>
        <v>45.58333333333352</v>
      </c>
      <c r="K340" s="20"/>
    </row>
    <row r="341" spans="1:11" ht="14.25" customHeight="1">
      <c r="A341" s="39">
        <v>333</v>
      </c>
      <c r="B341" s="40">
        <f t="shared" si="4"/>
        <v>53693</v>
      </c>
      <c r="C341" s="41">
        <f t="shared" si="5"/>
        <v>-96805.073266598469</v>
      </c>
      <c r="D341" s="41">
        <f t="shared" si="0"/>
        <v>-564.69626072182439</v>
      </c>
      <c r="E341" s="42">
        <f t="shared" si="1"/>
        <v>-796.91321915907247</v>
      </c>
      <c r="F341" s="41">
        <f t="shared" si="2"/>
        <v>0</v>
      </c>
      <c r="G341" s="41">
        <f t="shared" si="3"/>
        <v>-97601.986485757545</v>
      </c>
      <c r="H341" s="41">
        <f t="shared" si="6"/>
        <v>77328.247159603503</v>
      </c>
      <c r="I341" s="43">
        <f t="shared" si="7"/>
        <v>45.666666666666856</v>
      </c>
      <c r="K341" s="20"/>
    </row>
    <row r="342" spans="1:11" ht="14.25" customHeight="1">
      <c r="A342" s="39">
        <v>334</v>
      </c>
      <c r="B342" s="40">
        <f t="shared" si="4"/>
        <v>53724</v>
      </c>
      <c r="C342" s="41">
        <f t="shared" si="5"/>
        <v>-97601.986485757545</v>
      </c>
      <c r="D342" s="41">
        <f t="shared" si="0"/>
        <v>-569.34492116691911</v>
      </c>
      <c r="E342" s="42">
        <f t="shared" si="1"/>
        <v>-801.56187960416719</v>
      </c>
      <c r="F342" s="41">
        <f t="shared" si="2"/>
        <v>0</v>
      </c>
      <c r="G342" s="41">
        <f t="shared" si="3"/>
        <v>-98403.548365361712</v>
      </c>
      <c r="H342" s="41">
        <f t="shared" si="6"/>
        <v>77560.464118040749</v>
      </c>
      <c r="I342" s="43">
        <f t="shared" si="7"/>
        <v>45.750000000000192</v>
      </c>
      <c r="K342" s="20"/>
    </row>
    <row r="343" spans="1:11" ht="14.25" customHeight="1">
      <c r="A343" s="39">
        <v>335</v>
      </c>
      <c r="B343" s="40">
        <f t="shared" si="4"/>
        <v>53752</v>
      </c>
      <c r="C343" s="41">
        <f t="shared" si="5"/>
        <v>-98403.548365361712</v>
      </c>
      <c r="D343" s="41">
        <f t="shared" si="0"/>
        <v>-574.02069879794328</v>
      </c>
      <c r="E343" s="42">
        <f t="shared" si="1"/>
        <v>-806.23765723519136</v>
      </c>
      <c r="F343" s="41">
        <f t="shared" si="2"/>
        <v>0</v>
      </c>
      <c r="G343" s="41">
        <f t="shared" si="3"/>
        <v>-99209.786022596905</v>
      </c>
      <c r="H343" s="41">
        <f t="shared" si="6"/>
        <v>77792.681076477995</v>
      </c>
      <c r="I343" s="43">
        <f t="shared" si="7"/>
        <v>45.833333333333528</v>
      </c>
      <c r="K343" s="20"/>
    </row>
    <row r="344" spans="1:11" ht="14.25" customHeight="1">
      <c r="A344" s="39">
        <v>336</v>
      </c>
      <c r="B344" s="40">
        <f t="shared" si="4"/>
        <v>53783</v>
      </c>
      <c r="C344" s="41">
        <f t="shared" si="5"/>
        <v>-99209.786022596905</v>
      </c>
      <c r="D344" s="41">
        <f t="shared" si="0"/>
        <v>-578.723751798482</v>
      </c>
      <c r="E344" s="42">
        <f t="shared" si="1"/>
        <v>-810.94071023573008</v>
      </c>
      <c r="F344" s="41">
        <f t="shared" si="2"/>
        <v>0</v>
      </c>
      <c r="G344" s="41">
        <f t="shared" si="3"/>
        <v>-100020.72673283264</v>
      </c>
      <c r="H344" s="41">
        <f t="shared" si="6"/>
        <v>78024.898034915255</v>
      </c>
      <c r="I344" s="43">
        <f t="shared" si="7"/>
        <v>45.916666666666863</v>
      </c>
      <c r="K344" s="20"/>
    </row>
    <row r="345" spans="1:11" ht="14.25" customHeight="1">
      <c r="A345" s="39">
        <v>337</v>
      </c>
      <c r="B345" s="40">
        <f t="shared" si="4"/>
        <v>53813</v>
      </c>
      <c r="C345" s="41">
        <f t="shared" si="5"/>
        <v>-100020.72673283264</v>
      </c>
      <c r="D345" s="41">
        <f t="shared" si="0"/>
        <v>-583.45423927485706</v>
      </c>
      <c r="E345" s="42">
        <f t="shared" si="1"/>
        <v>-815.67119771210514</v>
      </c>
      <c r="F345" s="41">
        <f t="shared" si="2"/>
        <v>0</v>
      </c>
      <c r="G345" s="41">
        <f t="shared" si="3"/>
        <v>-100836.39793054474</v>
      </c>
      <c r="H345" s="41">
        <f t="shared" si="6"/>
        <v>78257.114993352501</v>
      </c>
      <c r="I345" s="43">
        <f t="shared" si="7"/>
        <v>46.000000000000199</v>
      </c>
      <c r="K345" s="20"/>
    </row>
    <row r="346" spans="1:11" ht="14.25" customHeight="1">
      <c r="A346" s="39">
        <v>338</v>
      </c>
      <c r="B346" s="40">
        <f t="shared" si="4"/>
        <v>53844</v>
      </c>
      <c r="C346" s="41">
        <f t="shared" si="5"/>
        <v>-100836.39793054474</v>
      </c>
      <c r="D346" s="41">
        <f t="shared" si="0"/>
        <v>-588.21232126151097</v>
      </c>
      <c r="E346" s="42">
        <f t="shared" si="1"/>
        <v>-820.42927969875905</v>
      </c>
      <c r="F346" s="41">
        <f t="shared" si="2"/>
        <v>0</v>
      </c>
      <c r="G346" s="41">
        <f t="shared" si="3"/>
        <v>-101656.8272102435</v>
      </c>
      <c r="H346" s="41">
        <f t="shared" si="6"/>
        <v>78489.331951789747</v>
      </c>
      <c r="I346" s="43">
        <f t="shared" si="7"/>
        <v>46.083333333333535</v>
      </c>
      <c r="K346" s="20"/>
    </row>
    <row r="347" spans="1:11" ht="14.25" customHeight="1">
      <c r="A347" s="39">
        <v>339</v>
      </c>
      <c r="B347" s="40">
        <f t="shared" si="4"/>
        <v>53874</v>
      </c>
      <c r="C347" s="41">
        <f t="shared" si="5"/>
        <v>-101656.8272102435</v>
      </c>
      <c r="D347" s="41">
        <f t="shared" si="0"/>
        <v>-592.99815872642034</v>
      </c>
      <c r="E347" s="42">
        <f t="shared" si="1"/>
        <v>-825.21511716366842</v>
      </c>
      <c r="F347" s="41">
        <f t="shared" si="2"/>
        <v>0</v>
      </c>
      <c r="G347" s="41">
        <f t="shared" si="3"/>
        <v>-102482.04232740717</v>
      </c>
      <c r="H347" s="41">
        <f t="shared" si="6"/>
        <v>78721.548910226993</v>
      </c>
      <c r="I347" s="43">
        <f t="shared" si="7"/>
        <v>46.16666666666687</v>
      </c>
      <c r="K347" s="20"/>
    </row>
    <row r="348" spans="1:11" ht="14.25" customHeight="1">
      <c r="A348" s="39">
        <v>340</v>
      </c>
      <c r="B348" s="40">
        <f t="shared" si="4"/>
        <v>53905</v>
      </c>
      <c r="C348" s="41">
        <f t="shared" si="5"/>
        <v>-102482.04232740717</v>
      </c>
      <c r="D348" s="41">
        <f t="shared" si="0"/>
        <v>-597.81191357654177</v>
      </c>
      <c r="E348" s="42">
        <f t="shared" si="1"/>
        <v>-830.02887201378985</v>
      </c>
      <c r="F348" s="41">
        <f t="shared" si="2"/>
        <v>0</v>
      </c>
      <c r="G348" s="41">
        <f t="shared" si="3"/>
        <v>-103312.07119942096</v>
      </c>
      <c r="H348" s="41">
        <f t="shared" si="6"/>
        <v>78953.765868664239</v>
      </c>
      <c r="I348" s="43">
        <f t="shared" si="7"/>
        <v>46.250000000000206</v>
      </c>
      <c r="K348" s="20"/>
    </row>
    <row r="349" spans="1:11" ht="14.25" customHeight="1">
      <c r="A349" s="39">
        <v>341</v>
      </c>
      <c r="B349" s="40">
        <f t="shared" si="4"/>
        <v>53936</v>
      </c>
      <c r="C349" s="41">
        <f t="shared" si="5"/>
        <v>-103312.07119942096</v>
      </c>
      <c r="D349" s="41">
        <f t="shared" si="0"/>
        <v>-602.65374866328887</v>
      </c>
      <c r="E349" s="42">
        <f t="shared" si="1"/>
        <v>-834.87070710053695</v>
      </c>
      <c r="F349" s="41">
        <f t="shared" si="2"/>
        <v>0</v>
      </c>
      <c r="G349" s="41">
        <f t="shared" si="3"/>
        <v>-104146.94190652149</v>
      </c>
      <c r="H349" s="41">
        <f t="shared" si="6"/>
        <v>79185.982827101485</v>
      </c>
      <c r="I349" s="43">
        <f t="shared" si="7"/>
        <v>46.333333333333542</v>
      </c>
      <c r="K349" s="20"/>
    </row>
    <row r="350" spans="1:11" ht="14.25" customHeight="1">
      <c r="A350" s="39">
        <v>342</v>
      </c>
      <c r="B350" s="40">
        <f t="shared" si="4"/>
        <v>53966</v>
      </c>
      <c r="C350" s="41">
        <f t="shared" si="5"/>
        <v>-104146.94190652149</v>
      </c>
      <c r="D350" s="41">
        <f t="shared" si="0"/>
        <v>-607.52382778804201</v>
      </c>
      <c r="E350" s="42">
        <f t="shared" si="1"/>
        <v>-839.74078622529009</v>
      </c>
      <c r="F350" s="41">
        <f t="shared" si="2"/>
        <v>0</v>
      </c>
      <c r="G350" s="41">
        <f t="shared" si="3"/>
        <v>-104986.68269274678</v>
      </c>
      <c r="H350" s="41">
        <f t="shared" si="6"/>
        <v>79418.199785538731</v>
      </c>
      <c r="I350" s="43">
        <f t="shared" si="7"/>
        <v>46.416666666666877</v>
      </c>
      <c r="K350" s="20"/>
    </row>
    <row r="351" spans="1:11" ht="14.25" customHeight="1">
      <c r="A351" s="39">
        <v>343</v>
      </c>
      <c r="B351" s="40">
        <f t="shared" si="4"/>
        <v>53997</v>
      </c>
      <c r="C351" s="41">
        <f t="shared" si="5"/>
        <v>-104986.68269274678</v>
      </c>
      <c r="D351" s="41">
        <f t="shared" si="0"/>
        <v>-612.42231570768956</v>
      </c>
      <c r="E351" s="42">
        <f t="shared" si="1"/>
        <v>-844.63927414493764</v>
      </c>
      <c r="F351" s="41">
        <f t="shared" si="2"/>
        <v>0</v>
      </c>
      <c r="G351" s="41">
        <f t="shared" si="3"/>
        <v>-105831.32196689172</v>
      </c>
      <c r="H351" s="41">
        <f t="shared" si="6"/>
        <v>79650.416743975977</v>
      </c>
      <c r="I351" s="43">
        <f t="shared" si="7"/>
        <v>46.500000000000213</v>
      </c>
      <c r="K351" s="20"/>
    </row>
    <row r="352" spans="1:11" ht="14.25" customHeight="1">
      <c r="A352" s="39">
        <v>344</v>
      </c>
      <c r="B352" s="40">
        <f t="shared" si="4"/>
        <v>54027</v>
      </c>
      <c r="C352" s="41">
        <f t="shared" si="5"/>
        <v>-105831.32196689172</v>
      </c>
      <c r="D352" s="41">
        <f t="shared" si="0"/>
        <v>-617.34937814020157</v>
      </c>
      <c r="E352" s="42">
        <f t="shared" si="1"/>
        <v>-849.56633657744965</v>
      </c>
      <c r="F352" s="41">
        <f t="shared" si="2"/>
        <v>0</v>
      </c>
      <c r="G352" s="41">
        <f t="shared" si="3"/>
        <v>-106680.88830346917</v>
      </c>
      <c r="H352" s="41">
        <f t="shared" si="6"/>
        <v>79882.633702413223</v>
      </c>
      <c r="I352" s="43">
        <f t="shared" si="7"/>
        <v>46.583333333333549</v>
      </c>
      <c r="K352" s="20"/>
    </row>
    <row r="353" spans="1:11" ht="14.25" customHeight="1">
      <c r="A353" s="39">
        <v>345</v>
      </c>
      <c r="B353" s="40">
        <f t="shared" si="4"/>
        <v>54058</v>
      </c>
      <c r="C353" s="41">
        <f t="shared" si="5"/>
        <v>-106680.88830346917</v>
      </c>
      <c r="D353" s="41">
        <f t="shared" si="0"/>
        <v>-622.3051817702368</v>
      </c>
      <c r="E353" s="42">
        <f t="shared" si="1"/>
        <v>-854.52214020748488</v>
      </c>
      <c r="F353" s="41">
        <f t="shared" si="2"/>
        <v>0</v>
      </c>
      <c r="G353" s="41">
        <f t="shared" si="3"/>
        <v>-107535.41044367665</v>
      </c>
      <c r="H353" s="41">
        <f t="shared" si="6"/>
        <v>80114.850660850469</v>
      </c>
      <c r="I353" s="43">
        <f t="shared" si="7"/>
        <v>46.666666666666885</v>
      </c>
      <c r="K353" s="20"/>
    </row>
    <row r="354" spans="1:11" ht="14.25" customHeight="1">
      <c r="A354" s="39">
        <v>346</v>
      </c>
      <c r="B354" s="40">
        <f t="shared" si="4"/>
        <v>54089</v>
      </c>
      <c r="C354" s="41">
        <f t="shared" si="5"/>
        <v>-107535.41044367665</v>
      </c>
      <c r="D354" s="41">
        <f t="shared" si="0"/>
        <v>-627.28989425478051</v>
      </c>
      <c r="E354" s="42">
        <f t="shared" si="1"/>
        <v>-859.50685269202859</v>
      </c>
      <c r="F354" s="41">
        <f t="shared" si="2"/>
        <v>0</v>
      </c>
      <c r="G354" s="41">
        <f t="shared" si="3"/>
        <v>-108394.91729636867</v>
      </c>
      <c r="H354" s="41">
        <f t="shared" si="6"/>
        <v>80347.067619287714</v>
      </c>
      <c r="I354" s="43">
        <f t="shared" si="7"/>
        <v>46.75000000000022</v>
      </c>
      <c r="K354" s="20"/>
    </row>
    <row r="355" spans="1:11" ht="14.25" customHeight="1">
      <c r="A355" s="39">
        <v>347</v>
      </c>
      <c r="B355" s="40">
        <f t="shared" si="4"/>
        <v>54118</v>
      </c>
      <c r="C355" s="41">
        <f t="shared" si="5"/>
        <v>-108394.91729636867</v>
      </c>
      <c r="D355" s="41">
        <f t="shared" si="0"/>
        <v>-632.30368422881736</v>
      </c>
      <c r="E355" s="42">
        <f t="shared" si="1"/>
        <v>-864.52064266606544</v>
      </c>
      <c r="F355" s="41">
        <f t="shared" si="2"/>
        <v>0</v>
      </c>
      <c r="G355" s="41">
        <f t="shared" si="3"/>
        <v>-109259.43793903473</v>
      </c>
      <c r="H355" s="41">
        <f t="shared" si="6"/>
        <v>80579.28457772496</v>
      </c>
      <c r="I355" s="43">
        <f t="shared" si="7"/>
        <v>46.833333333333556</v>
      </c>
      <c r="K355" s="20"/>
    </row>
    <row r="356" spans="1:11" ht="14.25" customHeight="1">
      <c r="A356" s="39">
        <v>348</v>
      </c>
      <c r="B356" s="40">
        <f t="shared" si="4"/>
        <v>54149</v>
      </c>
      <c r="C356" s="41">
        <f t="shared" si="5"/>
        <v>-109259.43793903473</v>
      </c>
      <c r="D356" s="41">
        <f t="shared" si="0"/>
        <v>-637.34672131103582</v>
      </c>
      <c r="E356" s="42">
        <f t="shared" si="1"/>
        <v>-869.5636797482839</v>
      </c>
      <c r="F356" s="41">
        <f t="shared" si="2"/>
        <v>0</v>
      </c>
      <c r="G356" s="41">
        <f t="shared" si="3"/>
        <v>-110129.00161878302</v>
      </c>
      <c r="H356" s="41">
        <f t="shared" si="6"/>
        <v>80811.501536162206</v>
      </c>
      <c r="I356" s="43">
        <f t="shared" si="7"/>
        <v>46.916666666666892</v>
      </c>
      <c r="K356" s="20"/>
    </row>
    <row r="357" spans="1:11" ht="14.25" customHeight="1">
      <c r="A357" s="39">
        <v>349</v>
      </c>
      <c r="B357" s="40">
        <f t="shared" si="4"/>
        <v>54179</v>
      </c>
      <c r="C357" s="41">
        <f t="shared" si="5"/>
        <v>-110129.00161878302</v>
      </c>
      <c r="D357" s="41">
        <f t="shared" si="0"/>
        <v>-642.41917610956762</v>
      </c>
      <c r="E357" s="42">
        <f t="shared" si="1"/>
        <v>-874.6361345468157</v>
      </c>
      <c r="F357" s="41">
        <f t="shared" si="2"/>
        <v>0</v>
      </c>
      <c r="G357" s="41">
        <f t="shared" si="3"/>
        <v>-111003.63775332984</v>
      </c>
      <c r="H357" s="41">
        <f t="shared" si="6"/>
        <v>81043.718494599452</v>
      </c>
      <c r="I357" s="43">
        <f t="shared" si="7"/>
        <v>47.000000000000227</v>
      </c>
      <c r="K357" s="20"/>
    </row>
    <row r="358" spans="1:11" ht="14.25" customHeight="1">
      <c r="A358" s="39">
        <v>350</v>
      </c>
      <c r="B358" s="40">
        <f t="shared" si="4"/>
        <v>54210</v>
      </c>
      <c r="C358" s="41">
        <f t="shared" si="5"/>
        <v>-111003.63775332984</v>
      </c>
      <c r="D358" s="41">
        <f t="shared" si="0"/>
        <v>-647.52122022775745</v>
      </c>
      <c r="E358" s="42">
        <f t="shared" si="1"/>
        <v>-879.73817866500553</v>
      </c>
      <c r="F358" s="41">
        <f t="shared" si="2"/>
        <v>0</v>
      </c>
      <c r="G358" s="41">
        <f t="shared" si="3"/>
        <v>-111883.37593199484</v>
      </c>
      <c r="H358" s="41">
        <f t="shared" si="6"/>
        <v>81275.935453036698</v>
      </c>
      <c r="I358" s="43">
        <f t="shared" si="7"/>
        <v>47.083333333333563</v>
      </c>
      <c r="K358" s="20"/>
    </row>
    <row r="359" spans="1:11" ht="14.25" customHeight="1">
      <c r="A359" s="39">
        <v>351</v>
      </c>
      <c r="B359" s="40">
        <f t="shared" si="4"/>
        <v>54240</v>
      </c>
      <c r="C359" s="41">
        <f t="shared" si="5"/>
        <v>-111883.37593199484</v>
      </c>
      <c r="D359" s="41">
        <f t="shared" si="0"/>
        <v>-652.65302626996993</v>
      </c>
      <c r="E359" s="42">
        <f t="shared" si="1"/>
        <v>-884.86998470721801</v>
      </c>
      <c r="F359" s="41">
        <f t="shared" si="2"/>
        <v>0</v>
      </c>
      <c r="G359" s="41">
        <f t="shared" si="3"/>
        <v>-112768.24591670206</v>
      </c>
      <c r="H359" s="41">
        <f t="shared" si="6"/>
        <v>81508.152411473944</v>
      </c>
      <c r="I359" s="43">
        <f t="shared" si="7"/>
        <v>47.166666666666899</v>
      </c>
      <c r="K359" s="20"/>
    </row>
    <row r="360" spans="1:11" ht="14.25" customHeight="1">
      <c r="A360" s="39">
        <v>352</v>
      </c>
      <c r="B360" s="40">
        <f t="shared" si="4"/>
        <v>54271</v>
      </c>
      <c r="C360" s="41">
        <f t="shared" si="5"/>
        <v>-112768.24591670206</v>
      </c>
      <c r="D360" s="41">
        <f t="shared" si="0"/>
        <v>-657.8147678474287</v>
      </c>
      <c r="E360" s="42">
        <f t="shared" si="1"/>
        <v>-890.03172628467678</v>
      </c>
      <c r="F360" s="41">
        <f t="shared" si="2"/>
        <v>0</v>
      </c>
      <c r="G360" s="41">
        <f t="shared" si="3"/>
        <v>-113658.27764298674</v>
      </c>
      <c r="H360" s="41">
        <f t="shared" si="6"/>
        <v>81740.36936991119</v>
      </c>
      <c r="I360" s="43">
        <f t="shared" si="7"/>
        <v>47.250000000000234</v>
      </c>
      <c r="K360" s="20"/>
    </row>
    <row r="361" spans="1:11" ht="14.25" customHeight="1">
      <c r="A361" s="39">
        <v>353</v>
      </c>
      <c r="B361" s="40">
        <f t="shared" si="4"/>
        <v>54302</v>
      </c>
      <c r="C361" s="41">
        <f t="shared" si="5"/>
        <v>-113658.27764298674</v>
      </c>
      <c r="D361" s="41">
        <f t="shared" si="0"/>
        <v>-663.00661958408932</v>
      </c>
      <c r="E361" s="42">
        <f t="shared" si="1"/>
        <v>-895.2235780213374</v>
      </c>
      <c r="F361" s="41">
        <f t="shared" si="2"/>
        <v>0</v>
      </c>
      <c r="G361" s="41">
        <f t="shared" si="3"/>
        <v>-114553.50122100807</v>
      </c>
      <c r="H361" s="41">
        <f t="shared" si="6"/>
        <v>81972.586328348436</v>
      </c>
      <c r="I361" s="43">
        <f t="shared" si="7"/>
        <v>47.33333333333357</v>
      </c>
      <c r="K361" s="20"/>
    </row>
    <row r="362" spans="1:11" ht="14.25" customHeight="1">
      <c r="A362" s="39">
        <v>354</v>
      </c>
      <c r="B362" s="40">
        <f t="shared" si="4"/>
        <v>54332</v>
      </c>
      <c r="C362" s="41">
        <f t="shared" si="5"/>
        <v>-114553.50122100807</v>
      </c>
      <c r="D362" s="41">
        <f t="shared" si="0"/>
        <v>-668.22875712254711</v>
      </c>
      <c r="E362" s="42">
        <f t="shared" si="1"/>
        <v>-900.44571555979519</v>
      </c>
      <c r="F362" s="41">
        <f t="shared" si="2"/>
        <v>0</v>
      </c>
      <c r="G362" s="41">
        <f t="shared" si="3"/>
        <v>-115453.94693656787</v>
      </c>
      <c r="H362" s="41">
        <f t="shared" si="6"/>
        <v>82204.803286785682</v>
      </c>
      <c r="I362" s="43">
        <f t="shared" si="7"/>
        <v>47.416666666666906</v>
      </c>
      <c r="K362" s="20"/>
    </row>
    <row r="363" spans="1:11" ht="14.25" customHeight="1">
      <c r="A363" s="39">
        <v>355</v>
      </c>
      <c r="B363" s="40">
        <f t="shared" si="4"/>
        <v>54363</v>
      </c>
      <c r="C363" s="41">
        <f t="shared" si="5"/>
        <v>-115453.94693656787</v>
      </c>
      <c r="D363" s="41">
        <f t="shared" si="0"/>
        <v>-673.48135712997919</v>
      </c>
      <c r="E363" s="42">
        <f t="shared" si="1"/>
        <v>-905.69831556722727</v>
      </c>
      <c r="F363" s="41">
        <f t="shared" si="2"/>
        <v>0</v>
      </c>
      <c r="G363" s="41">
        <f t="shared" si="3"/>
        <v>-116359.64525213509</v>
      </c>
      <c r="H363" s="41">
        <f t="shared" si="6"/>
        <v>82437.020245222928</v>
      </c>
      <c r="I363" s="43">
        <f t="shared" si="7"/>
        <v>47.500000000000242</v>
      </c>
      <c r="K363" s="20"/>
    </row>
    <row r="364" spans="1:11" ht="14.25" customHeight="1">
      <c r="A364" s="39">
        <v>356</v>
      </c>
      <c r="B364" s="40">
        <f t="shared" si="4"/>
        <v>54393</v>
      </c>
      <c r="C364" s="41">
        <f t="shared" si="5"/>
        <v>-116359.64525213509</v>
      </c>
      <c r="D364" s="41">
        <f t="shared" si="0"/>
        <v>-678.76459730412137</v>
      </c>
      <c r="E364" s="42">
        <f t="shared" si="1"/>
        <v>-910.98155574136945</v>
      </c>
      <c r="F364" s="41">
        <f t="shared" si="2"/>
        <v>0</v>
      </c>
      <c r="G364" s="41">
        <f t="shared" si="3"/>
        <v>-117270.62680787646</v>
      </c>
      <c r="H364" s="41">
        <f t="shared" si="6"/>
        <v>82669.237203660174</v>
      </c>
      <c r="I364" s="43">
        <f t="shared" si="7"/>
        <v>47.583333333333577</v>
      </c>
      <c r="K364" s="20"/>
    </row>
    <row r="365" spans="1:11" ht="14.25" customHeight="1">
      <c r="A365" s="39">
        <v>357</v>
      </c>
      <c r="B365" s="40">
        <f t="shared" si="4"/>
        <v>54424</v>
      </c>
      <c r="C365" s="41">
        <f t="shared" si="5"/>
        <v>-117270.62680787646</v>
      </c>
      <c r="D365" s="41">
        <f t="shared" si="0"/>
        <v>-684.07865637927944</v>
      </c>
      <c r="E365" s="42">
        <f t="shared" si="1"/>
        <v>-916.29561481652752</v>
      </c>
      <c r="F365" s="41">
        <f t="shared" si="2"/>
        <v>0</v>
      </c>
      <c r="G365" s="41">
        <f t="shared" si="3"/>
        <v>-118186.92242269298</v>
      </c>
      <c r="H365" s="41">
        <f t="shared" si="6"/>
        <v>82901.45416209742</v>
      </c>
      <c r="I365" s="43">
        <f t="shared" si="7"/>
        <v>47.666666666666913</v>
      </c>
      <c r="K365" s="20"/>
    </row>
    <row r="366" spans="1:11" ht="14.25" customHeight="1">
      <c r="A366" s="39">
        <v>358</v>
      </c>
      <c r="B366" s="40">
        <f t="shared" si="4"/>
        <v>54455</v>
      </c>
      <c r="C366" s="41">
        <f t="shared" si="5"/>
        <v>-118186.92242269298</v>
      </c>
      <c r="D366" s="41">
        <f t="shared" si="0"/>
        <v>-689.42371413237572</v>
      </c>
      <c r="E366" s="42">
        <f t="shared" si="1"/>
        <v>-921.6406725696238</v>
      </c>
      <c r="F366" s="41">
        <f t="shared" si="2"/>
        <v>0</v>
      </c>
      <c r="G366" s="41">
        <f t="shared" si="3"/>
        <v>-119108.56309526261</v>
      </c>
      <c r="H366" s="41">
        <f t="shared" si="6"/>
        <v>83133.671120534666</v>
      </c>
      <c r="I366" s="43">
        <f t="shared" si="7"/>
        <v>47.750000000000249</v>
      </c>
      <c r="K366" s="20"/>
    </row>
    <row r="367" spans="1:11" ht="14.25" customHeight="1">
      <c r="A367" s="39">
        <v>359</v>
      </c>
      <c r="B367" s="40">
        <f t="shared" si="4"/>
        <v>54483</v>
      </c>
      <c r="C367" s="41">
        <f t="shared" si="5"/>
        <v>-119108.56309526261</v>
      </c>
      <c r="D367" s="41">
        <f t="shared" si="0"/>
        <v>-694.79995138903189</v>
      </c>
      <c r="E367" s="42">
        <f t="shared" si="1"/>
        <v>-927.01690982627997</v>
      </c>
      <c r="F367" s="41">
        <f t="shared" si="2"/>
        <v>0</v>
      </c>
      <c r="G367" s="41">
        <f t="shared" si="3"/>
        <v>-120035.58000508889</v>
      </c>
      <c r="H367" s="41">
        <f t="shared" si="6"/>
        <v>83365.888078971911</v>
      </c>
      <c r="I367" s="43">
        <f t="shared" si="7"/>
        <v>47.833333333333584</v>
      </c>
      <c r="K367" s="20"/>
    </row>
    <row r="368" spans="1:11" ht="14.25" customHeight="1">
      <c r="A368" s="39">
        <v>360</v>
      </c>
      <c r="B368" s="40">
        <f t="shared" si="4"/>
        <v>54514</v>
      </c>
      <c r="C368" s="41">
        <f t="shared" si="5"/>
        <v>-120035.58000508889</v>
      </c>
      <c r="D368" s="41">
        <f t="shared" si="0"/>
        <v>-700.20755002968519</v>
      </c>
      <c r="E368" s="42">
        <f t="shared" si="1"/>
        <v>-932.42450846693328</v>
      </c>
      <c r="F368" s="41">
        <f t="shared" si="2"/>
        <v>0</v>
      </c>
      <c r="G368" s="41">
        <f t="shared" si="3"/>
        <v>-120968.00451355583</v>
      </c>
      <c r="H368" s="41">
        <f t="shared" si="6"/>
        <v>83598.105037409157</v>
      </c>
      <c r="I368" s="43">
        <f t="shared" si="7"/>
        <v>47.91666666666692</v>
      </c>
      <c r="K368" s="20"/>
    </row>
    <row r="369" spans="1:11" ht="14.25" customHeight="1">
      <c r="A369" s="39">
        <v>361</v>
      </c>
      <c r="B369" s="40">
        <f t="shared" si="4"/>
        <v>54544</v>
      </c>
      <c r="C369" s="41">
        <f t="shared" si="5"/>
        <v>-120968.00451355583</v>
      </c>
      <c r="D369" s="41">
        <f t="shared" si="0"/>
        <v>-705.64669299574234</v>
      </c>
      <c r="E369" s="42">
        <f t="shared" si="1"/>
        <v>-937.86365143299042</v>
      </c>
      <c r="F369" s="41">
        <f t="shared" si="2"/>
        <v>0</v>
      </c>
      <c r="G369" s="41">
        <f t="shared" si="3"/>
        <v>-121905.86816498882</v>
      </c>
      <c r="H369" s="41">
        <f t="shared" si="6"/>
        <v>83830.321995846403</v>
      </c>
      <c r="I369" s="43">
        <f t="shared" si="7"/>
        <v>48.000000000000256</v>
      </c>
      <c r="K369" s="20"/>
    </row>
    <row r="370" spans="1:11" ht="14.25" customHeight="1">
      <c r="A370" s="39">
        <v>362</v>
      </c>
      <c r="B370" s="40">
        <f t="shared" si="4"/>
        <v>54575</v>
      </c>
      <c r="C370" s="41">
        <f t="shared" si="5"/>
        <v>-121905.86816498882</v>
      </c>
      <c r="D370" s="41">
        <f t="shared" si="0"/>
        <v>-711.11756429576815</v>
      </c>
      <c r="E370" s="42">
        <f t="shared" si="1"/>
        <v>-943.33452273301623</v>
      </c>
      <c r="F370" s="41">
        <f t="shared" si="2"/>
        <v>0</v>
      </c>
      <c r="G370" s="41">
        <f t="shared" si="3"/>
        <v>-122849.20268772183</v>
      </c>
      <c r="H370" s="41">
        <f t="shared" si="6"/>
        <v>84062.538954283649</v>
      </c>
      <c r="I370" s="43">
        <f t="shared" si="7"/>
        <v>48.083333333333591</v>
      </c>
      <c r="K370" s="20"/>
    </row>
    <row r="371" spans="1:11" ht="14.25" customHeight="1">
      <c r="A371" s="39">
        <v>363</v>
      </c>
      <c r="B371" s="40">
        <f t="shared" si="4"/>
        <v>54605</v>
      </c>
      <c r="C371" s="41">
        <f t="shared" si="5"/>
        <v>-122849.20268772183</v>
      </c>
      <c r="D371" s="41">
        <f t="shared" si="0"/>
        <v>-716.6203490117108</v>
      </c>
      <c r="E371" s="42">
        <f t="shared" si="1"/>
        <v>-948.83730744895888</v>
      </c>
      <c r="F371" s="41">
        <f t="shared" si="2"/>
        <v>0</v>
      </c>
      <c r="G371" s="41">
        <f t="shared" si="3"/>
        <v>-123798.0399951708</v>
      </c>
      <c r="H371" s="41">
        <f t="shared" si="6"/>
        <v>84294.75591272091</v>
      </c>
      <c r="I371" s="43">
        <f t="shared" si="7"/>
        <v>48.166666666666927</v>
      </c>
      <c r="K371" s="20"/>
    </row>
    <row r="372" spans="1:11" ht="14.25" customHeight="1">
      <c r="A372" s="39">
        <v>364</v>
      </c>
      <c r="B372" s="40">
        <f t="shared" si="4"/>
        <v>54636</v>
      </c>
      <c r="C372" s="41">
        <f t="shared" si="5"/>
        <v>-123798.0399951708</v>
      </c>
      <c r="D372" s="41">
        <f t="shared" si="0"/>
        <v>-722.15523330516305</v>
      </c>
      <c r="E372" s="42">
        <f t="shared" si="1"/>
        <v>-954.37219174241113</v>
      </c>
      <c r="F372" s="41">
        <f t="shared" si="2"/>
        <v>0</v>
      </c>
      <c r="G372" s="41">
        <f t="shared" si="3"/>
        <v>-124752.41218691321</v>
      </c>
      <c r="H372" s="41">
        <f t="shared" si="6"/>
        <v>84526.972871158156</v>
      </c>
      <c r="I372" s="43">
        <f t="shared" si="7"/>
        <v>48.250000000000263</v>
      </c>
      <c r="K372" s="20"/>
    </row>
    <row r="373" spans="1:11" ht="14.25" customHeight="1">
      <c r="A373" s="39">
        <v>365</v>
      </c>
      <c r="B373" s="40">
        <f t="shared" si="4"/>
        <v>54667</v>
      </c>
      <c r="C373" s="41">
        <f t="shared" si="5"/>
        <v>-124752.41218691321</v>
      </c>
      <c r="D373" s="41">
        <f t="shared" si="0"/>
        <v>-727.72240442366035</v>
      </c>
      <c r="E373" s="42">
        <f t="shared" si="1"/>
        <v>-959.93936286090843</v>
      </c>
      <c r="F373" s="41">
        <f t="shared" si="2"/>
        <v>0</v>
      </c>
      <c r="G373" s="41">
        <f t="shared" si="3"/>
        <v>-125712.35154977412</v>
      </c>
      <c r="H373" s="41">
        <f t="shared" si="6"/>
        <v>84759.189829595402</v>
      </c>
      <c r="I373" s="43">
        <f t="shared" si="7"/>
        <v>48.333333333333599</v>
      </c>
      <c r="K373" s="20"/>
    </row>
    <row r="374" spans="1:11" ht="14.25" customHeight="1">
      <c r="A374" s="39">
        <v>366</v>
      </c>
      <c r="B374" s="40">
        <f t="shared" si="4"/>
        <v>54697</v>
      </c>
      <c r="C374" s="41">
        <f t="shared" si="5"/>
        <v>-125712.35154977412</v>
      </c>
      <c r="D374" s="41">
        <f t="shared" si="0"/>
        <v>-733.32205070701559</v>
      </c>
      <c r="E374" s="42">
        <f t="shared" si="1"/>
        <v>-965.53900914426367</v>
      </c>
      <c r="F374" s="41">
        <f t="shared" si="2"/>
        <v>0</v>
      </c>
      <c r="G374" s="41">
        <f t="shared" si="3"/>
        <v>-126677.89055891839</v>
      </c>
      <c r="H374" s="41">
        <f t="shared" si="6"/>
        <v>84991.406788032647</v>
      </c>
      <c r="I374" s="43">
        <f t="shared" si="7"/>
        <v>48.416666666666934</v>
      </c>
      <c r="K374" s="20"/>
    </row>
    <row r="375" spans="1:11" ht="14.25" customHeight="1">
      <c r="A375" s="39">
        <v>367</v>
      </c>
      <c r="B375" s="40">
        <f t="shared" si="4"/>
        <v>54728</v>
      </c>
      <c r="C375" s="41">
        <f t="shared" si="5"/>
        <v>-126677.89055891839</v>
      </c>
      <c r="D375" s="41">
        <f t="shared" si="0"/>
        <v>-738.95436159369058</v>
      </c>
      <c r="E375" s="42">
        <f t="shared" si="1"/>
        <v>-971.17132003093866</v>
      </c>
      <c r="F375" s="41">
        <f t="shared" si="2"/>
        <v>0</v>
      </c>
      <c r="G375" s="41">
        <f t="shared" si="3"/>
        <v>-127649.06187894932</v>
      </c>
      <c r="H375" s="41">
        <f t="shared" si="6"/>
        <v>85223.623746469908</v>
      </c>
      <c r="I375" s="43">
        <f t="shared" si="7"/>
        <v>48.50000000000027</v>
      </c>
      <c r="K375" s="20"/>
    </row>
    <row r="376" spans="1:11" ht="14.25" customHeight="1">
      <c r="A376" s="39">
        <v>368</v>
      </c>
      <c r="B376" s="40">
        <f t="shared" si="4"/>
        <v>54758</v>
      </c>
      <c r="C376" s="41">
        <f t="shared" si="5"/>
        <v>-127649.06187894932</v>
      </c>
      <c r="D376" s="41">
        <f t="shared" si="0"/>
        <v>-744.61952762720432</v>
      </c>
      <c r="E376" s="42">
        <f t="shared" si="1"/>
        <v>-976.8364860644524</v>
      </c>
      <c r="F376" s="41">
        <f t="shared" si="2"/>
        <v>0</v>
      </c>
      <c r="G376" s="41">
        <f t="shared" si="3"/>
        <v>-128625.89836501377</v>
      </c>
      <c r="H376" s="41">
        <f t="shared" si="6"/>
        <v>85455.840704907154</v>
      </c>
      <c r="I376" s="43">
        <f t="shared" si="7"/>
        <v>48.583333333333606</v>
      </c>
      <c r="K376" s="20"/>
    </row>
    <row r="377" spans="1:11" ht="14.25" customHeight="1">
      <c r="A377" s="39">
        <v>369</v>
      </c>
      <c r="B377" s="40">
        <f t="shared" si="4"/>
        <v>54789</v>
      </c>
      <c r="C377" s="41">
        <f t="shared" si="5"/>
        <v>-128625.89836501377</v>
      </c>
      <c r="D377" s="41">
        <f t="shared" si="0"/>
        <v>-750.31774046258033</v>
      </c>
      <c r="E377" s="42">
        <f t="shared" si="1"/>
        <v>-982.53469889982841</v>
      </c>
      <c r="F377" s="41">
        <f t="shared" si="2"/>
        <v>0</v>
      </c>
      <c r="G377" s="41">
        <f t="shared" si="3"/>
        <v>-129608.4330639136</v>
      </c>
      <c r="H377" s="41">
        <f t="shared" si="6"/>
        <v>85688.057663344414</v>
      </c>
      <c r="I377" s="43">
        <f t="shared" si="7"/>
        <v>48.666666666666941</v>
      </c>
      <c r="K377" s="20"/>
    </row>
    <row r="378" spans="1:11" ht="14.25" customHeight="1">
      <c r="A378" s="39">
        <v>370</v>
      </c>
      <c r="B378" s="40">
        <f t="shared" si="4"/>
        <v>54820</v>
      </c>
      <c r="C378" s="41">
        <f t="shared" si="5"/>
        <v>-129608.4330639136</v>
      </c>
      <c r="D378" s="41">
        <f t="shared" si="0"/>
        <v>-756.04919287282928</v>
      </c>
      <c r="E378" s="42">
        <f t="shared" si="1"/>
        <v>-988.26615131007736</v>
      </c>
      <c r="F378" s="41">
        <f t="shared" si="2"/>
        <v>0</v>
      </c>
      <c r="G378" s="41">
        <f t="shared" si="3"/>
        <v>-130596.69921522368</v>
      </c>
      <c r="H378" s="41">
        <f t="shared" si="6"/>
        <v>85920.27462178166</v>
      </c>
      <c r="I378" s="43">
        <f t="shared" si="7"/>
        <v>48.750000000000277</v>
      </c>
      <c r="K378" s="20"/>
    </row>
    <row r="379" spans="1:11" ht="14.25" customHeight="1">
      <c r="A379" s="39">
        <v>371</v>
      </c>
      <c r="B379" s="40">
        <f t="shared" si="4"/>
        <v>54848</v>
      </c>
      <c r="C379" s="41">
        <f t="shared" si="5"/>
        <v>-130596.69921522368</v>
      </c>
      <c r="D379" s="41">
        <f t="shared" si="0"/>
        <v>-761.81407875547154</v>
      </c>
      <c r="E379" s="42">
        <f t="shared" si="1"/>
        <v>-994.03103719271962</v>
      </c>
      <c r="F379" s="41">
        <f t="shared" si="2"/>
        <v>0</v>
      </c>
      <c r="G379" s="41">
        <f t="shared" si="3"/>
        <v>-131590.7302524164</v>
      </c>
      <c r="H379" s="41">
        <f t="shared" si="6"/>
        <v>86152.491580218906</v>
      </c>
      <c r="I379" s="43">
        <f t="shared" si="7"/>
        <v>48.833333333333613</v>
      </c>
      <c r="K379" s="20"/>
    </row>
    <row r="380" spans="1:11" ht="14.25" customHeight="1">
      <c r="A380" s="39">
        <v>372</v>
      </c>
      <c r="B380" s="40">
        <f t="shared" si="4"/>
        <v>54879</v>
      </c>
      <c r="C380" s="41">
        <f t="shared" si="5"/>
        <v>-131590.7302524164</v>
      </c>
      <c r="D380" s="41">
        <f t="shared" si="0"/>
        <v>-767.61259313909568</v>
      </c>
      <c r="E380" s="42">
        <f t="shared" si="1"/>
        <v>-999.82955157634376</v>
      </c>
      <c r="F380" s="41">
        <f t="shared" si="2"/>
        <v>0</v>
      </c>
      <c r="G380" s="41">
        <f t="shared" si="3"/>
        <v>-132590.55980399274</v>
      </c>
      <c r="H380" s="41">
        <f t="shared" si="6"/>
        <v>86384.708538656152</v>
      </c>
      <c r="I380" s="43">
        <f t="shared" si="7"/>
        <v>48.916666666666949</v>
      </c>
      <c r="K380" s="20"/>
    </row>
    <row r="381" spans="1:11" ht="14.25" customHeight="1">
      <c r="A381" s="39">
        <v>373</v>
      </c>
      <c r="B381" s="40">
        <f t="shared" si="4"/>
        <v>54909</v>
      </c>
      <c r="C381" s="41">
        <f t="shared" si="5"/>
        <v>-132590.55980399274</v>
      </c>
      <c r="D381" s="41">
        <f t="shared" si="0"/>
        <v>-773.44493218995774</v>
      </c>
      <c r="E381" s="42">
        <f t="shared" si="1"/>
        <v>-1005.6618906272058</v>
      </c>
      <c r="F381" s="41">
        <f t="shared" si="2"/>
        <v>0</v>
      </c>
      <c r="G381" s="41">
        <f t="shared" si="3"/>
        <v>-133596.22169461995</v>
      </c>
      <c r="H381" s="41">
        <f t="shared" si="6"/>
        <v>86616.925497093398</v>
      </c>
      <c r="I381" s="43">
        <f t="shared" si="7"/>
        <v>49.000000000000284</v>
      </c>
      <c r="K381" s="20"/>
    </row>
    <row r="382" spans="1:11" ht="14.25" customHeight="1">
      <c r="A382" s="39">
        <v>374</v>
      </c>
      <c r="B382" s="40">
        <f t="shared" si="4"/>
        <v>54940</v>
      </c>
      <c r="C382" s="41">
        <f t="shared" si="5"/>
        <v>-133596.22169461995</v>
      </c>
      <c r="D382" s="41">
        <f t="shared" si="0"/>
        <v>-779.31129321861636</v>
      </c>
      <c r="E382" s="42">
        <f t="shared" si="1"/>
        <v>-1011.5282516558644</v>
      </c>
      <c r="F382" s="41">
        <f t="shared" si="2"/>
        <v>0</v>
      </c>
      <c r="G382" s="41">
        <f t="shared" si="3"/>
        <v>-134607.74994627581</v>
      </c>
      <c r="H382" s="41">
        <f t="shared" si="6"/>
        <v>86849.142455530644</v>
      </c>
      <c r="I382" s="43">
        <f t="shared" si="7"/>
        <v>49.08333333333362</v>
      </c>
      <c r="K382" s="20"/>
    </row>
    <row r="383" spans="1:11" ht="14.25" customHeight="1">
      <c r="A383" s="39">
        <v>375</v>
      </c>
      <c r="B383" s="40">
        <f t="shared" si="4"/>
        <v>54970</v>
      </c>
      <c r="C383" s="41">
        <f t="shared" si="5"/>
        <v>-134607.74994627581</v>
      </c>
      <c r="D383" s="41">
        <f t="shared" si="0"/>
        <v>-785.21187468660889</v>
      </c>
      <c r="E383" s="42">
        <f t="shared" si="1"/>
        <v>-1017.428833123857</v>
      </c>
      <c r="F383" s="41">
        <f t="shared" si="2"/>
        <v>0</v>
      </c>
      <c r="G383" s="41">
        <f t="shared" si="3"/>
        <v>-135625.17877939966</v>
      </c>
      <c r="H383" s="41">
        <f t="shared" si="6"/>
        <v>87081.359413967904</v>
      </c>
      <c r="I383" s="43">
        <f t="shared" si="7"/>
        <v>49.166666666666956</v>
      </c>
      <c r="K383" s="20"/>
    </row>
    <row r="384" spans="1:11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A5:B5"/>
    <mergeCell ref="H1:I1"/>
    <mergeCell ref="H2:I2"/>
    <mergeCell ref="H3:I3"/>
    <mergeCell ref="A4:B4"/>
    <mergeCell ref="A2:B2"/>
    <mergeCell ref="A3:B3"/>
    <mergeCell ref="A1:B1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0"/>
  <sheetViews>
    <sheetView workbookViewId="0">
      <pane ySplit="4" topLeftCell="A5" activePane="bottomLeft" state="frozen"/>
      <selection pane="bottomLeft" activeCell="D2" sqref="B2:D2"/>
    </sheetView>
  </sheetViews>
  <sheetFormatPr defaultColWidth="14.42578125" defaultRowHeight="15" customHeight="1"/>
  <cols>
    <col min="1" max="1" width="31.5703125" customWidth="1"/>
    <col min="2" max="2" width="12" customWidth="1"/>
    <col min="3" max="3" width="12.42578125" customWidth="1"/>
    <col min="4" max="4" width="11.42578125" bestFit="1" customWidth="1"/>
    <col min="5" max="5" width="7.5703125" customWidth="1"/>
    <col min="6" max="6" width="73.28515625" customWidth="1"/>
    <col min="7" max="7" width="11.140625" customWidth="1"/>
    <col min="8" max="8" width="10.140625" customWidth="1"/>
    <col min="9" max="9" width="8.85546875" customWidth="1"/>
    <col min="10" max="10" width="9.5703125" customWidth="1"/>
    <col min="11" max="14" width="8.85546875" customWidth="1"/>
  </cols>
  <sheetData>
    <row r="1" spans="1:14" ht="14.25" customHeight="1">
      <c r="A1" s="1"/>
      <c r="B1" s="6" t="s">
        <v>1</v>
      </c>
      <c r="C1" s="6" t="s">
        <v>3</v>
      </c>
      <c r="D1" s="6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4.25" customHeight="1">
      <c r="A2" s="8" t="s">
        <v>5</v>
      </c>
      <c r="B2" s="46"/>
      <c r="C2" s="46"/>
      <c r="D2" s="46">
        <v>400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4.25" customHeight="1">
      <c r="A3" s="8" t="s">
        <v>6</v>
      </c>
      <c r="B3" s="6">
        <f t="shared" ref="B3:C3" si="0">SUM(B7,B20,B28,B33,B41,B46,B51,B55,B65,B70)</f>
        <v>0</v>
      </c>
      <c r="C3" s="6">
        <f t="shared" si="0"/>
        <v>0</v>
      </c>
      <c r="D3" s="6">
        <f>SUM(D7,D20,D28,D33,D41,D46,D51,D55,D65,D70)</f>
        <v>0</v>
      </c>
      <c r="E3" s="10" t="e">
        <f>SUM(E7,E20,E28,E33,E41,E46,E51,E55,E65,E70)</f>
        <v>#DIV/0!</v>
      </c>
      <c r="F3" s="8" t="s">
        <v>11</v>
      </c>
      <c r="G3" s="44" t="s">
        <v>143</v>
      </c>
      <c r="H3" s="1"/>
      <c r="I3" s="1"/>
      <c r="J3" s="1"/>
      <c r="K3" s="1"/>
      <c r="L3" s="1"/>
      <c r="M3" s="1"/>
      <c r="N3" s="1"/>
    </row>
    <row r="4" spans="1:14" ht="14.25" customHeight="1">
      <c r="A4" s="8"/>
      <c r="B4" s="6">
        <f t="shared" ref="B4:C4" si="1">+B2-B3</f>
        <v>0</v>
      </c>
      <c r="C4" s="6">
        <f t="shared" si="1"/>
        <v>0</v>
      </c>
      <c r="D4" s="15">
        <f>D2-D3</f>
        <v>400</v>
      </c>
      <c r="E4" s="10"/>
      <c r="F4" s="17" t="str">
        <f>IF(D4&lt;0,"&lt;----Overbudget!", "Still Within Budget!!!")</f>
        <v>Still Within Budget!!!</v>
      </c>
      <c r="G4" s="44" t="s">
        <v>144</v>
      </c>
      <c r="H4" s="1"/>
      <c r="I4" s="1"/>
      <c r="J4" s="1"/>
      <c r="K4" s="1"/>
      <c r="L4" s="1"/>
      <c r="M4" s="1"/>
      <c r="N4" s="1"/>
    </row>
    <row r="5" spans="1:14" ht="14.25" customHeight="1">
      <c r="A5" s="8"/>
      <c r="B5" s="6"/>
      <c r="C5" s="6"/>
      <c r="D5" s="6"/>
      <c r="E5" s="10"/>
      <c r="F5" s="8"/>
      <c r="G5" s="1"/>
      <c r="H5" s="1"/>
      <c r="I5" s="1"/>
      <c r="J5" s="1"/>
      <c r="K5" s="1"/>
      <c r="L5" s="1"/>
      <c r="M5" s="1"/>
      <c r="N5" s="1"/>
    </row>
    <row r="6" spans="1:14" ht="14.25" customHeight="1">
      <c r="A6" s="1"/>
      <c r="B6" s="21"/>
      <c r="C6" s="21"/>
      <c r="D6" s="2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4.25" customHeight="1">
      <c r="A7" s="8" t="s">
        <v>22</v>
      </c>
      <c r="B7" s="6">
        <f t="shared" ref="B7:D7" si="2">SUM(B8:B18)</f>
        <v>0</v>
      </c>
      <c r="C7" s="6">
        <f t="shared" si="2"/>
        <v>0</v>
      </c>
      <c r="D7" s="6">
        <f t="shared" si="2"/>
        <v>0</v>
      </c>
      <c r="E7" s="10" t="e">
        <f>D7/D$3</f>
        <v>#DIV/0!</v>
      </c>
      <c r="F7" s="1"/>
      <c r="G7" s="1"/>
      <c r="H7" s="1"/>
      <c r="I7" s="1"/>
      <c r="J7" s="1"/>
      <c r="K7" s="1"/>
      <c r="L7" s="1"/>
      <c r="M7" s="1"/>
      <c r="N7" s="1"/>
    </row>
    <row r="8" spans="1:14" ht="14.25" customHeight="1">
      <c r="A8" s="1" t="s">
        <v>25</v>
      </c>
      <c r="B8" s="21">
        <f>D8*12</f>
        <v>0</v>
      </c>
      <c r="C8" s="21">
        <f t="shared" ref="C8:C18" si="3">D8*3</f>
        <v>0</v>
      </c>
      <c r="D8" s="27">
        <v>0</v>
      </c>
      <c r="E8" s="28" t="e">
        <f t="shared" ref="E8:E18" si="4">D8/D$3</f>
        <v>#DIV/0!</v>
      </c>
      <c r="F8" s="29" t="s">
        <v>28</v>
      </c>
      <c r="G8" s="1"/>
      <c r="H8" s="1"/>
      <c r="I8" s="1"/>
      <c r="J8" s="1"/>
      <c r="K8" s="1"/>
      <c r="L8" s="1"/>
      <c r="M8" s="1"/>
      <c r="N8" s="1"/>
    </row>
    <row r="9" spans="1:14" ht="86.25" customHeight="1">
      <c r="A9" s="1" t="s">
        <v>29</v>
      </c>
      <c r="B9" s="27">
        <v>0</v>
      </c>
      <c r="C9" s="21">
        <f t="shared" si="3"/>
        <v>0</v>
      </c>
      <c r="D9" s="21">
        <f t="shared" ref="D9:D11" si="5">B9/12</f>
        <v>0</v>
      </c>
      <c r="E9" s="28" t="e">
        <f t="shared" si="4"/>
        <v>#DIV/0!</v>
      </c>
      <c r="F9" s="29" t="s">
        <v>30</v>
      </c>
      <c r="G9" s="1"/>
      <c r="H9" s="1"/>
      <c r="I9" s="1"/>
      <c r="J9" s="1"/>
      <c r="K9" s="1"/>
      <c r="L9" s="1"/>
      <c r="M9" s="1"/>
      <c r="N9" s="1"/>
    </row>
    <row r="10" spans="1:14" ht="14.25" customHeight="1">
      <c r="A10" s="1" t="s">
        <v>31</v>
      </c>
      <c r="B10" s="27">
        <v>0</v>
      </c>
      <c r="C10" s="21">
        <f t="shared" si="3"/>
        <v>0</v>
      </c>
      <c r="D10" s="21">
        <f t="shared" si="5"/>
        <v>0</v>
      </c>
      <c r="E10" s="28" t="e">
        <f t="shared" si="4"/>
        <v>#DIV/0!</v>
      </c>
      <c r="F10" s="29" t="s">
        <v>34</v>
      </c>
      <c r="G10" s="1"/>
      <c r="H10" s="1"/>
      <c r="I10" s="1"/>
      <c r="J10" s="1"/>
      <c r="K10" s="1"/>
      <c r="L10" s="1"/>
      <c r="M10" s="1"/>
      <c r="N10" s="1"/>
    </row>
    <row r="11" spans="1:14" ht="14.25" customHeight="1">
      <c r="A11" s="1" t="s">
        <v>35</v>
      </c>
      <c r="B11" s="27">
        <v>0</v>
      </c>
      <c r="C11" s="21">
        <f t="shared" si="3"/>
        <v>0</v>
      </c>
      <c r="D11" s="21">
        <f t="shared" si="5"/>
        <v>0</v>
      </c>
      <c r="E11" s="28" t="e">
        <f t="shared" si="4"/>
        <v>#DIV/0!</v>
      </c>
      <c r="F11" s="29" t="s">
        <v>36</v>
      </c>
      <c r="G11" s="1"/>
      <c r="H11" s="1"/>
      <c r="I11" s="1"/>
      <c r="J11" s="1"/>
      <c r="K11" s="1"/>
      <c r="L11" s="1"/>
      <c r="M11" s="1"/>
      <c r="N11" s="1"/>
    </row>
    <row r="12" spans="1:14" ht="14.25" customHeight="1">
      <c r="A12" s="1" t="s">
        <v>37</v>
      </c>
      <c r="B12" s="21">
        <f t="shared" ref="B12:B18" si="6">D12*12</f>
        <v>0</v>
      </c>
      <c r="C12" s="21">
        <f t="shared" si="3"/>
        <v>0</v>
      </c>
      <c r="D12" s="27">
        <v>0</v>
      </c>
      <c r="E12" s="28" t="e">
        <f t="shared" si="4"/>
        <v>#DIV/0!</v>
      </c>
      <c r="F12" s="1" t="s">
        <v>39</v>
      </c>
      <c r="G12" s="1"/>
      <c r="H12" s="1"/>
      <c r="I12" s="1"/>
      <c r="J12" s="1"/>
      <c r="K12" s="1"/>
      <c r="L12" s="1"/>
      <c r="M12" s="1"/>
      <c r="N12" s="1"/>
    </row>
    <row r="13" spans="1:14" ht="14.25" customHeight="1">
      <c r="A13" s="1" t="s">
        <v>40</v>
      </c>
      <c r="B13" s="21">
        <f t="shared" si="6"/>
        <v>0</v>
      </c>
      <c r="C13" s="21">
        <f t="shared" si="3"/>
        <v>0</v>
      </c>
      <c r="D13" s="27">
        <v>0</v>
      </c>
      <c r="E13" s="28" t="e">
        <f t="shared" si="4"/>
        <v>#DIV/0!</v>
      </c>
      <c r="F13" s="1" t="s">
        <v>41</v>
      </c>
      <c r="G13" s="1"/>
      <c r="H13" s="1"/>
      <c r="I13" s="1"/>
      <c r="J13" s="1"/>
      <c r="K13" s="1"/>
      <c r="L13" s="1"/>
      <c r="M13" s="1"/>
      <c r="N13" s="1"/>
    </row>
    <row r="14" spans="1:14" ht="14.25" customHeight="1">
      <c r="A14" s="1" t="s">
        <v>42</v>
      </c>
      <c r="B14" s="21">
        <f t="shared" si="6"/>
        <v>0</v>
      </c>
      <c r="C14" s="21">
        <f t="shared" si="3"/>
        <v>0</v>
      </c>
      <c r="D14" s="27">
        <v>0</v>
      </c>
      <c r="E14" s="28" t="e">
        <f t="shared" si="4"/>
        <v>#DIV/0!</v>
      </c>
      <c r="F14" s="1" t="s">
        <v>43</v>
      </c>
      <c r="G14" s="1"/>
      <c r="H14" s="1"/>
      <c r="I14" s="1"/>
      <c r="J14" s="1"/>
      <c r="K14" s="1"/>
      <c r="L14" s="1"/>
      <c r="M14" s="1"/>
      <c r="N14" s="1"/>
    </row>
    <row r="15" spans="1:14" ht="14.25" customHeight="1">
      <c r="A15" s="1" t="s">
        <v>44</v>
      </c>
      <c r="B15" s="21">
        <f t="shared" si="6"/>
        <v>0</v>
      </c>
      <c r="C15" s="21">
        <f t="shared" si="3"/>
        <v>0</v>
      </c>
      <c r="D15" s="27">
        <v>0</v>
      </c>
      <c r="E15" s="28" t="e">
        <f t="shared" si="4"/>
        <v>#DIV/0!</v>
      </c>
      <c r="F15" s="1" t="s">
        <v>45</v>
      </c>
      <c r="G15" s="1"/>
      <c r="H15" s="1"/>
      <c r="I15" s="1"/>
      <c r="J15" s="1"/>
      <c r="K15" s="1"/>
      <c r="L15" s="1"/>
      <c r="M15" s="1"/>
      <c r="N15" s="1"/>
    </row>
    <row r="16" spans="1:14" ht="14.25" customHeight="1">
      <c r="A16" s="1" t="s">
        <v>46</v>
      </c>
      <c r="B16" s="21">
        <f t="shared" si="6"/>
        <v>0</v>
      </c>
      <c r="C16" s="21">
        <f t="shared" si="3"/>
        <v>0</v>
      </c>
      <c r="D16" s="27">
        <v>0</v>
      </c>
      <c r="E16" s="28" t="e">
        <f t="shared" si="4"/>
        <v>#DIV/0!</v>
      </c>
      <c r="F16" s="1" t="s">
        <v>47</v>
      </c>
      <c r="G16" s="1"/>
      <c r="H16" s="1"/>
      <c r="I16" s="1"/>
      <c r="J16" s="1"/>
      <c r="K16" s="1"/>
      <c r="L16" s="1"/>
      <c r="M16" s="1"/>
      <c r="N16" s="1"/>
    </row>
    <row r="17" spans="1:14" ht="14.25" customHeight="1">
      <c r="A17" s="1" t="s">
        <v>48</v>
      </c>
      <c r="B17" s="21">
        <f t="shared" si="6"/>
        <v>0</v>
      </c>
      <c r="C17" s="21">
        <f t="shared" si="3"/>
        <v>0</v>
      </c>
      <c r="D17" s="27">
        <v>0</v>
      </c>
      <c r="E17" s="28" t="e">
        <f t="shared" si="4"/>
        <v>#DIV/0!</v>
      </c>
      <c r="F17" s="1" t="s">
        <v>49</v>
      </c>
      <c r="G17" s="1"/>
      <c r="H17" s="1"/>
      <c r="I17" s="1"/>
      <c r="J17" s="1"/>
      <c r="K17" s="1"/>
      <c r="L17" s="1"/>
      <c r="M17" s="1"/>
      <c r="N17" s="1"/>
    </row>
    <row r="18" spans="1:14" ht="14.25" customHeight="1">
      <c r="A18" s="1" t="s">
        <v>51</v>
      </c>
      <c r="B18" s="21">
        <f t="shared" si="6"/>
        <v>0</v>
      </c>
      <c r="C18" s="21">
        <f t="shared" si="3"/>
        <v>0</v>
      </c>
      <c r="D18" s="27">
        <v>0</v>
      </c>
      <c r="E18" s="28" t="e">
        <f t="shared" si="4"/>
        <v>#DIV/0!</v>
      </c>
      <c r="F18" s="1" t="s">
        <v>52</v>
      </c>
      <c r="G18" s="1"/>
      <c r="H18" s="1"/>
      <c r="I18" s="1"/>
      <c r="J18" s="1"/>
      <c r="K18" s="1"/>
      <c r="L18" s="1"/>
      <c r="M18" s="1"/>
      <c r="N18" s="1"/>
    </row>
    <row r="19" spans="1:14" ht="14.25" customHeight="1">
      <c r="A19" s="1"/>
      <c r="B19" s="21"/>
      <c r="C19" s="21"/>
      <c r="D19" s="2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14.25" customHeight="1">
      <c r="A20" s="8" t="s">
        <v>53</v>
      </c>
      <c r="B20" s="6">
        <f t="shared" ref="B20:D20" si="7">SUM(B21:B26)</f>
        <v>0</v>
      </c>
      <c r="C20" s="6">
        <f t="shared" si="7"/>
        <v>0</v>
      </c>
      <c r="D20" s="6">
        <f t="shared" si="7"/>
        <v>0</v>
      </c>
      <c r="E20" s="10" t="e">
        <f t="shared" ref="E20:E24" si="8">D20/D$3</f>
        <v>#DIV/0!</v>
      </c>
      <c r="F20" s="1"/>
      <c r="G20" s="1"/>
      <c r="H20" s="1"/>
      <c r="I20" s="1"/>
      <c r="J20" s="1"/>
      <c r="K20" s="1"/>
      <c r="L20" s="1"/>
      <c r="M20" s="1"/>
      <c r="N20" s="1"/>
    </row>
    <row r="21" spans="1:14" ht="14.25" customHeight="1">
      <c r="A21" s="1" t="s">
        <v>55</v>
      </c>
      <c r="B21" s="21">
        <f>D21*12</f>
        <v>0</v>
      </c>
      <c r="C21" s="21">
        <f t="shared" ref="C21:C24" si="9">D21*3</f>
        <v>0</v>
      </c>
      <c r="D21" s="27">
        <v>0</v>
      </c>
      <c r="E21" s="28" t="e">
        <f t="shared" si="8"/>
        <v>#DIV/0!</v>
      </c>
      <c r="F21" s="29" t="s">
        <v>57</v>
      </c>
      <c r="G21" s="1"/>
      <c r="H21" s="1"/>
      <c r="I21" s="1"/>
      <c r="J21" s="1"/>
      <c r="K21" s="1"/>
      <c r="L21" s="1"/>
      <c r="M21" s="1"/>
      <c r="N21" s="1"/>
    </row>
    <row r="22" spans="1:14" ht="14.25" customHeight="1">
      <c r="A22" s="1" t="s">
        <v>29</v>
      </c>
      <c r="B22" s="27">
        <v>0</v>
      </c>
      <c r="C22" s="21">
        <f t="shared" si="9"/>
        <v>0</v>
      </c>
      <c r="D22" s="21">
        <f>B22/12</f>
        <v>0</v>
      </c>
      <c r="E22" s="28" t="e">
        <f t="shared" si="8"/>
        <v>#DIV/0!</v>
      </c>
      <c r="F22" s="29" t="s">
        <v>58</v>
      </c>
      <c r="G22" s="1"/>
      <c r="H22" s="1"/>
      <c r="I22" s="1"/>
      <c r="J22" s="1"/>
      <c r="K22" s="1"/>
      <c r="L22" s="1"/>
      <c r="M22" s="1"/>
      <c r="N22" s="1"/>
    </row>
    <row r="23" spans="1:14" ht="14.25" customHeight="1">
      <c r="A23" s="1" t="s">
        <v>59</v>
      </c>
      <c r="B23" s="21">
        <f>D23*12</f>
        <v>0</v>
      </c>
      <c r="C23" s="21">
        <f t="shared" si="9"/>
        <v>0</v>
      </c>
      <c r="D23" s="27">
        <v>0</v>
      </c>
      <c r="E23" s="28" t="e">
        <f t="shared" si="8"/>
        <v>#DIV/0!</v>
      </c>
      <c r="F23" s="1" t="s">
        <v>60</v>
      </c>
      <c r="G23" s="1"/>
      <c r="H23" s="1"/>
      <c r="I23" s="1"/>
      <c r="J23" s="1"/>
      <c r="K23" s="1"/>
      <c r="L23" s="1"/>
      <c r="M23" s="1"/>
      <c r="N23" s="1"/>
    </row>
    <row r="24" spans="1:14" ht="60" customHeight="1">
      <c r="A24" s="1" t="s">
        <v>62</v>
      </c>
      <c r="B24" s="27"/>
      <c r="C24" s="21">
        <f t="shared" si="9"/>
        <v>0</v>
      </c>
      <c r="D24" s="21">
        <f>B24/12</f>
        <v>0</v>
      </c>
      <c r="E24" s="28" t="e">
        <f t="shared" si="8"/>
        <v>#DIV/0!</v>
      </c>
      <c r="F24" s="29" t="s">
        <v>63</v>
      </c>
      <c r="G24" s="1"/>
      <c r="H24" s="1"/>
      <c r="I24" s="1"/>
      <c r="J24" s="1"/>
      <c r="K24" s="1"/>
      <c r="L24" s="1"/>
      <c r="M24" s="1"/>
      <c r="N24" s="1"/>
    </row>
    <row r="25" spans="1:14" ht="14.25" customHeight="1">
      <c r="A25" s="29" t="s">
        <v>64</v>
      </c>
      <c r="B25" s="21">
        <f>D25*12</f>
        <v>0</v>
      </c>
      <c r="C25" s="27">
        <v>0</v>
      </c>
      <c r="D25" s="21">
        <f>C25/3</f>
        <v>0</v>
      </c>
      <c r="E25" s="28"/>
      <c r="F25" s="29" t="s">
        <v>66</v>
      </c>
      <c r="G25" s="1"/>
      <c r="H25" s="1"/>
      <c r="I25" s="1"/>
      <c r="J25" s="1"/>
      <c r="K25" s="1"/>
      <c r="L25" s="1"/>
      <c r="M25" s="1"/>
      <c r="N25" s="1"/>
    </row>
    <row r="26" spans="1:14" ht="14.25" customHeight="1">
      <c r="A26" s="1" t="s">
        <v>70</v>
      </c>
      <c r="B26" s="27">
        <v>0</v>
      </c>
      <c r="C26" s="21">
        <f>D26*3</f>
        <v>0</v>
      </c>
      <c r="D26" s="21">
        <f>B26/12</f>
        <v>0</v>
      </c>
      <c r="E26" s="28" t="e">
        <f>D26/D$3</f>
        <v>#DIV/0!</v>
      </c>
      <c r="F26" s="29" t="s">
        <v>76</v>
      </c>
      <c r="G26" s="1"/>
      <c r="H26" s="1"/>
      <c r="I26" s="1"/>
      <c r="J26" s="1"/>
      <c r="K26" s="1"/>
      <c r="L26" s="1"/>
      <c r="M26" s="1"/>
      <c r="N26" s="1"/>
    </row>
    <row r="27" spans="1:14" ht="14.25" customHeight="1">
      <c r="A27" s="1"/>
      <c r="B27" s="21"/>
      <c r="C27" s="21"/>
      <c r="D27" s="2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ht="14.25" customHeight="1">
      <c r="A28" s="8" t="s">
        <v>77</v>
      </c>
      <c r="B28" s="6">
        <f t="shared" ref="B28:D28" si="10">SUM(B29:B31)</f>
        <v>0</v>
      </c>
      <c r="C28" s="6">
        <f t="shared" si="10"/>
        <v>0</v>
      </c>
      <c r="D28" s="6">
        <f t="shared" si="10"/>
        <v>0</v>
      </c>
      <c r="E28" s="10" t="e">
        <f t="shared" ref="E28:E31" si="11">D28/D$3</f>
        <v>#DIV/0!</v>
      </c>
      <c r="F28" s="1"/>
      <c r="G28" s="1"/>
      <c r="H28" s="1"/>
      <c r="I28" s="1"/>
      <c r="J28" s="1"/>
      <c r="K28" s="1"/>
      <c r="L28" s="1"/>
      <c r="M28" s="1"/>
      <c r="N28" s="1"/>
    </row>
    <row r="29" spans="1:14" ht="14.25" customHeight="1">
      <c r="A29" s="1" t="s">
        <v>78</v>
      </c>
      <c r="B29" s="21">
        <f t="shared" ref="B29:B31" si="12">D29*12</f>
        <v>0</v>
      </c>
      <c r="C29" s="21">
        <f t="shared" ref="C29:C31" si="13">D29*3</f>
        <v>0</v>
      </c>
      <c r="D29" s="27">
        <v>0</v>
      </c>
      <c r="E29" s="28" t="e">
        <f t="shared" si="11"/>
        <v>#DIV/0!</v>
      </c>
      <c r="F29" s="29" t="s">
        <v>79</v>
      </c>
      <c r="G29" s="1"/>
      <c r="H29" s="1"/>
      <c r="I29" s="1"/>
      <c r="J29" s="1"/>
      <c r="K29" s="1"/>
      <c r="L29" s="1"/>
      <c r="M29" s="1"/>
      <c r="N29" s="1"/>
    </row>
    <row r="30" spans="1:14" ht="14.25" customHeight="1">
      <c r="A30" s="1" t="s">
        <v>80</v>
      </c>
      <c r="B30" s="21">
        <f t="shared" si="12"/>
        <v>0</v>
      </c>
      <c r="C30" s="21">
        <f t="shared" si="13"/>
        <v>0</v>
      </c>
      <c r="D30" s="27">
        <v>0</v>
      </c>
      <c r="E30" s="28" t="e">
        <f t="shared" si="11"/>
        <v>#DIV/0!</v>
      </c>
      <c r="F30" s="29" t="s">
        <v>81</v>
      </c>
      <c r="G30" s="1"/>
      <c r="H30" s="1"/>
      <c r="I30" s="1"/>
      <c r="J30" s="1"/>
      <c r="K30" s="1"/>
      <c r="L30" s="1"/>
      <c r="M30" s="1"/>
      <c r="N30" s="1"/>
    </row>
    <row r="31" spans="1:14" ht="14.25" customHeight="1">
      <c r="A31" s="1" t="s">
        <v>82</v>
      </c>
      <c r="B31" s="21">
        <f t="shared" si="12"/>
        <v>0</v>
      </c>
      <c r="C31" s="21">
        <f t="shared" si="13"/>
        <v>0</v>
      </c>
      <c r="D31" s="27">
        <v>0</v>
      </c>
      <c r="E31" s="28" t="e">
        <f t="shared" si="11"/>
        <v>#DIV/0!</v>
      </c>
      <c r="F31" s="1" t="s">
        <v>83</v>
      </c>
      <c r="G31" s="1"/>
      <c r="H31" s="1"/>
      <c r="I31" s="1"/>
      <c r="J31" s="1"/>
      <c r="K31" s="1"/>
      <c r="L31" s="1"/>
      <c r="M31" s="1"/>
      <c r="N31" s="1"/>
    </row>
    <row r="32" spans="1:14" ht="14.25" customHeight="1">
      <c r="A32" s="1"/>
      <c r="B32" s="21"/>
      <c r="C32" s="21"/>
      <c r="D32" s="2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4.25" customHeight="1">
      <c r="A33" s="8" t="s">
        <v>84</v>
      </c>
      <c r="B33" s="6">
        <f t="shared" ref="B33:D33" si="14">SUM(B34:B39)</f>
        <v>0</v>
      </c>
      <c r="C33" s="6">
        <f t="shared" si="14"/>
        <v>0</v>
      </c>
      <c r="D33" s="6">
        <f t="shared" si="14"/>
        <v>0</v>
      </c>
      <c r="E33" s="10" t="e">
        <f t="shared" ref="E33:E39" si="15">D33/D$3</f>
        <v>#DIV/0!</v>
      </c>
      <c r="F33" s="1"/>
      <c r="G33" s="1"/>
      <c r="H33" s="1"/>
      <c r="I33" s="1"/>
      <c r="J33" s="1"/>
      <c r="K33" s="1"/>
      <c r="L33" s="1"/>
      <c r="M33" s="1"/>
      <c r="N33" s="1"/>
    </row>
    <row r="34" spans="1:14" ht="14.25" customHeight="1">
      <c r="A34" s="1" t="s">
        <v>85</v>
      </c>
      <c r="B34" s="21">
        <f t="shared" ref="B34:B35" si="16">D34*12</f>
        <v>0</v>
      </c>
      <c r="C34" s="27">
        <v>0</v>
      </c>
      <c r="D34" s="21">
        <f t="shared" ref="D34:D35" si="17">C34/3</f>
        <v>0</v>
      </c>
      <c r="E34" s="28" t="e">
        <f t="shared" si="15"/>
        <v>#DIV/0!</v>
      </c>
      <c r="F34" s="1" t="s">
        <v>86</v>
      </c>
      <c r="G34" s="1"/>
      <c r="H34" s="1"/>
      <c r="I34" s="1"/>
      <c r="J34" s="1"/>
      <c r="K34" s="1"/>
      <c r="L34" s="1"/>
      <c r="M34" s="1"/>
      <c r="N34" s="1"/>
    </row>
    <row r="35" spans="1:14" ht="14.25" customHeight="1">
      <c r="A35" s="1" t="s">
        <v>87</v>
      </c>
      <c r="B35" s="21">
        <f t="shared" si="16"/>
        <v>0</v>
      </c>
      <c r="C35" s="27">
        <v>0</v>
      </c>
      <c r="D35" s="21">
        <f t="shared" si="17"/>
        <v>0</v>
      </c>
      <c r="E35" s="28" t="e">
        <f t="shared" si="15"/>
        <v>#DIV/0!</v>
      </c>
      <c r="F35" s="1" t="s">
        <v>88</v>
      </c>
      <c r="G35" s="1"/>
      <c r="H35" s="1"/>
      <c r="I35" s="1"/>
      <c r="J35" s="1"/>
      <c r="K35" s="1"/>
      <c r="L35" s="1"/>
      <c r="M35" s="1"/>
      <c r="N35" s="1"/>
    </row>
    <row r="36" spans="1:14" ht="14.25" customHeight="1">
      <c r="A36" s="1" t="s">
        <v>89</v>
      </c>
      <c r="B36" s="27">
        <v>0</v>
      </c>
      <c r="C36" s="21">
        <f t="shared" ref="C36:C37" si="18">D36*3</f>
        <v>0</v>
      </c>
      <c r="D36" s="21">
        <f t="shared" ref="D36:D37" si="19">B36/12</f>
        <v>0</v>
      </c>
      <c r="E36" s="28" t="e">
        <f t="shared" si="15"/>
        <v>#DIV/0!</v>
      </c>
      <c r="F36" s="1"/>
      <c r="G36" s="1"/>
      <c r="H36" s="1"/>
      <c r="I36" s="1"/>
      <c r="J36" s="1"/>
      <c r="K36" s="1"/>
      <c r="L36" s="1"/>
      <c r="M36" s="1"/>
      <c r="N36" s="1"/>
    </row>
    <row r="37" spans="1:14" ht="14.25" customHeight="1">
      <c r="A37" s="29" t="s">
        <v>90</v>
      </c>
      <c r="B37" s="27">
        <v>0</v>
      </c>
      <c r="C37" s="21">
        <f t="shared" si="18"/>
        <v>0</v>
      </c>
      <c r="D37" s="21">
        <f t="shared" si="19"/>
        <v>0</v>
      </c>
      <c r="E37" s="28" t="e">
        <f t="shared" si="15"/>
        <v>#DIV/0!</v>
      </c>
      <c r="F37" s="1"/>
      <c r="G37" s="1"/>
      <c r="H37" s="1"/>
      <c r="I37" s="1"/>
      <c r="J37" s="1"/>
      <c r="K37" s="1"/>
      <c r="L37" s="1"/>
      <c r="M37" s="1"/>
      <c r="N37" s="1"/>
    </row>
    <row r="38" spans="1:14" ht="14.25" customHeight="1">
      <c r="A38" s="1" t="s">
        <v>91</v>
      </c>
      <c r="B38" s="21">
        <f t="shared" ref="B38:B39" si="20">D38*12</f>
        <v>0</v>
      </c>
      <c r="C38" s="27">
        <v>0</v>
      </c>
      <c r="D38" s="21">
        <f>C38/3</f>
        <v>0</v>
      </c>
      <c r="E38" s="28" t="e">
        <f t="shared" si="15"/>
        <v>#DIV/0!</v>
      </c>
      <c r="F38" s="45" t="s">
        <v>145</v>
      </c>
      <c r="G38" s="1"/>
      <c r="H38" s="1"/>
      <c r="I38" s="1"/>
      <c r="J38" s="1"/>
      <c r="K38" s="1"/>
      <c r="L38" s="1"/>
      <c r="M38" s="1"/>
      <c r="N38" s="1"/>
    </row>
    <row r="39" spans="1:14" ht="14.25" customHeight="1">
      <c r="A39" s="1" t="s">
        <v>92</v>
      </c>
      <c r="B39" s="21">
        <f t="shared" si="20"/>
        <v>0</v>
      </c>
      <c r="C39" s="21">
        <f>D39*3</f>
        <v>0</v>
      </c>
      <c r="D39" s="27">
        <v>0</v>
      </c>
      <c r="E39" s="28" t="e">
        <f t="shared" si="15"/>
        <v>#DIV/0!</v>
      </c>
      <c r="F39" s="1"/>
      <c r="G39" s="1"/>
      <c r="H39" s="21"/>
      <c r="I39" s="1"/>
      <c r="J39" s="1"/>
      <c r="K39" s="1"/>
      <c r="L39" s="1"/>
      <c r="M39" s="1"/>
      <c r="N39" s="1"/>
    </row>
    <row r="40" spans="1:14" ht="14.25" customHeight="1">
      <c r="A40" s="1"/>
      <c r="B40" s="21"/>
      <c r="C40" s="21"/>
      <c r="D40" s="2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ht="14.25" customHeight="1">
      <c r="A41" s="8" t="s">
        <v>93</v>
      </c>
      <c r="B41" s="6">
        <f t="shared" ref="B41:D41" si="21">SUM(B42:B44)</f>
        <v>0</v>
      </c>
      <c r="C41" s="6">
        <f t="shared" si="21"/>
        <v>0</v>
      </c>
      <c r="D41" s="6">
        <f t="shared" si="21"/>
        <v>0</v>
      </c>
      <c r="E41" s="10" t="e">
        <f t="shared" ref="E41:E44" si="22">D41/D$3</f>
        <v>#DIV/0!</v>
      </c>
      <c r="F41" s="1"/>
      <c r="G41" s="1"/>
      <c r="H41" s="1"/>
      <c r="I41" s="1"/>
      <c r="J41" s="1"/>
      <c r="K41" s="1"/>
      <c r="L41" s="1"/>
      <c r="M41" s="1"/>
      <c r="N41" s="1"/>
    </row>
    <row r="42" spans="1:14" ht="90.75" customHeight="1">
      <c r="A42" s="1" t="s">
        <v>94</v>
      </c>
      <c r="B42" s="21">
        <f>D42*12</f>
        <v>0</v>
      </c>
      <c r="C42" s="21">
        <f t="shared" ref="C42:C44" si="23">D42*3</f>
        <v>0</v>
      </c>
      <c r="D42" s="27">
        <v>0</v>
      </c>
      <c r="E42" s="28" t="e">
        <f t="shared" si="22"/>
        <v>#DIV/0!</v>
      </c>
      <c r="F42" s="29" t="s">
        <v>95</v>
      </c>
      <c r="G42" s="1"/>
      <c r="H42" s="1"/>
      <c r="I42" s="1"/>
      <c r="J42" s="1"/>
      <c r="K42" s="1"/>
      <c r="L42" s="1"/>
      <c r="M42" s="1"/>
      <c r="N42" s="1"/>
    </row>
    <row r="43" spans="1:14" ht="78" customHeight="1">
      <c r="A43" s="1" t="s">
        <v>96</v>
      </c>
      <c r="B43" s="21">
        <f>SUM('Adulting Budget'!D48,'Adulting Budget'!D49,)</f>
        <v>0</v>
      </c>
      <c r="C43" s="21">
        <f t="shared" si="23"/>
        <v>0</v>
      </c>
      <c r="D43" s="27">
        <v>0</v>
      </c>
      <c r="E43" s="28" t="e">
        <f t="shared" si="22"/>
        <v>#DIV/0!</v>
      </c>
      <c r="F43" s="29" t="s">
        <v>97</v>
      </c>
      <c r="G43" s="1"/>
      <c r="H43" s="1"/>
      <c r="I43" s="1"/>
      <c r="J43" s="1"/>
      <c r="K43" s="1"/>
      <c r="L43" s="1"/>
      <c r="M43" s="1"/>
      <c r="N43" s="1"/>
    </row>
    <row r="44" spans="1:14" ht="14.25" customHeight="1">
      <c r="A44" s="1" t="s">
        <v>98</v>
      </c>
      <c r="B44" s="21">
        <f>D44*12</f>
        <v>0</v>
      </c>
      <c r="C44" s="21">
        <f t="shared" si="23"/>
        <v>0</v>
      </c>
      <c r="D44" s="27">
        <v>0</v>
      </c>
      <c r="E44" s="28" t="e">
        <f t="shared" si="22"/>
        <v>#DIV/0!</v>
      </c>
      <c r="F44" s="1" t="s">
        <v>99</v>
      </c>
      <c r="G44" s="1"/>
      <c r="H44" s="1"/>
      <c r="I44" s="1"/>
      <c r="J44" s="1"/>
      <c r="K44" s="1"/>
      <c r="L44" s="1"/>
      <c r="M44" s="1"/>
      <c r="N44" s="1"/>
    </row>
    <row r="45" spans="1:14" ht="14.25" customHeight="1">
      <c r="A45" s="1"/>
      <c r="B45" s="21"/>
      <c r="C45" s="21"/>
      <c r="D45" s="2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4.25" customHeight="1">
      <c r="A46" s="8" t="s">
        <v>100</v>
      </c>
      <c r="B46" s="6">
        <f t="shared" ref="B46:D46" si="24">SUM(B47:B49)</f>
        <v>0</v>
      </c>
      <c r="C46" s="6">
        <f t="shared" si="24"/>
        <v>0</v>
      </c>
      <c r="D46" s="6">
        <f t="shared" si="24"/>
        <v>0</v>
      </c>
      <c r="E46" s="10" t="e">
        <f t="shared" ref="E46:E49" si="25">D46/D$3</f>
        <v>#DIV/0!</v>
      </c>
      <c r="F46" s="1"/>
      <c r="G46" s="1"/>
      <c r="H46" s="1"/>
      <c r="I46" s="1"/>
      <c r="J46" s="1"/>
      <c r="K46" s="1"/>
      <c r="L46" s="1"/>
      <c r="M46" s="1"/>
      <c r="N46" s="1"/>
    </row>
    <row r="47" spans="1:14" ht="14.25" customHeight="1">
      <c r="A47" s="29" t="s">
        <v>101</v>
      </c>
      <c r="B47" s="21">
        <f t="shared" ref="B47:B48" si="26">D47*12</f>
        <v>0</v>
      </c>
      <c r="C47" s="21">
        <f t="shared" ref="C47:C49" si="27">D47*3</f>
        <v>0</v>
      </c>
      <c r="D47" s="27">
        <v>0</v>
      </c>
      <c r="E47" s="28" t="e">
        <f t="shared" si="25"/>
        <v>#DIV/0!</v>
      </c>
      <c r="F47" s="29" t="s">
        <v>102</v>
      </c>
      <c r="G47" s="1"/>
      <c r="H47" s="1"/>
      <c r="I47" s="1"/>
      <c r="J47" s="1"/>
      <c r="K47" s="1"/>
      <c r="L47" s="1"/>
      <c r="M47" s="1"/>
      <c r="N47" s="1"/>
    </row>
    <row r="48" spans="1:14" ht="14.25" customHeight="1">
      <c r="A48" s="29" t="s">
        <v>103</v>
      </c>
      <c r="B48" s="21">
        <f t="shared" si="26"/>
        <v>0</v>
      </c>
      <c r="C48" s="21">
        <f t="shared" si="27"/>
        <v>0</v>
      </c>
      <c r="D48" s="27">
        <v>0</v>
      </c>
      <c r="E48" s="28" t="e">
        <f t="shared" si="25"/>
        <v>#DIV/0!</v>
      </c>
      <c r="F48" s="29" t="s">
        <v>104</v>
      </c>
      <c r="G48" s="1"/>
      <c r="H48" s="1"/>
      <c r="I48" s="1"/>
      <c r="J48" s="1"/>
      <c r="K48" s="1"/>
      <c r="L48" s="1"/>
      <c r="M48" s="1"/>
      <c r="N48" s="1"/>
    </row>
    <row r="49" spans="1:14" ht="14.25" customHeight="1">
      <c r="A49" s="29" t="s">
        <v>105</v>
      </c>
      <c r="B49" s="27">
        <v>0</v>
      </c>
      <c r="C49" s="21">
        <f t="shared" si="27"/>
        <v>0</v>
      </c>
      <c r="D49" s="21">
        <f>B49/12</f>
        <v>0</v>
      </c>
      <c r="E49" s="28" t="e">
        <f t="shared" si="25"/>
        <v>#DIV/0!</v>
      </c>
      <c r="F49" s="29" t="s">
        <v>106</v>
      </c>
      <c r="G49" s="1"/>
      <c r="H49" s="1"/>
      <c r="I49" s="1"/>
      <c r="J49" s="1"/>
      <c r="K49" s="1"/>
      <c r="L49" s="1"/>
      <c r="M49" s="1"/>
      <c r="N49" s="1"/>
    </row>
    <row r="50" spans="1:14" ht="14.25" customHeight="1">
      <c r="A50" s="1"/>
      <c r="B50" s="21"/>
      <c r="C50" s="21"/>
      <c r="D50" s="2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4.25" customHeight="1">
      <c r="A51" s="8" t="s">
        <v>107</v>
      </c>
      <c r="B51" s="6">
        <f t="shared" ref="B51:D51" si="28">SUM(B52:B53)</f>
        <v>0</v>
      </c>
      <c r="C51" s="6">
        <f t="shared" si="28"/>
        <v>0</v>
      </c>
      <c r="D51" s="6">
        <f t="shared" si="28"/>
        <v>0</v>
      </c>
      <c r="E51" s="10" t="e">
        <f t="shared" ref="E51:E53" si="29">D51/D$3</f>
        <v>#DIV/0!</v>
      </c>
      <c r="F51" s="1"/>
      <c r="G51" s="1"/>
      <c r="H51" s="1"/>
      <c r="I51" s="1"/>
      <c r="J51" s="1"/>
      <c r="K51" s="1"/>
      <c r="L51" s="1"/>
      <c r="M51" s="1"/>
      <c r="N51" s="1"/>
    </row>
    <row r="52" spans="1:14" ht="14.25" customHeight="1">
      <c r="A52" s="29" t="s">
        <v>108</v>
      </c>
      <c r="B52" s="27">
        <v>0</v>
      </c>
      <c r="C52" s="21">
        <f t="shared" ref="C52:C53" si="30">D52*3</f>
        <v>0</v>
      </c>
      <c r="D52" s="21">
        <f t="shared" ref="D52:D53" si="31">B52/12</f>
        <v>0</v>
      </c>
      <c r="E52" s="28" t="e">
        <f t="shared" si="29"/>
        <v>#DIV/0!</v>
      </c>
      <c r="F52" s="1" t="s">
        <v>109</v>
      </c>
      <c r="G52" s="1"/>
      <c r="H52" s="1"/>
      <c r="I52" s="1"/>
      <c r="J52" s="1"/>
      <c r="K52" s="1"/>
      <c r="L52" s="1"/>
      <c r="M52" s="1"/>
      <c r="N52" s="1"/>
    </row>
    <row r="53" spans="1:14" ht="14.25" customHeight="1">
      <c r="A53" s="1" t="s">
        <v>110</v>
      </c>
      <c r="B53" s="27">
        <v>0</v>
      </c>
      <c r="C53" s="21">
        <f t="shared" si="30"/>
        <v>0</v>
      </c>
      <c r="D53" s="21">
        <f t="shared" si="31"/>
        <v>0</v>
      </c>
      <c r="E53" s="28" t="e">
        <f t="shared" si="29"/>
        <v>#DIV/0!</v>
      </c>
      <c r="F53" s="29" t="s">
        <v>111</v>
      </c>
      <c r="G53" s="1"/>
      <c r="H53" s="1"/>
      <c r="I53" s="1"/>
      <c r="J53" s="1"/>
      <c r="K53" s="1"/>
      <c r="L53" s="1"/>
      <c r="M53" s="1"/>
      <c r="N53" s="1"/>
    </row>
    <row r="54" spans="1:14" ht="14.25" customHeight="1">
      <c r="A54" s="1"/>
      <c r="B54" s="21"/>
      <c r="C54" s="21"/>
      <c r="D54" s="2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4.25" customHeight="1">
      <c r="A55" s="8" t="s">
        <v>112</v>
      </c>
      <c r="B55" s="6">
        <f t="shared" ref="B55:D55" si="32">SUM(B56:B63)</f>
        <v>0</v>
      </c>
      <c r="C55" s="6">
        <f t="shared" si="32"/>
        <v>0</v>
      </c>
      <c r="D55" s="6">
        <f t="shared" si="32"/>
        <v>0</v>
      </c>
      <c r="E55" s="10" t="e">
        <f t="shared" ref="E55:E63" si="33">D55/D$3</f>
        <v>#DIV/0!</v>
      </c>
      <c r="F55" s="1"/>
      <c r="G55" s="1"/>
      <c r="H55" s="1"/>
      <c r="I55" s="1"/>
      <c r="J55" s="1"/>
      <c r="K55" s="1"/>
      <c r="L55" s="1"/>
      <c r="M55" s="1"/>
      <c r="N55" s="1"/>
    </row>
    <row r="56" spans="1:14" ht="14.25" customHeight="1">
      <c r="A56" s="1" t="s">
        <v>113</v>
      </c>
      <c r="B56" s="27">
        <v>0</v>
      </c>
      <c r="C56" s="21">
        <f t="shared" ref="C56:C57" si="34">D56*3</f>
        <v>0</v>
      </c>
      <c r="D56" s="21">
        <f t="shared" ref="D56:D57" si="35">B56/12</f>
        <v>0</v>
      </c>
      <c r="E56" s="28" t="e">
        <f t="shared" si="33"/>
        <v>#DIV/0!</v>
      </c>
      <c r="F56" s="1" t="s">
        <v>114</v>
      </c>
      <c r="G56" s="1"/>
      <c r="H56" s="1"/>
      <c r="I56" s="1"/>
      <c r="J56" s="1"/>
      <c r="K56" s="1"/>
      <c r="L56" s="1"/>
      <c r="M56" s="1"/>
      <c r="N56" s="1"/>
    </row>
    <row r="57" spans="1:14" ht="14.25" customHeight="1">
      <c r="A57" s="1" t="s">
        <v>115</v>
      </c>
      <c r="B57" s="27">
        <v>0</v>
      </c>
      <c r="C57" s="21">
        <f t="shared" si="34"/>
        <v>0</v>
      </c>
      <c r="D57" s="21">
        <f t="shared" si="35"/>
        <v>0</v>
      </c>
      <c r="E57" s="28" t="e">
        <f t="shared" si="33"/>
        <v>#DIV/0!</v>
      </c>
      <c r="F57" s="29" t="s">
        <v>116</v>
      </c>
      <c r="G57" s="1"/>
      <c r="H57" s="1"/>
      <c r="I57" s="1"/>
      <c r="J57" s="1"/>
      <c r="K57" s="1"/>
      <c r="L57" s="1"/>
      <c r="M57" s="1"/>
      <c r="N57" s="1"/>
    </row>
    <row r="58" spans="1:14" ht="14.25" customHeight="1">
      <c r="A58" s="1" t="s">
        <v>117</v>
      </c>
      <c r="B58" s="21">
        <f>D58*12</f>
        <v>0</v>
      </c>
      <c r="C58" s="27">
        <v>0</v>
      </c>
      <c r="D58" s="21">
        <f>C58/3</f>
        <v>0</v>
      </c>
      <c r="E58" s="28" t="e">
        <f t="shared" si="33"/>
        <v>#DIV/0!</v>
      </c>
      <c r="F58" s="29" t="s">
        <v>118</v>
      </c>
      <c r="G58" s="1"/>
      <c r="H58" s="1"/>
      <c r="I58" s="1"/>
      <c r="J58" s="1"/>
      <c r="K58" s="1"/>
      <c r="L58" s="1"/>
      <c r="M58" s="1"/>
      <c r="N58" s="1"/>
    </row>
    <row r="59" spans="1:14" ht="14.25" customHeight="1">
      <c r="A59" s="1" t="s">
        <v>119</v>
      </c>
      <c r="B59" s="27">
        <v>0</v>
      </c>
      <c r="C59" s="21">
        <f t="shared" ref="C59:C60" si="36">D59*3</f>
        <v>0</v>
      </c>
      <c r="D59" s="21">
        <f t="shared" ref="D59:D60" si="37">B59/12</f>
        <v>0</v>
      </c>
      <c r="E59" s="28" t="e">
        <f t="shared" si="33"/>
        <v>#DIV/0!</v>
      </c>
      <c r="F59" s="1" t="s">
        <v>142</v>
      </c>
      <c r="G59" s="1"/>
      <c r="H59" s="1"/>
      <c r="I59" s="1"/>
      <c r="J59" s="1"/>
      <c r="K59" s="1"/>
      <c r="L59" s="1"/>
      <c r="M59" s="1"/>
      <c r="N59" s="1"/>
    </row>
    <row r="60" spans="1:14" ht="14.25" customHeight="1">
      <c r="A60" s="1" t="s">
        <v>120</v>
      </c>
      <c r="B60" s="27">
        <v>0</v>
      </c>
      <c r="C60" s="21">
        <f t="shared" si="36"/>
        <v>0</v>
      </c>
      <c r="D60" s="21">
        <f t="shared" si="37"/>
        <v>0</v>
      </c>
      <c r="E60" s="28" t="e">
        <f t="shared" si="33"/>
        <v>#DIV/0!</v>
      </c>
      <c r="F60" s="1" t="s">
        <v>121</v>
      </c>
      <c r="G60" s="1"/>
      <c r="H60" s="1"/>
      <c r="I60" s="1"/>
      <c r="J60" s="1"/>
      <c r="K60" s="1"/>
      <c r="L60" s="1"/>
      <c r="M60" s="1"/>
      <c r="N60" s="1"/>
    </row>
    <row r="61" spans="1:14" ht="14.25" customHeight="1">
      <c r="A61" s="1" t="s">
        <v>122</v>
      </c>
      <c r="B61" s="21">
        <f t="shared" ref="B61:B62" si="38">D61*12</f>
        <v>0</v>
      </c>
      <c r="C61" s="27">
        <v>0</v>
      </c>
      <c r="D61" s="21">
        <f>C61/3</f>
        <v>0</v>
      </c>
      <c r="E61" s="28" t="e">
        <f t="shared" si="33"/>
        <v>#DIV/0!</v>
      </c>
      <c r="F61" s="29" t="s">
        <v>123</v>
      </c>
      <c r="G61" s="1"/>
      <c r="H61" s="1"/>
      <c r="I61" s="1"/>
      <c r="J61" s="1"/>
      <c r="K61" s="1"/>
      <c r="L61" s="1"/>
      <c r="M61" s="1"/>
      <c r="N61" s="1"/>
    </row>
    <row r="62" spans="1:14" ht="14.25" customHeight="1">
      <c r="A62" s="1" t="s">
        <v>124</v>
      </c>
      <c r="B62" s="21">
        <f t="shared" si="38"/>
        <v>0</v>
      </c>
      <c r="C62" s="21">
        <f t="shared" ref="C62:C63" si="39">D62*3</f>
        <v>0</v>
      </c>
      <c r="D62" s="27">
        <v>0</v>
      </c>
      <c r="E62" s="28" t="e">
        <f t="shared" si="33"/>
        <v>#DIV/0!</v>
      </c>
      <c r="F62" s="1" t="s">
        <v>125</v>
      </c>
      <c r="G62" s="1"/>
      <c r="H62" s="1"/>
      <c r="I62" s="1"/>
      <c r="J62" s="1"/>
      <c r="K62" s="1"/>
      <c r="L62" s="1"/>
      <c r="M62" s="1"/>
      <c r="N62" s="1"/>
    </row>
    <row r="63" spans="1:14" ht="14.25" customHeight="1">
      <c r="A63" s="1" t="s">
        <v>141</v>
      </c>
      <c r="B63" s="27">
        <v>0</v>
      </c>
      <c r="C63" s="21">
        <f t="shared" si="39"/>
        <v>0</v>
      </c>
      <c r="D63" s="21">
        <f>B63/12</f>
        <v>0</v>
      </c>
      <c r="E63" s="28" t="e">
        <f t="shared" si="33"/>
        <v>#DIV/0!</v>
      </c>
      <c r="F63" s="29" t="s">
        <v>126</v>
      </c>
      <c r="G63" s="1"/>
      <c r="H63" s="1"/>
      <c r="I63" s="1"/>
      <c r="J63" s="1"/>
      <c r="K63" s="1"/>
      <c r="L63" s="1"/>
      <c r="M63" s="1"/>
      <c r="N63" s="1"/>
    </row>
    <row r="64" spans="1:14" ht="14.25" customHeight="1">
      <c r="A64" s="1"/>
      <c r="B64" s="21"/>
      <c r="C64" s="21"/>
      <c r="D64" s="2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ht="14.25" customHeight="1">
      <c r="A65" s="8" t="s">
        <v>127</v>
      </c>
      <c r="B65" s="6">
        <f t="shared" ref="B65:D65" si="40">SUM(B66:B68)</f>
        <v>0</v>
      </c>
      <c r="C65" s="6">
        <f t="shared" si="40"/>
        <v>0</v>
      </c>
      <c r="D65" s="6">
        <f t="shared" si="40"/>
        <v>0</v>
      </c>
      <c r="E65" s="10" t="e">
        <f t="shared" ref="E65:E68" si="41">D65/D$3</f>
        <v>#DIV/0!</v>
      </c>
      <c r="F65" s="1"/>
      <c r="G65" s="1"/>
      <c r="H65" s="1"/>
      <c r="I65" s="1"/>
      <c r="J65" s="1"/>
      <c r="K65" s="1"/>
      <c r="L65" s="1"/>
      <c r="M65" s="1"/>
      <c r="N65" s="1"/>
    </row>
    <row r="66" spans="1:14" ht="14.25" customHeight="1">
      <c r="A66" s="1" t="s">
        <v>128</v>
      </c>
      <c r="B66" s="27">
        <v>0</v>
      </c>
      <c r="C66" s="21">
        <f t="shared" ref="C66:C68" si="42">D66*3</f>
        <v>0</v>
      </c>
      <c r="D66" s="21">
        <f>B66/12</f>
        <v>0</v>
      </c>
      <c r="E66" s="28" t="e">
        <f t="shared" si="41"/>
        <v>#DIV/0!</v>
      </c>
      <c r="F66" s="29" t="s">
        <v>140</v>
      </c>
      <c r="G66" s="1"/>
      <c r="H66" s="1"/>
      <c r="I66" s="1"/>
      <c r="J66" s="1"/>
      <c r="K66" s="1"/>
      <c r="L66" s="1"/>
      <c r="M66" s="1"/>
      <c r="N66" s="1"/>
    </row>
    <row r="67" spans="1:14" ht="14.25" customHeight="1">
      <c r="A67" s="29" t="s">
        <v>129</v>
      </c>
      <c r="B67" s="21">
        <f>D67*12</f>
        <v>0</v>
      </c>
      <c r="C67" s="21">
        <f t="shared" si="42"/>
        <v>0</v>
      </c>
      <c r="D67" s="27">
        <v>0</v>
      </c>
      <c r="E67" s="28" t="e">
        <f t="shared" si="41"/>
        <v>#DIV/0!</v>
      </c>
      <c r="F67" s="29" t="s">
        <v>139</v>
      </c>
      <c r="G67" s="1"/>
      <c r="H67" s="1"/>
      <c r="I67" s="1"/>
      <c r="J67" s="1"/>
      <c r="K67" s="1"/>
      <c r="L67" s="1"/>
      <c r="M67" s="1"/>
      <c r="N67" s="1"/>
    </row>
    <row r="68" spans="1:14" ht="14.25" customHeight="1">
      <c r="A68" s="1" t="s">
        <v>130</v>
      </c>
      <c r="B68" s="27">
        <v>0</v>
      </c>
      <c r="C68" s="21">
        <f t="shared" si="42"/>
        <v>0</v>
      </c>
      <c r="D68" s="21">
        <f>B68/12</f>
        <v>0</v>
      </c>
      <c r="E68" s="28" t="e">
        <f t="shared" si="41"/>
        <v>#DIV/0!</v>
      </c>
      <c r="F68" s="1" t="s">
        <v>138</v>
      </c>
      <c r="G68" s="1"/>
      <c r="H68" s="1"/>
      <c r="I68" s="1"/>
      <c r="J68" s="1"/>
      <c r="K68" s="1"/>
      <c r="L68" s="1"/>
      <c r="M68" s="1"/>
      <c r="N68" s="1"/>
    </row>
    <row r="69" spans="1:14" ht="14.25" customHeight="1">
      <c r="A69" s="1"/>
      <c r="B69" s="21"/>
      <c r="C69" s="21"/>
      <c r="D69" s="2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ht="14.25" customHeight="1">
      <c r="A70" s="8" t="s">
        <v>131</v>
      </c>
      <c r="B70" s="6">
        <f t="shared" ref="B70:D70" si="43">SUM(B71:B75)</f>
        <v>0</v>
      </c>
      <c r="C70" s="6">
        <f t="shared" si="43"/>
        <v>0</v>
      </c>
      <c r="D70" s="6">
        <f t="shared" si="43"/>
        <v>0</v>
      </c>
      <c r="E70" s="10" t="e">
        <f t="shared" ref="E70:E75" si="44">D70/D$3</f>
        <v>#DIV/0!</v>
      </c>
      <c r="F70" s="1"/>
      <c r="G70" s="1"/>
      <c r="H70" s="1"/>
      <c r="I70" s="1"/>
      <c r="J70" s="1"/>
      <c r="K70" s="1"/>
      <c r="L70" s="1"/>
      <c r="M70" s="1"/>
      <c r="N70" s="1"/>
    </row>
    <row r="71" spans="1:14" ht="14.25" customHeight="1">
      <c r="A71" s="1" t="s">
        <v>132</v>
      </c>
      <c r="B71" s="21">
        <f t="shared" ref="B71:B75" si="45">D71*12</f>
        <v>0</v>
      </c>
      <c r="C71" s="21">
        <f t="shared" ref="C71:C75" si="46">D71*3</f>
        <v>0</v>
      </c>
      <c r="D71" s="27">
        <v>0</v>
      </c>
      <c r="E71" s="28" t="e">
        <f t="shared" si="44"/>
        <v>#DIV/0!</v>
      </c>
      <c r="F71" s="55" t="s">
        <v>133</v>
      </c>
      <c r="G71" s="1"/>
      <c r="H71" s="1"/>
      <c r="I71" s="1"/>
      <c r="J71" s="1"/>
      <c r="K71" s="1"/>
      <c r="L71" s="1"/>
      <c r="M71" s="1"/>
      <c r="N71" s="1"/>
    </row>
    <row r="72" spans="1:14" ht="14.25" customHeight="1">
      <c r="A72" s="1" t="s">
        <v>134</v>
      </c>
      <c r="B72" s="21">
        <f t="shared" si="45"/>
        <v>0</v>
      </c>
      <c r="C72" s="21">
        <f t="shared" si="46"/>
        <v>0</v>
      </c>
      <c r="D72" s="27">
        <v>0</v>
      </c>
      <c r="E72" s="28" t="e">
        <f t="shared" si="44"/>
        <v>#DIV/0!</v>
      </c>
      <c r="F72" s="50"/>
      <c r="G72" s="1"/>
      <c r="H72" s="1"/>
      <c r="I72" s="1"/>
      <c r="J72" s="1"/>
      <c r="K72" s="1"/>
      <c r="L72" s="1"/>
      <c r="M72" s="1"/>
      <c r="N72" s="1"/>
    </row>
    <row r="73" spans="1:14" ht="14.25" customHeight="1">
      <c r="A73" s="1" t="s">
        <v>135</v>
      </c>
      <c r="B73" s="21">
        <f t="shared" si="45"/>
        <v>0</v>
      </c>
      <c r="C73" s="21">
        <f t="shared" si="46"/>
        <v>0</v>
      </c>
      <c r="D73" s="27">
        <v>0</v>
      </c>
      <c r="E73" s="28" t="e">
        <f t="shared" si="44"/>
        <v>#DIV/0!</v>
      </c>
      <c r="F73" s="50"/>
      <c r="G73" s="1"/>
      <c r="H73" s="1"/>
      <c r="I73" s="1"/>
      <c r="J73" s="1"/>
      <c r="K73" s="1"/>
      <c r="L73" s="1"/>
      <c r="M73" s="1"/>
      <c r="N73" s="1"/>
    </row>
    <row r="74" spans="1:14" ht="14.25" customHeight="1">
      <c r="A74" s="1" t="s">
        <v>136</v>
      </c>
      <c r="B74" s="21">
        <f t="shared" si="45"/>
        <v>0</v>
      </c>
      <c r="C74" s="21">
        <f t="shared" si="46"/>
        <v>0</v>
      </c>
      <c r="D74" s="27">
        <v>0</v>
      </c>
      <c r="E74" s="28" t="e">
        <f t="shared" si="44"/>
        <v>#DIV/0!</v>
      </c>
      <c r="F74" s="50"/>
      <c r="G74" s="1"/>
      <c r="H74" s="1"/>
      <c r="I74" s="1"/>
      <c r="J74" s="1"/>
      <c r="K74" s="1"/>
      <c r="L74" s="1"/>
      <c r="M74" s="1"/>
      <c r="N74" s="1"/>
    </row>
    <row r="75" spans="1:14" ht="14.25" customHeight="1">
      <c r="A75" s="1" t="s">
        <v>137</v>
      </c>
      <c r="B75" s="21">
        <f t="shared" si="45"/>
        <v>0</v>
      </c>
      <c r="C75" s="21">
        <f t="shared" si="46"/>
        <v>0</v>
      </c>
      <c r="D75" s="27">
        <v>0</v>
      </c>
      <c r="E75" s="28" t="e">
        <f t="shared" si="44"/>
        <v>#DIV/0!</v>
      </c>
      <c r="F75" s="50"/>
      <c r="G75" s="1"/>
      <c r="H75" s="1"/>
      <c r="I75" s="1"/>
      <c r="J75" s="1"/>
      <c r="K75" s="1"/>
      <c r="L75" s="1">
        <v>3</v>
      </c>
      <c r="M75" s="1"/>
      <c r="N75" s="1"/>
    </row>
    <row r="76" spans="1:14" ht="14.25" customHeight="1">
      <c r="A76" s="1"/>
      <c r="B76" s="21"/>
      <c r="C76" s="21"/>
      <c r="D76" s="21"/>
      <c r="E76" s="1"/>
      <c r="F76" s="1"/>
      <c r="G76" s="1"/>
      <c r="H76" s="1"/>
      <c r="I76" s="1"/>
      <c r="J76" s="1"/>
      <c r="K76" s="1"/>
      <c r="L76" s="1">
        <v>700</v>
      </c>
      <c r="M76" s="1"/>
      <c r="N76" s="1">
        <f>240+270</f>
        <v>510</v>
      </c>
    </row>
    <row r="77" spans="1:14" ht="14.25" customHeight="1">
      <c r="A77" s="1"/>
      <c r="B77" s="21"/>
      <c r="C77" s="21"/>
      <c r="D77" s="21"/>
      <c r="E77" s="1"/>
      <c r="F77" s="1"/>
      <c r="G77" s="1"/>
      <c r="H77" s="1"/>
      <c r="I77" s="1"/>
      <c r="J77" s="1"/>
      <c r="K77" s="1"/>
      <c r="L77" s="1">
        <v>1044</v>
      </c>
      <c r="M77" s="1"/>
      <c r="N77" s="1"/>
    </row>
    <row r="78" spans="1:14" ht="14.25" customHeight="1">
      <c r="A78" s="1"/>
      <c r="B78" s="21"/>
      <c r="C78" s="21"/>
      <c r="D78" s="21"/>
      <c r="E78" s="1"/>
      <c r="F78" s="1"/>
      <c r="G78" s="1"/>
      <c r="H78" s="1"/>
      <c r="I78" s="1"/>
      <c r="J78" s="1"/>
      <c r="K78" s="1"/>
      <c r="L78" s="1">
        <v>200</v>
      </c>
      <c r="M78" s="1"/>
      <c r="N78" s="1"/>
    </row>
    <row r="79" spans="1:14" ht="14.25" customHeight="1">
      <c r="A79" s="1"/>
      <c r="B79" s="21"/>
      <c r="C79" s="21"/>
      <c r="D79" s="21"/>
      <c r="E79" s="1"/>
      <c r="F79" s="1"/>
      <c r="G79" s="1"/>
      <c r="H79" s="1"/>
      <c r="I79" s="1"/>
      <c r="J79" s="1"/>
      <c r="K79" s="1"/>
      <c r="L79" s="1">
        <f>SUM(L76:L78)*L75/18.5</f>
        <v>315.24324324324323</v>
      </c>
      <c r="M79" s="1"/>
      <c r="N79" s="1"/>
    </row>
    <row r="80" spans="1:14" ht="14.25" customHeight="1">
      <c r="A80" s="1"/>
      <c r="B80" s="21"/>
      <c r="C80" s="21"/>
      <c r="D80" s="21"/>
      <c r="E80" s="1"/>
      <c r="F80" s="1"/>
      <c r="G80" s="1"/>
      <c r="H80" s="1"/>
      <c r="I80" s="1"/>
      <c r="J80" s="1"/>
      <c r="K80" s="1"/>
      <c r="L80" s="1"/>
      <c r="M80" s="1"/>
      <c r="N80" s="1">
        <f>510+315</f>
        <v>825</v>
      </c>
    </row>
    <row r="81" spans="1:14" ht="14.25" customHeight="1">
      <c r="A81" s="1"/>
      <c r="B81" s="21"/>
      <c r="C81" s="21"/>
      <c r="D81" s="2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ht="14.25" customHeight="1">
      <c r="A82" s="1"/>
      <c r="B82" s="21"/>
      <c r="C82" s="21"/>
      <c r="D82" s="2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ht="14.25" customHeight="1">
      <c r="A83" s="1"/>
      <c r="B83" s="21"/>
      <c r="C83" s="21"/>
      <c r="D83" s="2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ht="14.25" customHeight="1">
      <c r="A84" s="1"/>
      <c r="B84" s="21"/>
      <c r="C84" s="21"/>
      <c r="D84" s="2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ht="14.25" customHeight="1">
      <c r="A85" s="1"/>
      <c r="B85" s="21"/>
      <c r="C85" s="21"/>
      <c r="D85" s="2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4.25" customHeight="1">
      <c r="A86" s="1"/>
      <c r="B86" s="21"/>
      <c r="C86" s="21"/>
      <c r="D86" s="2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ht="14.25" customHeight="1">
      <c r="A87" s="1"/>
      <c r="B87" s="21"/>
      <c r="C87" s="21"/>
      <c r="D87" s="2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ht="14.25" customHeight="1">
      <c r="A88" s="1"/>
      <c r="B88" s="21"/>
      <c r="C88" s="21"/>
      <c r="D88" s="2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ht="14.25" customHeight="1">
      <c r="A89" s="1"/>
      <c r="B89" s="21"/>
      <c r="C89" s="21"/>
      <c r="D89" s="2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ht="14.25" customHeight="1">
      <c r="A90" s="1"/>
      <c r="B90" s="21"/>
      <c r="C90" s="21"/>
      <c r="D90" s="2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ht="14.25" customHeight="1">
      <c r="A91" s="1"/>
      <c r="B91" s="21"/>
      <c r="C91" s="21"/>
      <c r="D91" s="2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4.25" customHeight="1">
      <c r="A92" s="1"/>
      <c r="B92" s="21"/>
      <c r="C92" s="21"/>
      <c r="D92" s="2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ht="14.25" customHeight="1">
      <c r="A93" s="1"/>
      <c r="B93" s="21"/>
      <c r="C93" s="21"/>
      <c r="D93" s="2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14.25" customHeight="1">
      <c r="A94" s="1"/>
      <c r="B94" s="21"/>
      <c r="C94" s="21"/>
      <c r="D94" s="2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ht="14.25" customHeight="1">
      <c r="A95" s="1"/>
      <c r="B95" s="21"/>
      <c r="C95" s="21"/>
      <c r="D95" s="2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ht="14.25" customHeight="1">
      <c r="A96" s="1"/>
      <c r="B96" s="21"/>
      <c r="C96" s="21"/>
      <c r="D96" s="2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ht="14.25" customHeight="1">
      <c r="A97" s="1"/>
      <c r="B97" s="21"/>
      <c r="C97" s="21"/>
      <c r="D97" s="2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4.25" customHeight="1">
      <c r="A98" s="1"/>
      <c r="B98" s="21"/>
      <c r="C98" s="21"/>
      <c r="D98" s="2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ht="14.25" customHeight="1">
      <c r="A99" s="1"/>
      <c r="B99" s="21"/>
      <c r="C99" s="21"/>
      <c r="D99" s="2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ht="14.25" customHeight="1">
      <c r="A100" s="1"/>
      <c r="B100" s="21"/>
      <c r="C100" s="21"/>
      <c r="D100" s="2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ht="15.75" customHeight="1"/>
    <row r="102" spans="1:14" ht="15.75" customHeight="1"/>
    <row r="103" spans="1:14" ht="15.75" customHeight="1"/>
    <row r="104" spans="1:14" ht="15.75" customHeight="1"/>
    <row r="105" spans="1:14" ht="15.75" customHeight="1"/>
    <row r="106" spans="1:14" ht="15.75" customHeight="1"/>
    <row r="107" spans="1:14" ht="15.75" customHeight="1"/>
    <row r="108" spans="1:14" ht="15.75" customHeight="1"/>
    <row r="109" spans="1:14" ht="15.75" customHeight="1"/>
    <row r="110" spans="1:14" ht="15.75" customHeight="1"/>
    <row r="111" spans="1:14" ht="15.75" customHeight="1"/>
    <row r="112" spans="1:1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F71:F75"/>
  </mergeCell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tabSelected="1" zoomScale="160" zoomScaleNormal="160" workbookViewId="0">
      <pane ySplit="4" topLeftCell="A5" activePane="bottomLeft" state="frozen"/>
      <selection pane="bottomLeft" activeCell="D2" sqref="D2"/>
    </sheetView>
  </sheetViews>
  <sheetFormatPr defaultColWidth="14.42578125" defaultRowHeight="15" customHeight="1"/>
  <cols>
    <col min="1" max="1" width="31.5703125" customWidth="1"/>
    <col min="2" max="2" width="12" customWidth="1"/>
    <col min="3" max="3" width="12.42578125" customWidth="1"/>
    <col min="4" max="4" width="11.42578125" bestFit="1" customWidth="1"/>
    <col min="5" max="5" width="7.5703125" customWidth="1"/>
    <col min="6" max="6" width="73.28515625" customWidth="1"/>
    <col min="7" max="7" width="11.140625" customWidth="1"/>
    <col min="8" max="8" width="10.140625" customWidth="1"/>
    <col min="9" max="9" width="8.85546875" customWidth="1"/>
    <col min="10" max="10" width="9.5703125" customWidth="1"/>
    <col min="11" max="14" width="8.85546875" customWidth="1"/>
  </cols>
  <sheetData>
    <row r="1" spans="1:14" ht="14.25" customHeight="1">
      <c r="A1" s="1"/>
      <c r="B1" s="6" t="s">
        <v>1</v>
      </c>
      <c r="C1" s="6" t="s">
        <v>3</v>
      </c>
      <c r="D1" s="6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4.25" customHeight="1">
      <c r="A2" s="8" t="s">
        <v>5</v>
      </c>
      <c r="B2" s="46"/>
      <c r="C2" s="46"/>
      <c r="D2" s="56">
        <v>400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4.25" customHeight="1">
      <c r="A3" s="8" t="s">
        <v>6</v>
      </c>
      <c r="B3" s="6">
        <f t="shared" ref="B3:C3" si="0">SUM(B7,B20,B28,B33,B41,B46,B51,B55,B65,B70)</f>
        <v>0</v>
      </c>
      <c r="C3" s="6">
        <f t="shared" si="0"/>
        <v>0</v>
      </c>
      <c r="D3" s="6">
        <f>SUM(D7,D20,D28,D33,D41,D46,D51,D55,D65,D70)</f>
        <v>0</v>
      </c>
      <c r="E3" s="10" t="e">
        <f>SUM(E7,E20,E28,E33,E41,E46,E51,E55,E65,E70)</f>
        <v>#DIV/0!</v>
      </c>
      <c r="F3" s="8" t="s">
        <v>11</v>
      </c>
      <c r="G3" s="44" t="s">
        <v>143</v>
      </c>
      <c r="H3" s="1"/>
      <c r="I3" s="1"/>
      <c r="J3" s="1"/>
      <c r="K3" s="1"/>
      <c r="L3" s="1"/>
      <c r="M3" s="1"/>
      <c r="N3" s="1"/>
    </row>
    <row r="4" spans="1:14" ht="14.25" customHeight="1">
      <c r="A4" s="8"/>
      <c r="B4" s="6">
        <f t="shared" ref="B4:C4" si="1">+B2-B3</f>
        <v>0</v>
      </c>
      <c r="C4" s="6">
        <f t="shared" si="1"/>
        <v>0</v>
      </c>
      <c r="D4" s="15">
        <f>D2-D3</f>
        <v>400</v>
      </c>
      <c r="E4" s="10"/>
      <c r="F4" s="17" t="str">
        <f>IF(D4&lt;0,"&lt;----Overbudget!", "Still Within Budget!!!")</f>
        <v>Still Within Budget!!!</v>
      </c>
      <c r="G4" s="44" t="s">
        <v>144</v>
      </c>
      <c r="H4" s="1"/>
      <c r="I4" s="1"/>
      <c r="J4" s="1"/>
      <c r="K4" s="1"/>
      <c r="L4" s="1"/>
      <c r="M4" s="1"/>
      <c r="N4" s="1"/>
    </row>
    <row r="5" spans="1:14" ht="14.25" customHeight="1">
      <c r="A5" s="8"/>
      <c r="B5" s="6"/>
      <c r="C5" s="6"/>
      <c r="D5" s="6"/>
      <c r="E5" s="10"/>
      <c r="F5" s="8"/>
      <c r="G5" s="1"/>
      <c r="H5" s="1"/>
      <c r="I5" s="1"/>
      <c r="J5" s="1"/>
      <c r="K5" s="1"/>
      <c r="L5" s="1"/>
      <c r="M5" s="1"/>
      <c r="N5" s="1"/>
    </row>
    <row r="6" spans="1:14" ht="14.25" customHeight="1">
      <c r="A6" s="1"/>
      <c r="B6" s="21"/>
      <c r="C6" s="21"/>
      <c r="D6" s="2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4.25" customHeight="1">
      <c r="A7" s="8" t="s">
        <v>22</v>
      </c>
      <c r="B7" s="6">
        <f t="shared" ref="B7:D7" si="2">SUM(B8:B18)</f>
        <v>0</v>
      </c>
      <c r="C7" s="6">
        <f t="shared" si="2"/>
        <v>0</v>
      </c>
      <c r="D7" s="6">
        <f t="shared" si="2"/>
        <v>0</v>
      </c>
      <c r="E7" s="10" t="e">
        <f>D7/D$3</f>
        <v>#DIV/0!</v>
      </c>
      <c r="F7" s="1"/>
      <c r="G7" s="1"/>
      <c r="H7" s="1"/>
      <c r="I7" s="1"/>
      <c r="J7" s="1"/>
      <c r="K7" s="1"/>
      <c r="L7" s="1"/>
      <c r="M7" s="1"/>
      <c r="N7" s="1"/>
    </row>
    <row r="8" spans="1:14" ht="14.25" customHeight="1">
      <c r="A8" s="1" t="s">
        <v>25</v>
      </c>
      <c r="B8" s="21">
        <f>D8*12</f>
        <v>0</v>
      </c>
      <c r="C8" s="21">
        <f t="shared" ref="C8:C18" si="3">D8*3</f>
        <v>0</v>
      </c>
      <c r="D8" s="27">
        <v>0</v>
      </c>
      <c r="E8" s="28" t="e">
        <f t="shared" ref="E8:E18" si="4">D8/D$3</f>
        <v>#DIV/0!</v>
      </c>
      <c r="F8" s="29" t="s">
        <v>28</v>
      </c>
      <c r="G8" s="1"/>
      <c r="H8" s="1"/>
      <c r="I8" s="1"/>
      <c r="J8" s="1"/>
      <c r="K8" s="1"/>
      <c r="L8" s="1"/>
      <c r="M8" s="1"/>
      <c r="N8" s="1"/>
    </row>
    <row r="9" spans="1:14" ht="86.25" customHeight="1">
      <c r="A9" s="1" t="s">
        <v>29</v>
      </c>
      <c r="B9" s="27">
        <v>0</v>
      </c>
      <c r="C9" s="21">
        <f t="shared" si="3"/>
        <v>0</v>
      </c>
      <c r="D9" s="21">
        <f t="shared" ref="D9:D11" si="5">B9/12</f>
        <v>0</v>
      </c>
      <c r="E9" s="28" t="e">
        <f t="shared" si="4"/>
        <v>#DIV/0!</v>
      </c>
      <c r="F9" s="29" t="s">
        <v>30</v>
      </c>
      <c r="G9" s="1"/>
      <c r="H9" s="1"/>
      <c r="I9" s="1"/>
      <c r="J9" s="1"/>
      <c r="K9" s="1"/>
      <c r="L9" s="1"/>
      <c r="M9" s="1"/>
      <c r="N9" s="1"/>
    </row>
    <row r="10" spans="1:14" ht="14.25" customHeight="1">
      <c r="A10" s="1" t="s">
        <v>31</v>
      </c>
      <c r="B10" s="27">
        <v>0</v>
      </c>
      <c r="C10" s="21">
        <f t="shared" si="3"/>
        <v>0</v>
      </c>
      <c r="D10" s="21">
        <f t="shared" si="5"/>
        <v>0</v>
      </c>
      <c r="E10" s="28" t="e">
        <f t="shared" si="4"/>
        <v>#DIV/0!</v>
      </c>
      <c r="F10" s="29" t="s">
        <v>34</v>
      </c>
      <c r="G10" s="1"/>
      <c r="H10" s="1"/>
      <c r="I10" s="1"/>
      <c r="J10" s="1"/>
      <c r="K10" s="1"/>
      <c r="L10" s="1"/>
      <c r="M10" s="1"/>
      <c r="N10" s="1"/>
    </row>
    <row r="11" spans="1:14" ht="14.25" customHeight="1">
      <c r="A11" s="1" t="s">
        <v>35</v>
      </c>
      <c r="B11" s="27">
        <v>0</v>
      </c>
      <c r="C11" s="21">
        <f t="shared" si="3"/>
        <v>0</v>
      </c>
      <c r="D11" s="21">
        <f t="shared" si="5"/>
        <v>0</v>
      </c>
      <c r="E11" s="28" t="e">
        <f t="shared" si="4"/>
        <v>#DIV/0!</v>
      </c>
      <c r="F11" s="29" t="s">
        <v>36</v>
      </c>
      <c r="G11" s="1"/>
      <c r="H11" s="1"/>
      <c r="I11" s="1"/>
      <c r="J11" s="1"/>
      <c r="K11" s="1"/>
      <c r="L11" s="1"/>
      <c r="M11" s="1"/>
      <c r="N11" s="1"/>
    </row>
    <row r="12" spans="1:14" ht="14.25" customHeight="1">
      <c r="A12" s="1" t="s">
        <v>37</v>
      </c>
      <c r="B12" s="21">
        <f t="shared" ref="B12:B18" si="6">D12*12</f>
        <v>0</v>
      </c>
      <c r="C12" s="21">
        <f t="shared" si="3"/>
        <v>0</v>
      </c>
      <c r="D12" s="27">
        <v>0</v>
      </c>
      <c r="E12" s="28" t="e">
        <f t="shared" si="4"/>
        <v>#DIV/0!</v>
      </c>
      <c r="F12" s="1" t="s">
        <v>39</v>
      </c>
      <c r="G12" s="1"/>
      <c r="H12" s="1"/>
      <c r="I12" s="1"/>
      <c r="J12" s="1"/>
      <c r="K12" s="1"/>
      <c r="L12" s="1"/>
      <c r="M12" s="1"/>
      <c r="N12" s="1"/>
    </row>
    <row r="13" spans="1:14" ht="14.25" customHeight="1">
      <c r="A13" s="1" t="s">
        <v>40</v>
      </c>
      <c r="B13" s="21">
        <f t="shared" si="6"/>
        <v>0</v>
      </c>
      <c r="C13" s="21">
        <f t="shared" si="3"/>
        <v>0</v>
      </c>
      <c r="D13" s="27">
        <v>0</v>
      </c>
      <c r="E13" s="28" t="e">
        <f t="shared" si="4"/>
        <v>#DIV/0!</v>
      </c>
      <c r="F13" s="1" t="s">
        <v>41</v>
      </c>
      <c r="G13" s="1"/>
      <c r="H13" s="1"/>
      <c r="I13" s="1"/>
      <c r="J13" s="1"/>
      <c r="K13" s="1"/>
      <c r="L13" s="1"/>
      <c r="M13" s="1"/>
      <c r="N13" s="1"/>
    </row>
    <row r="14" spans="1:14" ht="14.25" customHeight="1">
      <c r="A14" s="1" t="s">
        <v>42</v>
      </c>
      <c r="B14" s="21">
        <f t="shared" si="6"/>
        <v>0</v>
      </c>
      <c r="C14" s="21">
        <f t="shared" si="3"/>
        <v>0</v>
      </c>
      <c r="D14" s="27">
        <v>0</v>
      </c>
      <c r="E14" s="28" t="e">
        <f t="shared" si="4"/>
        <v>#DIV/0!</v>
      </c>
      <c r="F14" s="1" t="s">
        <v>43</v>
      </c>
      <c r="G14" s="1"/>
      <c r="H14" s="1"/>
      <c r="I14" s="1"/>
      <c r="J14" s="1"/>
      <c r="K14" s="1"/>
      <c r="L14" s="1"/>
      <c r="M14" s="1"/>
      <c r="N14" s="1"/>
    </row>
    <row r="15" spans="1:14" ht="14.25" customHeight="1">
      <c r="A15" s="1" t="s">
        <v>44</v>
      </c>
      <c r="B15" s="21">
        <f t="shared" si="6"/>
        <v>0</v>
      </c>
      <c r="C15" s="21">
        <f t="shared" si="3"/>
        <v>0</v>
      </c>
      <c r="D15" s="27">
        <v>0</v>
      </c>
      <c r="E15" s="28" t="e">
        <f t="shared" si="4"/>
        <v>#DIV/0!</v>
      </c>
      <c r="F15" s="1" t="s">
        <v>45</v>
      </c>
      <c r="G15" s="1"/>
      <c r="H15" s="1"/>
      <c r="I15" s="1"/>
      <c r="J15" s="1"/>
      <c r="K15" s="1"/>
      <c r="L15" s="1"/>
      <c r="M15" s="1"/>
      <c r="N15" s="1"/>
    </row>
    <row r="16" spans="1:14" ht="14.25" customHeight="1">
      <c r="A16" s="1" t="s">
        <v>46</v>
      </c>
      <c r="B16" s="21">
        <f t="shared" si="6"/>
        <v>0</v>
      </c>
      <c r="C16" s="21">
        <f t="shared" si="3"/>
        <v>0</v>
      </c>
      <c r="D16" s="27">
        <v>0</v>
      </c>
      <c r="E16" s="28" t="e">
        <f t="shared" si="4"/>
        <v>#DIV/0!</v>
      </c>
      <c r="F16" s="1" t="s">
        <v>47</v>
      </c>
      <c r="G16" s="1"/>
      <c r="H16" s="1"/>
      <c r="I16" s="1"/>
      <c r="J16" s="1"/>
      <c r="K16" s="1"/>
      <c r="L16" s="1"/>
      <c r="M16" s="1"/>
      <c r="N16" s="1"/>
    </row>
    <row r="17" spans="1:14" ht="14.25" customHeight="1">
      <c r="A17" s="1" t="s">
        <v>48</v>
      </c>
      <c r="B17" s="21">
        <f t="shared" si="6"/>
        <v>0</v>
      </c>
      <c r="C17" s="21">
        <f t="shared" si="3"/>
        <v>0</v>
      </c>
      <c r="D17" s="27">
        <v>0</v>
      </c>
      <c r="E17" s="28" t="e">
        <f t="shared" si="4"/>
        <v>#DIV/0!</v>
      </c>
      <c r="F17" s="1" t="s">
        <v>49</v>
      </c>
      <c r="G17" s="1"/>
      <c r="H17" s="1"/>
      <c r="I17" s="1"/>
      <c r="J17" s="1"/>
      <c r="K17" s="1"/>
      <c r="L17" s="1"/>
      <c r="M17" s="1"/>
      <c r="N17" s="1"/>
    </row>
    <row r="18" spans="1:14" ht="14.25" customHeight="1">
      <c r="A18" s="1" t="s">
        <v>51</v>
      </c>
      <c r="B18" s="21">
        <f t="shared" si="6"/>
        <v>0</v>
      </c>
      <c r="C18" s="21">
        <f t="shared" si="3"/>
        <v>0</v>
      </c>
      <c r="D18" s="27">
        <v>0</v>
      </c>
      <c r="E18" s="28" t="e">
        <f t="shared" si="4"/>
        <v>#DIV/0!</v>
      </c>
      <c r="F18" s="1" t="s">
        <v>52</v>
      </c>
      <c r="G18" s="1"/>
      <c r="H18" s="1"/>
      <c r="I18" s="1"/>
      <c r="J18" s="1"/>
      <c r="K18" s="1"/>
      <c r="L18" s="1"/>
      <c r="M18" s="1"/>
      <c r="N18" s="1"/>
    </row>
    <row r="19" spans="1:14" ht="14.25" customHeight="1">
      <c r="A19" s="1"/>
      <c r="B19" s="21"/>
      <c r="C19" s="21"/>
      <c r="D19" s="2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14.25" customHeight="1">
      <c r="A20" s="8" t="s">
        <v>53</v>
      </c>
      <c r="B20" s="6">
        <f t="shared" ref="B20:D20" si="7">SUM(B21:B26)</f>
        <v>0</v>
      </c>
      <c r="C20" s="6">
        <f t="shared" si="7"/>
        <v>0</v>
      </c>
      <c r="D20" s="6">
        <f t="shared" si="7"/>
        <v>0</v>
      </c>
      <c r="E20" s="10" t="e">
        <f t="shared" ref="E20:E24" si="8">D20/D$3</f>
        <v>#DIV/0!</v>
      </c>
      <c r="F20" s="1"/>
      <c r="G20" s="1"/>
      <c r="H20" s="1"/>
      <c r="I20" s="1"/>
      <c r="J20" s="1"/>
      <c r="K20" s="1"/>
      <c r="L20" s="1"/>
      <c r="M20" s="1"/>
      <c r="N20" s="1"/>
    </row>
    <row r="21" spans="1:14" ht="14.25" customHeight="1">
      <c r="A21" s="1" t="s">
        <v>55</v>
      </c>
      <c r="B21" s="21">
        <f>D21*12</f>
        <v>0</v>
      </c>
      <c r="C21" s="21">
        <f t="shared" ref="C21:C24" si="9">D21*3</f>
        <v>0</v>
      </c>
      <c r="D21" s="27">
        <v>0</v>
      </c>
      <c r="E21" s="28" t="e">
        <f t="shared" si="8"/>
        <v>#DIV/0!</v>
      </c>
      <c r="F21" s="29" t="s">
        <v>57</v>
      </c>
      <c r="G21" s="1"/>
      <c r="H21" s="1"/>
      <c r="I21" s="1"/>
      <c r="J21" s="1"/>
      <c r="K21" s="1"/>
      <c r="L21" s="1"/>
      <c r="M21" s="1"/>
      <c r="N21" s="1"/>
    </row>
    <row r="22" spans="1:14" ht="14.25" customHeight="1">
      <c r="A22" s="1" t="s">
        <v>29</v>
      </c>
      <c r="B22" s="27">
        <v>0</v>
      </c>
      <c r="C22" s="21">
        <f t="shared" si="9"/>
        <v>0</v>
      </c>
      <c r="D22" s="21">
        <f>B22/12</f>
        <v>0</v>
      </c>
      <c r="E22" s="28" t="e">
        <f t="shared" si="8"/>
        <v>#DIV/0!</v>
      </c>
      <c r="F22" s="29" t="s">
        <v>58</v>
      </c>
      <c r="G22" s="1"/>
      <c r="H22" s="1"/>
      <c r="I22" s="1"/>
      <c r="J22" s="1"/>
      <c r="K22" s="1"/>
      <c r="L22" s="1"/>
      <c r="M22" s="1"/>
      <c r="N22" s="1"/>
    </row>
    <row r="23" spans="1:14" ht="14.25" customHeight="1">
      <c r="A23" s="1" t="s">
        <v>59</v>
      </c>
      <c r="B23" s="21">
        <f>D23*12</f>
        <v>0</v>
      </c>
      <c r="C23" s="21">
        <f t="shared" si="9"/>
        <v>0</v>
      </c>
      <c r="D23" s="27">
        <v>0</v>
      </c>
      <c r="E23" s="28" t="e">
        <f t="shared" si="8"/>
        <v>#DIV/0!</v>
      </c>
      <c r="F23" s="1" t="s">
        <v>60</v>
      </c>
      <c r="G23" s="1"/>
      <c r="H23" s="1"/>
      <c r="I23" s="1"/>
      <c r="J23" s="1"/>
      <c r="K23" s="1"/>
      <c r="L23" s="1"/>
      <c r="M23" s="1"/>
      <c r="N23" s="1"/>
    </row>
    <row r="24" spans="1:14" ht="60" customHeight="1">
      <c r="A24" s="1" t="s">
        <v>62</v>
      </c>
      <c r="B24" s="27"/>
      <c r="C24" s="21">
        <f t="shared" si="9"/>
        <v>0</v>
      </c>
      <c r="D24" s="21">
        <f>B24/12</f>
        <v>0</v>
      </c>
      <c r="E24" s="28" t="e">
        <f t="shared" si="8"/>
        <v>#DIV/0!</v>
      </c>
      <c r="F24" s="29" t="s">
        <v>63</v>
      </c>
      <c r="G24" s="1"/>
      <c r="H24" s="1"/>
      <c r="I24" s="1"/>
      <c r="J24" s="1"/>
      <c r="K24" s="1"/>
      <c r="L24" s="1"/>
      <c r="M24" s="1"/>
      <c r="N24" s="1"/>
    </row>
    <row r="25" spans="1:14" ht="14.25" customHeight="1">
      <c r="A25" s="29" t="s">
        <v>64</v>
      </c>
      <c r="B25" s="21">
        <f>D25*12</f>
        <v>0</v>
      </c>
      <c r="C25" s="27">
        <v>0</v>
      </c>
      <c r="D25" s="21">
        <f>C25/3</f>
        <v>0</v>
      </c>
      <c r="E25" s="28"/>
      <c r="F25" s="29" t="s">
        <v>66</v>
      </c>
      <c r="G25" s="1"/>
      <c r="H25" s="1"/>
      <c r="I25" s="1"/>
      <c r="J25" s="1"/>
      <c r="K25" s="1"/>
      <c r="L25" s="1"/>
      <c r="M25" s="1"/>
      <c r="N25" s="1"/>
    </row>
    <row r="26" spans="1:14" ht="14.25" customHeight="1">
      <c r="A26" s="1" t="s">
        <v>70</v>
      </c>
      <c r="B26" s="27">
        <v>0</v>
      </c>
      <c r="C26" s="21">
        <f>D26*3</f>
        <v>0</v>
      </c>
      <c r="D26" s="21">
        <f>B26/12</f>
        <v>0</v>
      </c>
      <c r="E26" s="28" t="e">
        <f>D26/D$3</f>
        <v>#DIV/0!</v>
      </c>
      <c r="F26" s="29" t="s">
        <v>76</v>
      </c>
      <c r="G26" s="1"/>
      <c r="H26" s="1"/>
      <c r="I26" s="1"/>
      <c r="J26" s="1"/>
      <c r="K26" s="1"/>
      <c r="L26" s="1"/>
      <c r="M26" s="1"/>
      <c r="N26" s="1"/>
    </row>
    <row r="27" spans="1:14" ht="14.25" customHeight="1">
      <c r="A27" s="1"/>
      <c r="B27" s="21"/>
      <c r="C27" s="21"/>
      <c r="D27" s="2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ht="14.25" customHeight="1">
      <c r="A28" s="8" t="s">
        <v>77</v>
      </c>
      <c r="B28" s="6">
        <f t="shared" ref="B28:D28" si="10">SUM(B29:B31)</f>
        <v>0</v>
      </c>
      <c r="C28" s="6">
        <f t="shared" si="10"/>
        <v>0</v>
      </c>
      <c r="D28" s="6">
        <f t="shared" si="10"/>
        <v>0</v>
      </c>
      <c r="E28" s="10" t="e">
        <f t="shared" ref="E28:E31" si="11">D28/D$3</f>
        <v>#DIV/0!</v>
      </c>
      <c r="F28" s="1"/>
      <c r="G28" s="1"/>
      <c r="H28" s="1"/>
      <c r="I28" s="1"/>
      <c r="J28" s="1"/>
      <c r="K28" s="1"/>
      <c r="L28" s="1"/>
      <c r="M28" s="1"/>
      <c r="N28" s="1"/>
    </row>
    <row r="29" spans="1:14" ht="14.25" customHeight="1">
      <c r="A29" s="1" t="s">
        <v>78</v>
      </c>
      <c r="B29" s="21">
        <f t="shared" ref="B29:B31" si="12">D29*12</f>
        <v>0</v>
      </c>
      <c r="C29" s="21">
        <f t="shared" ref="C29:C31" si="13">D29*3</f>
        <v>0</v>
      </c>
      <c r="D29" s="27">
        <v>0</v>
      </c>
      <c r="E29" s="28" t="e">
        <f t="shared" si="11"/>
        <v>#DIV/0!</v>
      </c>
      <c r="F29" s="29" t="s">
        <v>79</v>
      </c>
      <c r="G29" s="1"/>
      <c r="H29" s="1"/>
      <c r="I29" s="1"/>
      <c r="J29" s="1"/>
      <c r="K29" s="1"/>
      <c r="L29" s="1"/>
      <c r="M29" s="1"/>
      <c r="N29" s="1"/>
    </row>
    <row r="30" spans="1:14" ht="14.25" customHeight="1">
      <c r="A30" s="1" t="s">
        <v>80</v>
      </c>
      <c r="B30" s="21">
        <f t="shared" si="12"/>
        <v>0</v>
      </c>
      <c r="C30" s="21">
        <f t="shared" si="13"/>
        <v>0</v>
      </c>
      <c r="D30" s="27">
        <v>0</v>
      </c>
      <c r="E30" s="28" t="e">
        <f t="shared" si="11"/>
        <v>#DIV/0!</v>
      </c>
      <c r="F30" s="29" t="s">
        <v>81</v>
      </c>
      <c r="G30" s="1"/>
      <c r="H30" s="1"/>
      <c r="I30" s="1"/>
      <c r="J30" s="1"/>
      <c r="K30" s="1"/>
      <c r="L30" s="1"/>
      <c r="M30" s="1"/>
      <c r="N30" s="1"/>
    </row>
    <row r="31" spans="1:14" ht="14.25" customHeight="1">
      <c r="A31" s="1" t="s">
        <v>82</v>
      </c>
      <c r="B31" s="21">
        <f t="shared" si="12"/>
        <v>0</v>
      </c>
      <c r="C31" s="21">
        <f t="shared" si="13"/>
        <v>0</v>
      </c>
      <c r="D31" s="27">
        <v>0</v>
      </c>
      <c r="E31" s="28" t="e">
        <f t="shared" si="11"/>
        <v>#DIV/0!</v>
      </c>
      <c r="F31" s="1" t="s">
        <v>83</v>
      </c>
      <c r="G31" s="1"/>
      <c r="H31" s="1"/>
      <c r="I31" s="1"/>
      <c r="J31" s="1"/>
      <c r="K31" s="1"/>
      <c r="L31" s="1"/>
      <c r="M31" s="1"/>
      <c r="N31" s="1"/>
    </row>
    <row r="32" spans="1:14" ht="14.25" customHeight="1">
      <c r="A32" s="1"/>
      <c r="B32" s="21"/>
      <c r="C32" s="21"/>
      <c r="D32" s="2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4.25" customHeight="1">
      <c r="A33" s="8" t="s">
        <v>84</v>
      </c>
      <c r="B33" s="6">
        <f t="shared" ref="B33:D33" si="14">SUM(B34:B39)</f>
        <v>0</v>
      </c>
      <c r="C33" s="6">
        <f t="shared" si="14"/>
        <v>0</v>
      </c>
      <c r="D33" s="6">
        <f t="shared" si="14"/>
        <v>0</v>
      </c>
      <c r="E33" s="10" t="e">
        <f t="shared" ref="E33:E39" si="15">D33/D$3</f>
        <v>#DIV/0!</v>
      </c>
      <c r="F33" s="1"/>
      <c r="G33" s="1"/>
      <c r="H33" s="1"/>
      <c r="I33" s="1"/>
      <c r="J33" s="1"/>
      <c r="K33" s="1"/>
      <c r="L33" s="1"/>
      <c r="M33" s="1"/>
      <c r="N33" s="1"/>
    </row>
    <row r="34" spans="1:14" ht="14.25" customHeight="1">
      <c r="A34" s="1" t="s">
        <v>85</v>
      </c>
      <c r="B34" s="21">
        <f t="shared" ref="B34:B35" si="16">D34*12</f>
        <v>0</v>
      </c>
      <c r="C34" s="27">
        <v>0</v>
      </c>
      <c r="D34" s="21">
        <f t="shared" ref="D34:D35" si="17">C34/3</f>
        <v>0</v>
      </c>
      <c r="E34" s="28" t="e">
        <f t="shared" si="15"/>
        <v>#DIV/0!</v>
      </c>
      <c r="F34" s="1" t="s">
        <v>86</v>
      </c>
      <c r="G34" s="1"/>
      <c r="H34" s="1"/>
      <c r="I34" s="1"/>
      <c r="J34" s="1"/>
      <c r="K34" s="1"/>
      <c r="L34" s="1"/>
      <c r="M34" s="1"/>
      <c r="N34" s="1"/>
    </row>
    <row r="35" spans="1:14" ht="14.25" customHeight="1">
      <c r="A35" s="1" t="s">
        <v>87</v>
      </c>
      <c r="B35" s="21">
        <f t="shared" si="16"/>
        <v>0</v>
      </c>
      <c r="C35" s="27">
        <v>0</v>
      </c>
      <c r="D35" s="21">
        <f t="shared" si="17"/>
        <v>0</v>
      </c>
      <c r="E35" s="28" t="e">
        <f t="shared" si="15"/>
        <v>#DIV/0!</v>
      </c>
      <c r="F35" s="1" t="s">
        <v>88</v>
      </c>
      <c r="G35" s="1"/>
      <c r="H35" s="1"/>
      <c r="I35" s="1"/>
      <c r="J35" s="1"/>
      <c r="K35" s="1"/>
      <c r="L35" s="1"/>
      <c r="M35" s="1"/>
      <c r="N35" s="1"/>
    </row>
    <row r="36" spans="1:14" ht="14.25" customHeight="1">
      <c r="A36" s="1" t="s">
        <v>89</v>
      </c>
      <c r="B36" s="27">
        <v>0</v>
      </c>
      <c r="C36" s="21">
        <f t="shared" ref="C36:C37" si="18">D36*3</f>
        <v>0</v>
      </c>
      <c r="D36" s="21">
        <f t="shared" ref="D36:D37" si="19">B36/12</f>
        <v>0</v>
      </c>
      <c r="E36" s="28" t="e">
        <f t="shared" si="15"/>
        <v>#DIV/0!</v>
      </c>
      <c r="F36" s="1"/>
      <c r="G36" s="1"/>
      <c r="H36" s="1"/>
      <c r="I36" s="1"/>
      <c r="J36" s="1"/>
      <c r="K36" s="1"/>
      <c r="L36" s="1"/>
      <c r="M36" s="1"/>
      <c r="N36" s="1"/>
    </row>
    <row r="37" spans="1:14" ht="14.25" customHeight="1">
      <c r="A37" s="29" t="s">
        <v>90</v>
      </c>
      <c r="B37" s="27">
        <v>0</v>
      </c>
      <c r="C37" s="21">
        <f t="shared" si="18"/>
        <v>0</v>
      </c>
      <c r="D37" s="21">
        <f t="shared" si="19"/>
        <v>0</v>
      </c>
      <c r="E37" s="28" t="e">
        <f t="shared" si="15"/>
        <v>#DIV/0!</v>
      </c>
      <c r="F37" s="1"/>
      <c r="G37" s="1"/>
      <c r="H37" s="1"/>
      <c r="I37" s="1"/>
      <c r="J37" s="1"/>
      <c r="K37" s="1"/>
      <c r="L37" s="1"/>
      <c r="M37" s="1"/>
      <c r="N37" s="1"/>
    </row>
    <row r="38" spans="1:14" ht="14.25" customHeight="1">
      <c r="A38" s="1" t="s">
        <v>91</v>
      </c>
      <c r="B38" s="21">
        <f t="shared" ref="B38:B39" si="20">D38*12</f>
        <v>0</v>
      </c>
      <c r="C38" s="27">
        <v>0</v>
      </c>
      <c r="D38" s="21">
        <f>C38/3</f>
        <v>0</v>
      </c>
      <c r="E38" s="28" t="e">
        <f t="shared" si="15"/>
        <v>#DIV/0!</v>
      </c>
      <c r="F38" s="45" t="s">
        <v>145</v>
      </c>
      <c r="G38" s="1"/>
      <c r="H38" s="1"/>
      <c r="I38" s="1"/>
      <c r="J38" s="1"/>
      <c r="K38" s="1"/>
      <c r="L38" s="1"/>
      <c r="M38" s="1"/>
      <c r="N38" s="1"/>
    </row>
    <row r="39" spans="1:14" ht="14.25" customHeight="1">
      <c r="A39" s="1" t="s">
        <v>92</v>
      </c>
      <c r="B39" s="21">
        <f t="shared" si="20"/>
        <v>0</v>
      </c>
      <c r="C39" s="21">
        <f>D39*3</f>
        <v>0</v>
      </c>
      <c r="D39" s="27">
        <v>0</v>
      </c>
      <c r="E39" s="28" t="e">
        <f t="shared" si="15"/>
        <v>#DIV/0!</v>
      </c>
      <c r="F39" s="1"/>
      <c r="G39" s="1"/>
      <c r="H39" s="21"/>
      <c r="I39" s="1"/>
      <c r="J39" s="1"/>
      <c r="K39" s="1"/>
      <c r="L39" s="1"/>
      <c r="M39" s="1"/>
      <c r="N39" s="1"/>
    </row>
    <row r="40" spans="1:14" ht="14.25" customHeight="1">
      <c r="A40" s="1"/>
      <c r="B40" s="21"/>
      <c r="C40" s="21"/>
      <c r="D40" s="2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ht="14.25" customHeight="1">
      <c r="A41" s="8" t="s">
        <v>93</v>
      </c>
      <c r="B41" s="6">
        <f t="shared" ref="B41:D41" si="21">SUM(B42:B44)</f>
        <v>0</v>
      </c>
      <c r="C41" s="6">
        <f t="shared" si="21"/>
        <v>0</v>
      </c>
      <c r="D41" s="6">
        <f t="shared" si="21"/>
        <v>0</v>
      </c>
      <c r="E41" s="10" t="e">
        <f t="shared" ref="E41:E44" si="22">D41/D$3</f>
        <v>#DIV/0!</v>
      </c>
      <c r="F41" s="1"/>
      <c r="G41" s="1"/>
      <c r="H41" s="1"/>
      <c r="I41" s="1"/>
      <c r="J41" s="1"/>
      <c r="K41" s="1"/>
      <c r="L41" s="1"/>
      <c r="M41" s="1"/>
      <c r="N41" s="1"/>
    </row>
    <row r="42" spans="1:14" ht="90.75" customHeight="1">
      <c r="A42" s="1" t="s">
        <v>94</v>
      </c>
      <c r="B42" s="21">
        <f>D42*12</f>
        <v>0</v>
      </c>
      <c r="C42" s="21">
        <f t="shared" ref="C42:C44" si="23">D42*3</f>
        <v>0</v>
      </c>
      <c r="D42" s="27">
        <v>0</v>
      </c>
      <c r="E42" s="28" t="e">
        <f t="shared" si="22"/>
        <v>#DIV/0!</v>
      </c>
      <c r="F42" s="29" t="s">
        <v>95</v>
      </c>
      <c r="G42" s="1"/>
      <c r="H42" s="1"/>
      <c r="I42" s="1"/>
      <c r="J42" s="1"/>
      <c r="K42" s="1"/>
      <c r="L42" s="1"/>
      <c r="M42" s="1"/>
      <c r="N42" s="1"/>
    </row>
    <row r="43" spans="1:14" ht="78" customHeight="1">
      <c r="A43" s="1" t="s">
        <v>96</v>
      </c>
      <c r="B43" s="21">
        <f>SUM('College Budget'!D48,'College Budget'!D49,)</f>
        <v>0</v>
      </c>
      <c r="C43" s="21">
        <f t="shared" si="23"/>
        <v>0</v>
      </c>
      <c r="D43" s="27">
        <v>0</v>
      </c>
      <c r="E43" s="28" t="e">
        <f t="shared" si="22"/>
        <v>#DIV/0!</v>
      </c>
      <c r="F43" s="29" t="s">
        <v>97</v>
      </c>
      <c r="G43" s="1"/>
      <c r="H43" s="1"/>
      <c r="I43" s="1"/>
      <c r="J43" s="1"/>
      <c r="K43" s="1"/>
      <c r="L43" s="1"/>
      <c r="M43" s="1"/>
      <c r="N43" s="1"/>
    </row>
    <row r="44" spans="1:14" ht="14.25" customHeight="1">
      <c r="A44" s="1" t="s">
        <v>98</v>
      </c>
      <c r="B44" s="21">
        <f>D44*12</f>
        <v>0</v>
      </c>
      <c r="C44" s="21">
        <f t="shared" si="23"/>
        <v>0</v>
      </c>
      <c r="D44" s="27">
        <v>0</v>
      </c>
      <c r="E44" s="28" t="e">
        <f t="shared" si="22"/>
        <v>#DIV/0!</v>
      </c>
      <c r="F44" s="1" t="s">
        <v>99</v>
      </c>
      <c r="G44" s="1"/>
      <c r="H44" s="1"/>
      <c r="I44" s="1"/>
      <c r="J44" s="1"/>
      <c r="K44" s="1"/>
      <c r="L44" s="1"/>
      <c r="M44" s="1"/>
      <c r="N44" s="1"/>
    </row>
    <row r="45" spans="1:14" ht="14.25" customHeight="1">
      <c r="A45" s="1"/>
      <c r="B45" s="21"/>
      <c r="C45" s="21"/>
      <c r="D45" s="2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4.25" customHeight="1">
      <c r="A46" s="8" t="s">
        <v>100</v>
      </c>
      <c r="B46" s="6">
        <f t="shared" ref="B46:D46" si="24">SUM(B47:B49)</f>
        <v>0</v>
      </c>
      <c r="C46" s="6">
        <f t="shared" si="24"/>
        <v>0</v>
      </c>
      <c r="D46" s="6">
        <f t="shared" si="24"/>
        <v>0</v>
      </c>
      <c r="E46" s="10" t="e">
        <f t="shared" ref="E46:E49" si="25">D46/D$3</f>
        <v>#DIV/0!</v>
      </c>
      <c r="F46" s="1"/>
      <c r="G46" s="1"/>
      <c r="H46" s="1"/>
      <c r="I46" s="1"/>
      <c r="J46" s="1"/>
      <c r="K46" s="1"/>
      <c r="L46" s="1"/>
      <c r="M46" s="1"/>
      <c r="N46" s="1"/>
    </row>
    <row r="47" spans="1:14" ht="14.25" customHeight="1">
      <c r="A47" s="29" t="s">
        <v>101</v>
      </c>
      <c r="B47" s="21">
        <f t="shared" ref="B47:B48" si="26">D47*12</f>
        <v>0</v>
      </c>
      <c r="C47" s="21">
        <f t="shared" ref="C47:C49" si="27">D47*3</f>
        <v>0</v>
      </c>
      <c r="D47" s="27">
        <v>0</v>
      </c>
      <c r="E47" s="28" t="e">
        <f t="shared" si="25"/>
        <v>#DIV/0!</v>
      </c>
      <c r="F47" s="29" t="s">
        <v>102</v>
      </c>
      <c r="G47" s="1"/>
      <c r="H47" s="1"/>
      <c r="I47" s="1"/>
      <c r="J47" s="1"/>
      <c r="K47" s="1"/>
      <c r="L47" s="1"/>
      <c r="M47" s="1"/>
      <c r="N47" s="1"/>
    </row>
    <row r="48" spans="1:14" ht="14.25" customHeight="1">
      <c r="A48" s="29" t="s">
        <v>103</v>
      </c>
      <c r="B48" s="21">
        <f t="shared" si="26"/>
        <v>0</v>
      </c>
      <c r="C48" s="21">
        <f t="shared" si="27"/>
        <v>0</v>
      </c>
      <c r="D48" s="27">
        <v>0</v>
      </c>
      <c r="E48" s="28" t="e">
        <f t="shared" si="25"/>
        <v>#DIV/0!</v>
      </c>
      <c r="F48" s="29" t="s">
        <v>104</v>
      </c>
      <c r="G48" s="1"/>
      <c r="H48" s="1"/>
      <c r="I48" s="1"/>
      <c r="J48" s="1"/>
      <c r="K48" s="1"/>
      <c r="L48" s="1"/>
      <c r="M48" s="1"/>
      <c r="N48" s="1"/>
    </row>
    <row r="49" spans="1:14" ht="14.25" customHeight="1">
      <c r="A49" s="29" t="s">
        <v>105</v>
      </c>
      <c r="B49" s="27">
        <v>0</v>
      </c>
      <c r="C49" s="21">
        <f t="shared" si="27"/>
        <v>0</v>
      </c>
      <c r="D49" s="21">
        <f>B49/12</f>
        <v>0</v>
      </c>
      <c r="E49" s="28" t="e">
        <f t="shared" si="25"/>
        <v>#DIV/0!</v>
      </c>
      <c r="F49" s="29" t="s">
        <v>106</v>
      </c>
      <c r="G49" s="1"/>
      <c r="H49" s="1"/>
      <c r="I49" s="1"/>
      <c r="J49" s="1"/>
      <c r="K49" s="1"/>
      <c r="L49" s="1"/>
      <c r="M49" s="1"/>
      <c r="N49" s="1"/>
    </row>
    <row r="50" spans="1:14" ht="14.25" customHeight="1">
      <c r="A50" s="1"/>
      <c r="B50" s="21"/>
      <c r="C50" s="21"/>
      <c r="D50" s="2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4.25" customHeight="1">
      <c r="A51" s="8" t="s">
        <v>107</v>
      </c>
      <c r="B51" s="6">
        <f t="shared" ref="B51:D51" si="28">SUM(B52:B53)</f>
        <v>0</v>
      </c>
      <c r="C51" s="6">
        <f t="shared" si="28"/>
        <v>0</v>
      </c>
      <c r="D51" s="6">
        <f t="shared" si="28"/>
        <v>0</v>
      </c>
      <c r="E51" s="10" t="e">
        <f t="shared" ref="E51:E53" si="29">D51/D$3</f>
        <v>#DIV/0!</v>
      </c>
      <c r="F51" s="1"/>
      <c r="G51" s="1"/>
      <c r="H51" s="1"/>
      <c r="I51" s="1"/>
      <c r="J51" s="1"/>
      <c r="K51" s="1"/>
      <c r="L51" s="1"/>
      <c r="M51" s="1"/>
      <c r="N51" s="1"/>
    </row>
    <row r="52" spans="1:14" ht="14.25" customHeight="1">
      <c r="A52" s="29" t="s">
        <v>108</v>
      </c>
      <c r="B52" s="27">
        <v>0</v>
      </c>
      <c r="C52" s="21">
        <f t="shared" ref="C52:C53" si="30">D52*3</f>
        <v>0</v>
      </c>
      <c r="D52" s="21">
        <f t="shared" ref="D52:D53" si="31">B52/12</f>
        <v>0</v>
      </c>
      <c r="E52" s="28" t="e">
        <f t="shared" si="29"/>
        <v>#DIV/0!</v>
      </c>
      <c r="F52" s="1" t="s">
        <v>109</v>
      </c>
      <c r="G52" s="1"/>
      <c r="H52" s="1"/>
      <c r="I52" s="1"/>
      <c r="J52" s="1"/>
      <c r="K52" s="1"/>
      <c r="L52" s="1"/>
      <c r="M52" s="1"/>
      <c r="N52" s="1"/>
    </row>
    <row r="53" spans="1:14" ht="14.25" customHeight="1">
      <c r="A53" s="1" t="s">
        <v>110</v>
      </c>
      <c r="B53" s="27">
        <v>0</v>
      </c>
      <c r="C53" s="21">
        <f t="shared" si="30"/>
        <v>0</v>
      </c>
      <c r="D53" s="21">
        <f t="shared" si="31"/>
        <v>0</v>
      </c>
      <c r="E53" s="28" t="e">
        <f t="shared" si="29"/>
        <v>#DIV/0!</v>
      </c>
      <c r="F53" s="29" t="s">
        <v>111</v>
      </c>
      <c r="G53" s="1"/>
      <c r="H53" s="1"/>
      <c r="I53" s="1"/>
      <c r="J53" s="1"/>
      <c r="K53" s="1"/>
      <c r="L53" s="1"/>
      <c r="M53" s="1"/>
      <c r="N53" s="1"/>
    </row>
    <row r="54" spans="1:14" ht="14.25" customHeight="1">
      <c r="A54" s="1"/>
      <c r="B54" s="21"/>
      <c r="C54" s="21"/>
      <c r="D54" s="2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4.25" customHeight="1">
      <c r="A55" s="8" t="s">
        <v>112</v>
      </c>
      <c r="B55" s="6">
        <f t="shared" ref="B55:D55" si="32">SUM(B56:B63)</f>
        <v>0</v>
      </c>
      <c r="C55" s="6">
        <f t="shared" si="32"/>
        <v>0</v>
      </c>
      <c r="D55" s="6">
        <f t="shared" si="32"/>
        <v>0</v>
      </c>
      <c r="E55" s="10" t="e">
        <f t="shared" ref="E55:E63" si="33">D55/D$3</f>
        <v>#DIV/0!</v>
      </c>
      <c r="F55" s="1"/>
      <c r="G55" s="1"/>
      <c r="H55" s="1"/>
      <c r="I55" s="1"/>
      <c r="J55" s="1"/>
      <c r="K55" s="1"/>
      <c r="L55" s="1"/>
      <c r="M55" s="1"/>
      <c r="N55" s="1"/>
    </row>
    <row r="56" spans="1:14" ht="14.25" customHeight="1">
      <c r="A56" s="1" t="s">
        <v>113</v>
      </c>
      <c r="B56" s="27">
        <v>0</v>
      </c>
      <c r="C56" s="21">
        <f t="shared" ref="C56:C57" si="34">D56*3</f>
        <v>0</v>
      </c>
      <c r="D56" s="21">
        <f t="shared" ref="D56:D57" si="35">B56/12</f>
        <v>0</v>
      </c>
      <c r="E56" s="28" t="e">
        <f t="shared" si="33"/>
        <v>#DIV/0!</v>
      </c>
      <c r="F56" s="1" t="s">
        <v>114</v>
      </c>
      <c r="G56" s="1"/>
      <c r="H56" s="1"/>
      <c r="I56" s="1"/>
      <c r="J56" s="1"/>
      <c r="K56" s="1"/>
      <c r="L56" s="1"/>
      <c r="M56" s="1"/>
      <c r="N56" s="1"/>
    </row>
    <row r="57" spans="1:14" ht="14.25" customHeight="1">
      <c r="A57" s="1" t="s">
        <v>115</v>
      </c>
      <c r="B57" s="27">
        <v>0</v>
      </c>
      <c r="C57" s="21">
        <f t="shared" si="34"/>
        <v>0</v>
      </c>
      <c r="D57" s="21">
        <f t="shared" si="35"/>
        <v>0</v>
      </c>
      <c r="E57" s="28" t="e">
        <f t="shared" si="33"/>
        <v>#DIV/0!</v>
      </c>
      <c r="F57" s="29" t="s">
        <v>116</v>
      </c>
      <c r="G57" s="1"/>
      <c r="H57" s="1"/>
      <c r="I57" s="1"/>
      <c r="J57" s="1"/>
      <c r="K57" s="1"/>
      <c r="L57" s="1"/>
      <c r="M57" s="1"/>
      <c r="N57" s="1"/>
    </row>
    <row r="58" spans="1:14" ht="14.25" customHeight="1">
      <c r="A58" s="1" t="s">
        <v>117</v>
      </c>
      <c r="B58" s="21">
        <f>D58*12</f>
        <v>0</v>
      </c>
      <c r="C58" s="27">
        <v>0</v>
      </c>
      <c r="D58" s="21">
        <f>C58/3</f>
        <v>0</v>
      </c>
      <c r="E58" s="28" t="e">
        <f t="shared" si="33"/>
        <v>#DIV/0!</v>
      </c>
      <c r="F58" s="29" t="s">
        <v>118</v>
      </c>
      <c r="G58" s="1"/>
      <c r="H58" s="1"/>
      <c r="I58" s="1"/>
      <c r="J58" s="1"/>
      <c r="K58" s="1"/>
      <c r="L58" s="1"/>
      <c r="M58" s="1"/>
      <c r="N58" s="1"/>
    </row>
    <row r="59" spans="1:14" ht="14.25" customHeight="1">
      <c r="A59" s="1" t="s">
        <v>119</v>
      </c>
      <c r="B59" s="27">
        <v>0</v>
      </c>
      <c r="C59" s="21">
        <f t="shared" ref="C59:C60" si="36">D59*3</f>
        <v>0</v>
      </c>
      <c r="D59" s="21">
        <f t="shared" ref="D59:D60" si="37">B59/12</f>
        <v>0</v>
      </c>
      <c r="E59" s="28" t="e">
        <f t="shared" si="33"/>
        <v>#DIV/0!</v>
      </c>
      <c r="F59" s="1" t="s">
        <v>142</v>
      </c>
      <c r="G59" s="1"/>
      <c r="H59" s="1"/>
      <c r="I59" s="1"/>
      <c r="J59" s="1"/>
      <c r="K59" s="1"/>
      <c r="L59" s="1"/>
      <c r="M59" s="1"/>
      <c r="N59" s="1"/>
    </row>
    <row r="60" spans="1:14" ht="14.25" customHeight="1">
      <c r="A60" s="1" t="s">
        <v>120</v>
      </c>
      <c r="B60" s="27">
        <v>0</v>
      </c>
      <c r="C60" s="21">
        <f t="shared" si="36"/>
        <v>0</v>
      </c>
      <c r="D60" s="21">
        <f t="shared" si="37"/>
        <v>0</v>
      </c>
      <c r="E60" s="28" t="e">
        <f t="shared" si="33"/>
        <v>#DIV/0!</v>
      </c>
      <c r="F60" s="1" t="s">
        <v>121</v>
      </c>
      <c r="G60" s="1"/>
      <c r="H60" s="1"/>
      <c r="I60" s="1"/>
      <c r="J60" s="1"/>
      <c r="K60" s="1"/>
      <c r="L60" s="1"/>
      <c r="M60" s="1"/>
      <c r="N60" s="1"/>
    </row>
    <row r="61" spans="1:14" ht="14.25" customHeight="1">
      <c r="A61" s="1" t="s">
        <v>122</v>
      </c>
      <c r="B61" s="21">
        <f t="shared" ref="B61:B62" si="38">D61*12</f>
        <v>0</v>
      </c>
      <c r="C61" s="27">
        <v>0</v>
      </c>
      <c r="D61" s="21">
        <f>C61/3</f>
        <v>0</v>
      </c>
      <c r="E61" s="28" t="e">
        <f t="shared" si="33"/>
        <v>#DIV/0!</v>
      </c>
      <c r="F61" s="29" t="s">
        <v>123</v>
      </c>
      <c r="G61" s="1"/>
      <c r="H61" s="1"/>
      <c r="I61" s="1"/>
      <c r="J61" s="1"/>
      <c r="K61" s="1"/>
      <c r="L61" s="1"/>
      <c r="M61" s="1"/>
      <c r="N61" s="1"/>
    </row>
    <row r="62" spans="1:14" ht="14.25" customHeight="1">
      <c r="A62" s="1" t="s">
        <v>124</v>
      </c>
      <c r="B62" s="21">
        <f t="shared" si="38"/>
        <v>0</v>
      </c>
      <c r="C62" s="21">
        <f t="shared" ref="C62:C63" si="39">D62*3</f>
        <v>0</v>
      </c>
      <c r="D62" s="27">
        <v>0</v>
      </c>
      <c r="E62" s="28" t="e">
        <f t="shared" si="33"/>
        <v>#DIV/0!</v>
      </c>
      <c r="F62" s="1" t="s">
        <v>125</v>
      </c>
      <c r="G62" s="1"/>
      <c r="H62" s="1"/>
      <c r="I62" s="1"/>
      <c r="J62" s="1"/>
      <c r="K62" s="1"/>
      <c r="L62" s="1"/>
      <c r="M62" s="1"/>
      <c r="N62" s="1"/>
    </row>
    <row r="63" spans="1:14" ht="14.25" customHeight="1">
      <c r="A63" s="1" t="s">
        <v>141</v>
      </c>
      <c r="B63" s="27">
        <v>0</v>
      </c>
      <c r="C63" s="21">
        <f t="shared" si="39"/>
        <v>0</v>
      </c>
      <c r="D63" s="21">
        <f>B63/12</f>
        <v>0</v>
      </c>
      <c r="E63" s="28" t="e">
        <f t="shared" si="33"/>
        <v>#DIV/0!</v>
      </c>
      <c r="F63" s="29" t="s">
        <v>126</v>
      </c>
      <c r="G63" s="1"/>
      <c r="H63" s="1"/>
      <c r="I63" s="1"/>
      <c r="J63" s="1"/>
      <c r="K63" s="1"/>
      <c r="L63" s="1"/>
      <c r="M63" s="1"/>
      <c r="N63" s="1"/>
    </row>
    <row r="64" spans="1:14" ht="14.25" customHeight="1">
      <c r="A64" s="1"/>
      <c r="B64" s="21"/>
      <c r="C64" s="21"/>
      <c r="D64" s="2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ht="14.25" customHeight="1">
      <c r="A65" s="8" t="s">
        <v>127</v>
      </c>
      <c r="B65" s="6">
        <f t="shared" ref="B65:D65" si="40">SUM(B66:B68)</f>
        <v>0</v>
      </c>
      <c r="C65" s="6">
        <f t="shared" si="40"/>
        <v>0</v>
      </c>
      <c r="D65" s="6">
        <f t="shared" si="40"/>
        <v>0</v>
      </c>
      <c r="E65" s="10" t="e">
        <f t="shared" ref="E65:E68" si="41">D65/D$3</f>
        <v>#DIV/0!</v>
      </c>
      <c r="F65" s="1"/>
      <c r="G65" s="1"/>
      <c r="H65" s="1"/>
      <c r="I65" s="1"/>
      <c r="J65" s="1"/>
      <c r="K65" s="1"/>
      <c r="L65" s="1"/>
      <c r="M65" s="1"/>
      <c r="N65" s="1"/>
    </row>
    <row r="66" spans="1:14" ht="14.25" customHeight="1">
      <c r="A66" s="1" t="s">
        <v>128</v>
      </c>
      <c r="B66" s="27">
        <v>0</v>
      </c>
      <c r="C66" s="21">
        <f t="shared" ref="C66:C68" si="42">D66*3</f>
        <v>0</v>
      </c>
      <c r="D66" s="21">
        <f>B66/12</f>
        <v>0</v>
      </c>
      <c r="E66" s="28" t="e">
        <f t="shared" si="41"/>
        <v>#DIV/0!</v>
      </c>
      <c r="F66" s="29" t="s">
        <v>140</v>
      </c>
      <c r="G66" s="1"/>
      <c r="H66" s="1"/>
      <c r="I66" s="1"/>
      <c r="J66" s="1"/>
      <c r="K66" s="1"/>
      <c r="L66" s="1"/>
      <c r="M66" s="1"/>
      <c r="N66" s="1"/>
    </row>
    <row r="67" spans="1:14" ht="14.25" customHeight="1">
      <c r="A67" s="29" t="s">
        <v>129</v>
      </c>
      <c r="B67" s="21">
        <f>D67*12</f>
        <v>0</v>
      </c>
      <c r="C67" s="21">
        <f t="shared" si="42"/>
        <v>0</v>
      </c>
      <c r="D67" s="27">
        <v>0</v>
      </c>
      <c r="E67" s="28" t="e">
        <f t="shared" si="41"/>
        <v>#DIV/0!</v>
      </c>
      <c r="F67" s="29" t="s">
        <v>139</v>
      </c>
      <c r="G67" s="1"/>
      <c r="H67" s="1"/>
      <c r="I67" s="1"/>
      <c r="J67" s="1"/>
      <c r="K67" s="1"/>
      <c r="L67" s="1"/>
      <c r="M67" s="1"/>
      <c r="N67" s="1"/>
    </row>
    <row r="68" spans="1:14" ht="14.25" customHeight="1">
      <c r="A68" s="1" t="s">
        <v>130</v>
      </c>
      <c r="B68" s="27">
        <v>0</v>
      </c>
      <c r="C68" s="21">
        <f t="shared" si="42"/>
        <v>0</v>
      </c>
      <c r="D68" s="21">
        <f>B68/12</f>
        <v>0</v>
      </c>
      <c r="E68" s="28" t="e">
        <f t="shared" si="41"/>
        <v>#DIV/0!</v>
      </c>
      <c r="F68" s="1" t="s">
        <v>138</v>
      </c>
      <c r="G68" s="1"/>
      <c r="H68" s="1"/>
      <c r="I68" s="1"/>
      <c r="J68" s="1"/>
      <c r="K68" s="1"/>
      <c r="L68" s="1"/>
      <c r="M68" s="1"/>
      <c r="N68" s="1"/>
    </row>
    <row r="69" spans="1:14" ht="14.25" customHeight="1">
      <c r="A69" s="1"/>
      <c r="B69" s="21"/>
      <c r="C69" s="21"/>
      <c r="D69" s="2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ht="14.25" customHeight="1">
      <c r="A70" s="8" t="s">
        <v>131</v>
      </c>
      <c r="B70" s="6">
        <f t="shared" ref="B70:D70" si="43">SUM(B71:B75)</f>
        <v>0</v>
      </c>
      <c r="C70" s="6">
        <f t="shared" si="43"/>
        <v>0</v>
      </c>
      <c r="D70" s="6">
        <f t="shared" si="43"/>
        <v>0</v>
      </c>
      <c r="E70" s="10" t="e">
        <f t="shared" ref="E70:E75" si="44">D70/D$3</f>
        <v>#DIV/0!</v>
      </c>
      <c r="F70" s="1"/>
      <c r="G70" s="1"/>
      <c r="H70" s="1"/>
      <c r="I70" s="1"/>
      <c r="J70" s="1"/>
      <c r="K70" s="1"/>
      <c r="L70" s="1"/>
      <c r="M70" s="1"/>
      <c r="N70" s="1"/>
    </row>
    <row r="71" spans="1:14" ht="14.25" customHeight="1">
      <c r="A71" s="1" t="s">
        <v>132</v>
      </c>
      <c r="B71" s="21">
        <f t="shared" ref="B71:B75" si="45">D71*12</f>
        <v>0</v>
      </c>
      <c r="C71" s="21">
        <f t="shared" ref="C71:C75" si="46">D71*3</f>
        <v>0</v>
      </c>
      <c r="D71" s="27">
        <v>0</v>
      </c>
      <c r="E71" s="28" t="e">
        <f t="shared" si="44"/>
        <v>#DIV/0!</v>
      </c>
      <c r="F71" s="55" t="s">
        <v>133</v>
      </c>
      <c r="G71" s="1"/>
      <c r="H71" s="1"/>
      <c r="I71" s="1"/>
      <c r="J71" s="1"/>
      <c r="K71" s="1"/>
      <c r="L71" s="1"/>
      <c r="M71" s="1"/>
      <c r="N71" s="1"/>
    </row>
    <row r="72" spans="1:14" ht="14.25" customHeight="1">
      <c r="A72" s="1" t="s">
        <v>134</v>
      </c>
      <c r="B72" s="21">
        <f t="shared" si="45"/>
        <v>0</v>
      </c>
      <c r="C72" s="21">
        <f t="shared" si="46"/>
        <v>0</v>
      </c>
      <c r="D72" s="27">
        <v>0</v>
      </c>
      <c r="E72" s="28" t="e">
        <f t="shared" si="44"/>
        <v>#DIV/0!</v>
      </c>
      <c r="F72" s="50"/>
      <c r="G72" s="1"/>
      <c r="H72" s="1"/>
      <c r="I72" s="1"/>
      <c r="J72" s="1"/>
      <c r="K72" s="1"/>
      <c r="L72" s="1"/>
      <c r="M72" s="1"/>
      <c r="N72" s="1"/>
    </row>
    <row r="73" spans="1:14" ht="14.25" customHeight="1">
      <c r="A73" s="1" t="s">
        <v>135</v>
      </c>
      <c r="B73" s="21">
        <f t="shared" si="45"/>
        <v>0</v>
      </c>
      <c r="C73" s="21">
        <f t="shared" si="46"/>
        <v>0</v>
      </c>
      <c r="D73" s="27">
        <v>0</v>
      </c>
      <c r="E73" s="28" t="e">
        <f t="shared" si="44"/>
        <v>#DIV/0!</v>
      </c>
      <c r="F73" s="50"/>
      <c r="G73" s="1"/>
      <c r="H73" s="1"/>
      <c r="I73" s="1"/>
      <c r="J73" s="1"/>
      <c r="K73" s="1"/>
      <c r="L73" s="1"/>
      <c r="M73" s="1"/>
      <c r="N73" s="1"/>
    </row>
    <row r="74" spans="1:14" ht="14.25" customHeight="1">
      <c r="A74" s="1" t="s">
        <v>136</v>
      </c>
      <c r="B74" s="21">
        <f t="shared" si="45"/>
        <v>0</v>
      </c>
      <c r="C74" s="21">
        <f t="shared" si="46"/>
        <v>0</v>
      </c>
      <c r="D74" s="27">
        <v>0</v>
      </c>
      <c r="E74" s="28" t="e">
        <f t="shared" si="44"/>
        <v>#DIV/0!</v>
      </c>
      <c r="F74" s="50"/>
      <c r="G74" s="1"/>
      <c r="H74" s="1"/>
      <c r="I74" s="1"/>
      <c r="J74" s="1"/>
      <c r="K74" s="1"/>
      <c r="L74" s="1"/>
      <c r="M74" s="1"/>
      <c r="N74" s="1"/>
    </row>
    <row r="75" spans="1:14" ht="14.25" customHeight="1">
      <c r="A75" s="1" t="s">
        <v>137</v>
      </c>
      <c r="B75" s="21">
        <f t="shared" si="45"/>
        <v>0</v>
      </c>
      <c r="C75" s="21">
        <f t="shared" si="46"/>
        <v>0</v>
      </c>
      <c r="D75" s="27">
        <v>0</v>
      </c>
      <c r="E75" s="28" t="e">
        <f t="shared" si="44"/>
        <v>#DIV/0!</v>
      </c>
      <c r="F75" s="50"/>
      <c r="G75" s="1"/>
      <c r="H75" s="1"/>
      <c r="I75" s="1"/>
      <c r="J75" s="1"/>
      <c r="K75" s="1"/>
      <c r="L75" s="1">
        <v>3</v>
      </c>
      <c r="M75" s="1"/>
      <c r="N75" s="1"/>
    </row>
    <row r="76" spans="1:14" ht="14.25" customHeight="1">
      <c r="A76" s="1"/>
      <c r="B76" s="21"/>
      <c r="C76" s="21"/>
      <c r="D76" s="21"/>
      <c r="E76" s="1"/>
      <c r="F76" s="1"/>
      <c r="G76" s="1"/>
      <c r="H76" s="1"/>
      <c r="I76" s="1"/>
      <c r="J76" s="1"/>
      <c r="K76" s="1"/>
      <c r="L76" s="1">
        <v>700</v>
      </c>
      <c r="M76" s="1"/>
      <c r="N76" s="1">
        <f>240+270</f>
        <v>510</v>
      </c>
    </row>
    <row r="77" spans="1:14" ht="14.25" customHeight="1">
      <c r="A77" s="1"/>
      <c r="B77" s="21"/>
      <c r="C77" s="21"/>
      <c r="D77" s="21"/>
      <c r="E77" s="1"/>
      <c r="F77" s="1"/>
      <c r="G77" s="1"/>
      <c r="H77" s="1"/>
      <c r="I77" s="1"/>
      <c r="J77" s="1"/>
      <c r="K77" s="1"/>
      <c r="L77" s="1">
        <v>1044</v>
      </c>
      <c r="M77" s="1"/>
      <c r="N77" s="1"/>
    </row>
    <row r="78" spans="1:14" ht="14.25" customHeight="1">
      <c r="A78" s="1"/>
      <c r="B78" s="21"/>
      <c r="C78" s="21"/>
      <c r="D78" s="21"/>
      <c r="E78" s="1"/>
      <c r="F78" s="1"/>
      <c r="G78" s="1"/>
      <c r="H78" s="1"/>
      <c r="I78" s="1"/>
      <c r="J78" s="1"/>
      <c r="K78" s="1"/>
      <c r="L78" s="1">
        <v>200</v>
      </c>
      <c r="M78" s="1"/>
      <c r="N78" s="1"/>
    </row>
    <row r="79" spans="1:14" ht="14.25" customHeight="1">
      <c r="A79" s="1"/>
      <c r="B79" s="21"/>
      <c r="C79" s="21"/>
      <c r="D79" s="21"/>
      <c r="E79" s="1"/>
      <c r="F79" s="1"/>
      <c r="G79" s="1"/>
      <c r="H79" s="1"/>
      <c r="I79" s="1"/>
      <c r="J79" s="1"/>
      <c r="K79" s="1"/>
      <c r="L79" s="1">
        <f>SUM(L76:L78)*L75/18.5</f>
        <v>315.24324324324323</v>
      </c>
      <c r="M79" s="1"/>
      <c r="N79" s="1"/>
    </row>
    <row r="80" spans="1:14" ht="14.25" customHeight="1">
      <c r="A80" s="1"/>
      <c r="B80" s="21"/>
      <c r="C80" s="21"/>
      <c r="D80" s="21"/>
      <c r="E80" s="1"/>
      <c r="F80" s="1"/>
      <c r="G80" s="1"/>
      <c r="H80" s="1"/>
      <c r="I80" s="1"/>
      <c r="J80" s="1"/>
      <c r="K80" s="1"/>
      <c r="L80" s="1"/>
      <c r="M80" s="1"/>
      <c r="N80" s="1">
        <f>510+315</f>
        <v>825</v>
      </c>
    </row>
    <row r="81" spans="1:14" ht="14.25" customHeight="1">
      <c r="A81" s="1"/>
      <c r="B81" s="21"/>
      <c r="C81" s="21"/>
      <c r="D81" s="2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ht="14.25" customHeight="1">
      <c r="A82" s="1"/>
      <c r="B82" s="21"/>
      <c r="C82" s="21"/>
      <c r="D82" s="2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ht="14.25" customHeight="1">
      <c r="A83" s="1"/>
      <c r="B83" s="21"/>
      <c r="C83" s="21"/>
      <c r="D83" s="2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ht="14.25" customHeight="1">
      <c r="A84" s="1"/>
      <c r="B84" s="21"/>
      <c r="C84" s="21"/>
      <c r="D84" s="2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ht="14.25" customHeight="1">
      <c r="A85" s="1"/>
      <c r="B85" s="21"/>
      <c r="C85" s="21"/>
      <c r="D85" s="2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4.25" customHeight="1">
      <c r="A86" s="1"/>
      <c r="B86" s="21"/>
      <c r="C86" s="21"/>
      <c r="D86" s="2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ht="14.25" customHeight="1">
      <c r="A87" s="1"/>
      <c r="B87" s="21"/>
      <c r="C87" s="21"/>
      <c r="D87" s="2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ht="14.25" customHeight="1">
      <c r="A88" s="1"/>
      <c r="B88" s="21"/>
      <c r="C88" s="21"/>
      <c r="D88" s="2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ht="14.25" customHeight="1">
      <c r="A89" s="1"/>
      <c r="B89" s="21"/>
      <c r="C89" s="21"/>
      <c r="D89" s="2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ht="14.25" customHeight="1">
      <c r="A90" s="1"/>
      <c r="B90" s="21"/>
      <c r="C90" s="21"/>
      <c r="D90" s="2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ht="14.25" customHeight="1">
      <c r="A91" s="1"/>
      <c r="B91" s="21"/>
      <c r="C91" s="21"/>
      <c r="D91" s="2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4.25" customHeight="1">
      <c r="A92" s="1"/>
      <c r="B92" s="21"/>
      <c r="C92" s="21"/>
      <c r="D92" s="2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ht="14.25" customHeight="1">
      <c r="A93" s="1"/>
      <c r="B93" s="21"/>
      <c r="C93" s="21"/>
      <c r="D93" s="2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14.25" customHeight="1">
      <c r="A94" s="1"/>
      <c r="B94" s="21"/>
      <c r="C94" s="21"/>
      <c r="D94" s="2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ht="14.25" customHeight="1">
      <c r="A95" s="1"/>
      <c r="B95" s="21"/>
      <c r="C95" s="21"/>
      <c r="D95" s="2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ht="14.25" customHeight="1">
      <c r="A96" s="1"/>
      <c r="B96" s="21"/>
      <c r="C96" s="21"/>
      <c r="D96" s="2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ht="14.25" customHeight="1">
      <c r="A97" s="1"/>
      <c r="B97" s="21"/>
      <c r="C97" s="21"/>
      <c r="D97" s="2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4.25" customHeight="1">
      <c r="A98" s="1"/>
      <c r="B98" s="21"/>
      <c r="C98" s="21"/>
      <c r="D98" s="2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ht="14.25" customHeight="1">
      <c r="A99" s="1"/>
      <c r="B99" s="21"/>
      <c r="C99" s="21"/>
      <c r="D99" s="2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ht="14.25" customHeight="1">
      <c r="A100" s="1"/>
      <c r="B100" s="21"/>
      <c r="C100" s="21"/>
      <c r="D100" s="2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ht="15.75" customHeight="1"/>
    <row r="102" spans="1:14" ht="15.75" customHeight="1"/>
    <row r="103" spans="1:14" ht="15.75" customHeight="1"/>
    <row r="104" spans="1:14" ht="15.75" customHeight="1"/>
    <row r="105" spans="1:14" ht="15.75" customHeight="1"/>
    <row r="106" spans="1:14" ht="15.75" customHeight="1"/>
    <row r="107" spans="1:14" ht="15.75" customHeight="1"/>
    <row r="108" spans="1:14" ht="15.75" customHeight="1"/>
    <row r="109" spans="1:14" ht="15.75" customHeight="1"/>
    <row r="110" spans="1:14" ht="15.75" customHeight="1"/>
    <row r="111" spans="1:14" ht="15.75" customHeight="1"/>
    <row r="112" spans="1:1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F71:F75"/>
  </mergeCells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/>
  </sheetViews>
  <sheetFormatPr defaultColWidth="14.42578125" defaultRowHeight="15" customHeight="1"/>
  <cols>
    <col min="1" max="4" width="12.28515625" customWidth="1"/>
    <col min="5" max="5" width="14.85546875" customWidth="1"/>
    <col min="6" max="6" width="22.28515625" customWidth="1"/>
  </cols>
  <sheetData>
    <row r="1" spans="1:6" ht="14.25" customHeight="1">
      <c r="A1" s="3" t="s">
        <v>0</v>
      </c>
      <c r="B1" s="4">
        <v>1000</v>
      </c>
      <c r="C1" s="5"/>
      <c r="E1" s="3" t="s">
        <v>2</v>
      </c>
      <c r="F1" s="9">
        <f>LOOKUP((EDATE(B5,B4*12)),A8:A119,F8:F119)</f>
        <v>3709.9925230137133</v>
      </c>
    </row>
    <row r="2" spans="1:6" ht="14.25" customHeight="1">
      <c r="A2" s="3" t="s">
        <v>7</v>
      </c>
      <c r="B2" s="4">
        <v>0</v>
      </c>
      <c r="C2" s="5" t="s">
        <v>8</v>
      </c>
    </row>
    <row r="3" spans="1:6" ht="14.25" customHeight="1">
      <c r="A3" s="3" t="s">
        <v>9</v>
      </c>
      <c r="B3" s="11">
        <v>0.03</v>
      </c>
      <c r="C3" s="5" t="s">
        <v>8</v>
      </c>
    </row>
    <row r="4" spans="1:6" ht="14.25" customHeight="1">
      <c r="A4" s="3" t="s">
        <v>12</v>
      </c>
      <c r="B4" s="4">
        <v>10</v>
      </c>
      <c r="C4" s="5"/>
    </row>
    <row r="5" spans="1:6" ht="14.25" customHeight="1">
      <c r="A5" s="3" t="s">
        <v>13</v>
      </c>
      <c r="B5" s="12">
        <v>43586</v>
      </c>
      <c r="C5" s="5"/>
    </row>
    <row r="6" spans="1:6" ht="14.25" customHeight="1"/>
    <row r="7" spans="1:6" ht="14.25" customHeight="1">
      <c r="A7" s="14" t="s">
        <v>14</v>
      </c>
      <c r="B7" s="14" t="s">
        <v>0</v>
      </c>
      <c r="C7" s="14" t="s">
        <v>16</v>
      </c>
      <c r="D7" s="14" t="s">
        <v>17</v>
      </c>
      <c r="E7" s="14" t="s">
        <v>18</v>
      </c>
      <c r="F7" s="14" t="s">
        <v>19</v>
      </c>
    </row>
    <row r="8" spans="1:6" ht="14.25" customHeight="1">
      <c r="A8" s="19">
        <f>B5</f>
        <v>43586</v>
      </c>
      <c r="B8" s="20">
        <f>$B$1</f>
        <v>1000</v>
      </c>
      <c r="C8" s="20">
        <f>$B$2</f>
        <v>0</v>
      </c>
      <c r="D8" s="20">
        <f t="shared" ref="D8:D128" si="0">B8*$B$3</f>
        <v>30</v>
      </c>
      <c r="E8" s="20">
        <f>D8</f>
        <v>30</v>
      </c>
      <c r="F8" s="20">
        <f t="shared" ref="F8:F128" si="1">B8+E8+C8</f>
        <v>1030</v>
      </c>
    </row>
    <row r="9" spans="1:6" ht="14.25" customHeight="1">
      <c r="A9" s="19">
        <f t="shared" ref="A9:A128" si="2">EDATE(A8,12)</f>
        <v>43952</v>
      </c>
      <c r="B9" s="20">
        <f t="shared" ref="B9:B128" si="3">F8</f>
        <v>1030</v>
      </c>
      <c r="C9" s="20">
        <f t="shared" ref="C9:C128" si="4">C8</f>
        <v>0</v>
      </c>
      <c r="D9" s="20">
        <f t="shared" si="0"/>
        <v>30.9</v>
      </c>
      <c r="E9" s="20">
        <f t="shared" ref="E9:E128" si="5">E8+D9</f>
        <v>60.9</v>
      </c>
      <c r="F9" s="20">
        <f t="shared" si="1"/>
        <v>1090.9000000000001</v>
      </c>
    </row>
    <row r="10" spans="1:6" ht="14.25" customHeight="1">
      <c r="A10" s="19">
        <f t="shared" si="2"/>
        <v>44317</v>
      </c>
      <c r="B10" s="20">
        <f t="shared" si="3"/>
        <v>1090.9000000000001</v>
      </c>
      <c r="C10" s="20">
        <f t="shared" si="4"/>
        <v>0</v>
      </c>
      <c r="D10" s="20">
        <f t="shared" si="0"/>
        <v>32.727000000000004</v>
      </c>
      <c r="E10" s="20">
        <f t="shared" si="5"/>
        <v>93.62700000000001</v>
      </c>
      <c r="F10" s="20">
        <f t="shared" si="1"/>
        <v>1184.527</v>
      </c>
    </row>
    <row r="11" spans="1:6" ht="14.25" customHeight="1">
      <c r="A11" s="19">
        <f t="shared" si="2"/>
        <v>44682</v>
      </c>
      <c r="B11" s="20">
        <f t="shared" si="3"/>
        <v>1184.527</v>
      </c>
      <c r="C11" s="20">
        <f t="shared" si="4"/>
        <v>0</v>
      </c>
      <c r="D11" s="20">
        <f t="shared" si="0"/>
        <v>35.535809999999998</v>
      </c>
      <c r="E11" s="20">
        <f t="shared" si="5"/>
        <v>129.16281000000001</v>
      </c>
      <c r="F11" s="20">
        <f t="shared" si="1"/>
        <v>1313.6898100000001</v>
      </c>
    </row>
    <row r="12" spans="1:6" ht="14.25" customHeight="1">
      <c r="A12" s="19">
        <f t="shared" si="2"/>
        <v>45047</v>
      </c>
      <c r="B12" s="20">
        <f t="shared" si="3"/>
        <v>1313.6898100000001</v>
      </c>
      <c r="C12" s="20">
        <f t="shared" si="4"/>
        <v>0</v>
      </c>
      <c r="D12" s="20">
        <f t="shared" si="0"/>
        <v>39.410694300000003</v>
      </c>
      <c r="E12" s="20">
        <f t="shared" si="5"/>
        <v>168.57350430000002</v>
      </c>
      <c r="F12" s="20">
        <f t="shared" si="1"/>
        <v>1482.2633143</v>
      </c>
    </row>
    <row r="13" spans="1:6" ht="14.25" customHeight="1">
      <c r="A13" s="19">
        <f t="shared" si="2"/>
        <v>45413</v>
      </c>
      <c r="B13" s="20">
        <f t="shared" si="3"/>
        <v>1482.2633143</v>
      </c>
      <c r="C13" s="20">
        <f t="shared" si="4"/>
        <v>0</v>
      </c>
      <c r="D13" s="20">
        <f t="shared" si="0"/>
        <v>44.467899428999999</v>
      </c>
      <c r="E13" s="20">
        <f t="shared" si="5"/>
        <v>213.04140372900002</v>
      </c>
      <c r="F13" s="20">
        <f t="shared" si="1"/>
        <v>1695.304718029</v>
      </c>
    </row>
    <row r="14" spans="1:6" ht="14.25" customHeight="1">
      <c r="A14" s="19">
        <f t="shared" si="2"/>
        <v>45778</v>
      </c>
      <c r="B14" s="20">
        <f t="shared" si="3"/>
        <v>1695.304718029</v>
      </c>
      <c r="C14" s="20">
        <f t="shared" si="4"/>
        <v>0</v>
      </c>
      <c r="D14" s="20">
        <f t="shared" si="0"/>
        <v>50.859141540869999</v>
      </c>
      <c r="E14" s="20">
        <f t="shared" si="5"/>
        <v>263.90054526987001</v>
      </c>
      <c r="F14" s="20">
        <f t="shared" si="1"/>
        <v>1959.20526329887</v>
      </c>
    </row>
    <row r="15" spans="1:6" ht="14.25" customHeight="1">
      <c r="A15" s="19">
        <f t="shared" si="2"/>
        <v>46143</v>
      </c>
      <c r="B15" s="20">
        <f t="shared" si="3"/>
        <v>1959.20526329887</v>
      </c>
      <c r="C15" s="20">
        <f t="shared" si="4"/>
        <v>0</v>
      </c>
      <c r="D15" s="20">
        <f t="shared" si="0"/>
        <v>58.776157898966098</v>
      </c>
      <c r="E15" s="20">
        <f t="shared" si="5"/>
        <v>322.67670316883613</v>
      </c>
      <c r="F15" s="20">
        <f t="shared" si="1"/>
        <v>2281.8819664677062</v>
      </c>
    </row>
    <row r="16" spans="1:6" ht="14.25" customHeight="1">
      <c r="A16" s="19">
        <f t="shared" si="2"/>
        <v>46508</v>
      </c>
      <c r="B16" s="20">
        <f t="shared" si="3"/>
        <v>2281.8819664677062</v>
      </c>
      <c r="C16" s="20">
        <f t="shared" si="4"/>
        <v>0</v>
      </c>
      <c r="D16" s="20">
        <f t="shared" si="0"/>
        <v>68.456458994031181</v>
      </c>
      <c r="E16" s="20">
        <f t="shared" si="5"/>
        <v>391.13316216286728</v>
      </c>
      <c r="F16" s="20">
        <f t="shared" si="1"/>
        <v>2673.0151286305736</v>
      </c>
    </row>
    <row r="17" spans="1:6" ht="14.25" customHeight="1">
      <c r="A17" s="19">
        <f t="shared" si="2"/>
        <v>46874</v>
      </c>
      <c r="B17" s="20">
        <f t="shared" si="3"/>
        <v>2673.0151286305736</v>
      </c>
      <c r="C17" s="20">
        <f t="shared" si="4"/>
        <v>0</v>
      </c>
      <c r="D17" s="20">
        <f t="shared" si="0"/>
        <v>80.190453858917209</v>
      </c>
      <c r="E17" s="20">
        <f t="shared" si="5"/>
        <v>471.32361602178446</v>
      </c>
      <c r="F17" s="20">
        <f t="shared" si="1"/>
        <v>3144.3387446523579</v>
      </c>
    </row>
    <row r="18" spans="1:6" ht="14.25" customHeight="1">
      <c r="A18" s="19">
        <f t="shared" si="2"/>
        <v>47239</v>
      </c>
      <c r="B18" s="20">
        <f t="shared" si="3"/>
        <v>3144.3387446523579</v>
      </c>
      <c r="C18" s="20">
        <f t="shared" si="4"/>
        <v>0</v>
      </c>
      <c r="D18" s="20">
        <f t="shared" si="0"/>
        <v>94.330162339570734</v>
      </c>
      <c r="E18" s="20">
        <f t="shared" si="5"/>
        <v>565.65377836135519</v>
      </c>
      <c r="F18" s="20">
        <f t="shared" si="1"/>
        <v>3709.9925230137133</v>
      </c>
    </row>
    <row r="19" spans="1:6" ht="14.25" customHeight="1">
      <c r="A19" s="19">
        <f t="shared" si="2"/>
        <v>47604</v>
      </c>
      <c r="B19" s="20">
        <f t="shared" si="3"/>
        <v>3709.9925230137133</v>
      </c>
      <c r="C19" s="20">
        <f t="shared" si="4"/>
        <v>0</v>
      </c>
      <c r="D19" s="20">
        <f t="shared" si="0"/>
        <v>111.29977569041139</v>
      </c>
      <c r="E19" s="20">
        <f t="shared" si="5"/>
        <v>676.95355405176656</v>
      </c>
      <c r="F19" s="20">
        <f t="shared" si="1"/>
        <v>4386.9460770654796</v>
      </c>
    </row>
    <row r="20" spans="1:6" ht="14.25" customHeight="1">
      <c r="A20" s="19">
        <f t="shared" si="2"/>
        <v>47969</v>
      </c>
      <c r="B20" s="20">
        <f t="shared" si="3"/>
        <v>4386.9460770654796</v>
      </c>
      <c r="C20" s="20">
        <f t="shared" si="4"/>
        <v>0</v>
      </c>
      <c r="D20" s="20">
        <f t="shared" si="0"/>
        <v>131.60838231196439</v>
      </c>
      <c r="E20" s="20">
        <f t="shared" si="5"/>
        <v>808.56193636373098</v>
      </c>
      <c r="F20" s="20">
        <f t="shared" si="1"/>
        <v>5195.5080134292102</v>
      </c>
    </row>
    <row r="21" spans="1:6" ht="14.25" customHeight="1">
      <c r="A21" s="19">
        <f t="shared" si="2"/>
        <v>48335</v>
      </c>
      <c r="B21" s="20">
        <f t="shared" si="3"/>
        <v>5195.5080134292102</v>
      </c>
      <c r="C21" s="20">
        <f t="shared" si="4"/>
        <v>0</v>
      </c>
      <c r="D21" s="20">
        <f t="shared" si="0"/>
        <v>155.86524040287631</v>
      </c>
      <c r="E21" s="20">
        <f t="shared" si="5"/>
        <v>964.42717676660732</v>
      </c>
      <c r="F21" s="20">
        <f t="shared" si="1"/>
        <v>6159.935190195818</v>
      </c>
    </row>
    <row r="22" spans="1:6" ht="14.25" customHeight="1">
      <c r="A22" s="19">
        <f t="shared" si="2"/>
        <v>48700</v>
      </c>
      <c r="B22" s="20">
        <f t="shared" si="3"/>
        <v>6159.935190195818</v>
      </c>
      <c r="C22" s="20">
        <f t="shared" si="4"/>
        <v>0</v>
      </c>
      <c r="D22" s="20">
        <f t="shared" si="0"/>
        <v>184.79805570587453</v>
      </c>
      <c r="E22" s="20">
        <f t="shared" si="5"/>
        <v>1149.2252324724818</v>
      </c>
      <c r="F22" s="20">
        <f t="shared" si="1"/>
        <v>7309.1604226682994</v>
      </c>
    </row>
    <row r="23" spans="1:6" ht="14.25" customHeight="1">
      <c r="A23" s="19">
        <f t="shared" si="2"/>
        <v>49065</v>
      </c>
      <c r="B23" s="20">
        <f t="shared" si="3"/>
        <v>7309.1604226682994</v>
      </c>
      <c r="C23" s="20">
        <f t="shared" si="4"/>
        <v>0</v>
      </c>
      <c r="D23" s="20">
        <f t="shared" si="0"/>
        <v>219.27481268004897</v>
      </c>
      <c r="E23" s="20">
        <f t="shared" si="5"/>
        <v>1368.5000451525307</v>
      </c>
      <c r="F23" s="20">
        <f t="shared" si="1"/>
        <v>8677.6604678208296</v>
      </c>
    </row>
    <row r="24" spans="1:6" ht="14.25" customHeight="1">
      <c r="A24" s="19">
        <f t="shared" si="2"/>
        <v>49430</v>
      </c>
      <c r="B24" s="20">
        <f t="shared" si="3"/>
        <v>8677.6604678208296</v>
      </c>
      <c r="C24" s="20">
        <f t="shared" si="4"/>
        <v>0</v>
      </c>
      <c r="D24" s="20">
        <f t="shared" si="0"/>
        <v>260.32981403462486</v>
      </c>
      <c r="E24" s="20">
        <f t="shared" si="5"/>
        <v>1628.8298591871555</v>
      </c>
      <c r="F24" s="20">
        <f t="shared" si="1"/>
        <v>10306.490327007985</v>
      </c>
    </row>
    <row r="25" spans="1:6" ht="14.25" customHeight="1">
      <c r="A25" s="19">
        <f t="shared" si="2"/>
        <v>49796</v>
      </c>
      <c r="B25" s="20">
        <f t="shared" si="3"/>
        <v>10306.490327007985</v>
      </c>
      <c r="C25" s="20">
        <f t="shared" si="4"/>
        <v>0</v>
      </c>
      <c r="D25" s="20">
        <f t="shared" si="0"/>
        <v>309.19470981023954</v>
      </c>
      <c r="E25" s="20">
        <f t="shared" si="5"/>
        <v>1938.0245689973951</v>
      </c>
      <c r="F25" s="20">
        <f t="shared" si="1"/>
        <v>12244.514896005379</v>
      </c>
    </row>
    <row r="26" spans="1:6" ht="14.25" customHeight="1">
      <c r="A26" s="19">
        <f t="shared" si="2"/>
        <v>50161</v>
      </c>
      <c r="B26" s="20">
        <f t="shared" si="3"/>
        <v>12244.514896005379</v>
      </c>
      <c r="C26" s="20">
        <f t="shared" si="4"/>
        <v>0</v>
      </c>
      <c r="D26" s="20">
        <f t="shared" si="0"/>
        <v>367.33544688016138</v>
      </c>
      <c r="E26" s="20">
        <f t="shared" si="5"/>
        <v>2305.3600158775566</v>
      </c>
      <c r="F26" s="20">
        <f t="shared" si="1"/>
        <v>14549.874911882936</v>
      </c>
    </row>
    <row r="27" spans="1:6" ht="14.25" customHeight="1">
      <c r="A27" s="19">
        <f t="shared" si="2"/>
        <v>50526</v>
      </c>
      <c r="B27" s="20">
        <f t="shared" si="3"/>
        <v>14549.874911882936</v>
      </c>
      <c r="C27" s="20">
        <f t="shared" si="4"/>
        <v>0</v>
      </c>
      <c r="D27" s="20">
        <f t="shared" si="0"/>
        <v>436.49624735648808</v>
      </c>
      <c r="E27" s="20">
        <f t="shared" si="5"/>
        <v>2741.8562632340445</v>
      </c>
      <c r="F27" s="20">
        <f t="shared" si="1"/>
        <v>17291.73117511698</v>
      </c>
    </row>
    <row r="28" spans="1:6" ht="14.25" customHeight="1">
      <c r="A28" s="19">
        <f t="shared" si="2"/>
        <v>50891</v>
      </c>
      <c r="B28" s="20">
        <f t="shared" si="3"/>
        <v>17291.73117511698</v>
      </c>
      <c r="C28" s="20">
        <f t="shared" si="4"/>
        <v>0</v>
      </c>
      <c r="D28" s="20">
        <f t="shared" si="0"/>
        <v>518.75193525350937</v>
      </c>
      <c r="E28" s="20">
        <f t="shared" si="5"/>
        <v>3260.6081984875536</v>
      </c>
      <c r="F28" s="20">
        <f t="shared" si="1"/>
        <v>20552.339373604533</v>
      </c>
    </row>
    <row r="29" spans="1:6" ht="14.25" customHeight="1">
      <c r="A29" s="19">
        <f t="shared" si="2"/>
        <v>51257</v>
      </c>
      <c r="B29" s="20">
        <f t="shared" si="3"/>
        <v>20552.339373604533</v>
      </c>
      <c r="C29" s="20">
        <f t="shared" si="4"/>
        <v>0</v>
      </c>
      <c r="D29" s="20">
        <f t="shared" si="0"/>
        <v>616.57018120813598</v>
      </c>
      <c r="E29" s="20">
        <f t="shared" si="5"/>
        <v>3877.1783796956897</v>
      </c>
      <c r="F29" s="20">
        <f t="shared" si="1"/>
        <v>24429.517753300221</v>
      </c>
    </row>
    <row r="30" spans="1:6" ht="14.25" customHeight="1">
      <c r="A30" s="19">
        <f t="shared" si="2"/>
        <v>51622</v>
      </c>
      <c r="B30" s="20">
        <f t="shared" si="3"/>
        <v>24429.517753300221</v>
      </c>
      <c r="C30" s="20">
        <f t="shared" si="4"/>
        <v>0</v>
      </c>
      <c r="D30" s="20">
        <f t="shared" si="0"/>
        <v>732.88553259900664</v>
      </c>
      <c r="E30" s="20">
        <f t="shared" si="5"/>
        <v>4610.0639122946959</v>
      </c>
      <c r="F30" s="20">
        <f t="shared" si="1"/>
        <v>29039.581665594917</v>
      </c>
    </row>
    <row r="31" spans="1:6" ht="14.25" customHeight="1">
      <c r="A31" s="19">
        <f t="shared" si="2"/>
        <v>51987</v>
      </c>
      <c r="B31" s="20">
        <f t="shared" si="3"/>
        <v>29039.581665594917</v>
      </c>
      <c r="C31" s="20">
        <f t="shared" si="4"/>
        <v>0</v>
      </c>
      <c r="D31" s="20">
        <f t="shared" si="0"/>
        <v>871.18744996784744</v>
      </c>
      <c r="E31" s="20">
        <f t="shared" si="5"/>
        <v>5481.2513622625429</v>
      </c>
      <c r="F31" s="20">
        <f t="shared" si="1"/>
        <v>34520.833027857458</v>
      </c>
    </row>
    <row r="32" spans="1:6" ht="14.25" customHeight="1">
      <c r="A32" s="19">
        <f t="shared" si="2"/>
        <v>52352</v>
      </c>
      <c r="B32" s="20">
        <f t="shared" si="3"/>
        <v>34520.833027857458</v>
      </c>
      <c r="C32" s="20">
        <f t="shared" si="4"/>
        <v>0</v>
      </c>
      <c r="D32" s="20">
        <f t="shared" si="0"/>
        <v>1035.6249908357238</v>
      </c>
      <c r="E32" s="20">
        <f t="shared" si="5"/>
        <v>6516.8763530982669</v>
      </c>
      <c r="F32" s="20">
        <f t="shared" si="1"/>
        <v>41037.709380955726</v>
      </c>
    </row>
    <row r="33" spans="1:6" ht="14.25" customHeight="1">
      <c r="A33" s="19">
        <f t="shared" si="2"/>
        <v>52718</v>
      </c>
      <c r="B33" s="20">
        <f t="shared" si="3"/>
        <v>41037.709380955726</v>
      </c>
      <c r="C33" s="20">
        <f t="shared" si="4"/>
        <v>0</v>
      </c>
      <c r="D33" s="20">
        <f t="shared" si="0"/>
        <v>1231.1312814286719</v>
      </c>
      <c r="E33" s="20">
        <f t="shared" si="5"/>
        <v>7748.007634526939</v>
      </c>
      <c r="F33" s="20">
        <f t="shared" si="1"/>
        <v>48785.717015482667</v>
      </c>
    </row>
    <row r="34" spans="1:6" ht="14.25" customHeight="1">
      <c r="A34" s="19">
        <f t="shared" si="2"/>
        <v>53083</v>
      </c>
      <c r="B34" s="20">
        <f t="shared" si="3"/>
        <v>48785.717015482667</v>
      </c>
      <c r="C34" s="20">
        <f t="shared" si="4"/>
        <v>0</v>
      </c>
      <c r="D34" s="20">
        <f t="shared" si="0"/>
        <v>1463.5715104644801</v>
      </c>
      <c r="E34" s="20">
        <f t="shared" si="5"/>
        <v>9211.5791449914195</v>
      </c>
      <c r="F34" s="20">
        <f t="shared" si="1"/>
        <v>57997.296160474085</v>
      </c>
    </row>
    <row r="35" spans="1:6" ht="14.25" customHeight="1">
      <c r="A35" s="19">
        <f t="shared" si="2"/>
        <v>53448</v>
      </c>
      <c r="B35" s="20">
        <f t="shared" si="3"/>
        <v>57997.296160474085</v>
      </c>
      <c r="C35" s="20">
        <f t="shared" si="4"/>
        <v>0</v>
      </c>
      <c r="D35" s="20">
        <f t="shared" si="0"/>
        <v>1739.9188848142226</v>
      </c>
      <c r="E35" s="20">
        <f t="shared" si="5"/>
        <v>10951.498029805642</v>
      </c>
      <c r="F35" s="20">
        <f t="shared" si="1"/>
        <v>68948.794190279732</v>
      </c>
    </row>
    <row r="36" spans="1:6" ht="14.25" customHeight="1">
      <c r="A36" s="19">
        <f t="shared" si="2"/>
        <v>53813</v>
      </c>
      <c r="B36" s="20">
        <f t="shared" si="3"/>
        <v>68948.794190279732</v>
      </c>
      <c r="C36" s="20">
        <f t="shared" si="4"/>
        <v>0</v>
      </c>
      <c r="D36" s="20">
        <f t="shared" si="0"/>
        <v>2068.4638257083921</v>
      </c>
      <c r="E36" s="20">
        <f t="shared" si="5"/>
        <v>13019.961855514033</v>
      </c>
      <c r="F36" s="20">
        <f t="shared" si="1"/>
        <v>81968.756045793765</v>
      </c>
    </row>
    <row r="37" spans="1:6" ht="14.25" customHeight="1">
      <c r="A37" s="19">
        <f t="shared" si="2"/>
        <v>54179</v>
      </c>
      <c r="B37" s="20">
        <f t="shared" si="3"/>
        <v>81968.756045793765</v>
      </c>
      <c r="C37" s="20">
        <f t="shared" si="4"/>
        <v>0</v>
      </c>
      <c r="D37" s="20">
        <f t="shared" si="0"/>
        <v>2459.0626813738127</v>
      </c>
      <c r="E37" s="20">
        <f t="shared" si="5"/>
        <v>15479.024536887846</v>
      </c>
      <c r="F37" s="20">
        <f t="shared" si="1"/>
        <v>97447.780582681618</v>
      </c>
    </row>
    <row r="38" spans="1:6" ht="14.25" customHeight="1">
      <c r="A38" s="19">
        <f t="shared" si="2"/>
        <v>54544</v>
      </c>
      <c r="B38" s="20">
        <f t="shared" si="3"/>
        <v>97447.780582681618</v>
      </c>
      <c r="C38" s="20">
        <f t="shared" si="4"/>
        <v>0</v>
      </c>
      <c r="D38" s="20">
        <f t="shared" si="0"/>
        <v>2923.4334174804485</v>
      </c>
      <c r="E38" s="20">
        <f t="shared" si="5"/>
        <v>18402.457954368296</v>
      </c>
      <c r="F38" s="20">
        <f t="shared" si="1"/>
        <v>115850.23853704991</v>
      </c>
    </row>
    <row r="39" spans="1:6" ht="14.25" customHeight="1">
      <c r="A39" s="19">
        <f t="shared" si="2"/>
        <v>54909</v>
      </c>
      <c r="B39" s="20">
        <f t="shared" si="3"/>
        <v>115850.23853704991</v>
      </c>
      <c r="C39" s="20">
        <f t="shared" si="4"/>
        <v>0</v>
      </c>
      <c r="D39" s="20">
        <f t="shared" si="0"/>
        <v>3475.5071561114974</v>
      </c>
      <c r="E39" s="20">
        <f t="shared" si="5"/>
        <v>21877.965110479792</v>
      </c>
      <c r="F39" s="20">
        <f t="shared" si="1"/>
        <v>137728.20364752971</v>
      </c>
    </row>
    <row r="40" spans="1:6" ht="14.25" customHeight="1">
      <c r="A40" s="19">
        <f t="shared" si="2"/>
        <v>55274</v>
      </c>
      <c r="B40" s="20">
        <f t="shared" si="3"/>
        <v>137728.20364752971</v>
      </c>
      <c r="C40" s="20">
        <f t="shared" si="4"/>
        <v>0</v>
      </c>
      <c r="D40" s="20">
        <f t="shared" si="0"/>
        <v>4131.846109425891</v>
      </c>
      <c r="E40" s="20">
        <f t="shared" si="5"/>
        <v>26009.811219905685</v>
      </c>
      <c r="F40" s="20">
        <f t="shared" si="1"/>
        <v>163738.01486743538</v>
      </c>
    </row>
    <row r="41" spans="1:6" ht="14.25" customHeight="1">
      <c r="A41" s="19">
        <f t="shared" si="2"/>
        <v>55640</v>
      </c>
      <c r="B41" s="20">
        <f t="shared" si="3"/>
        <v>163738.01486743538</v>
      </c>
      <c r="C41" s="20">
        <f t="shared" si="4"/>
        <v>0</v>
      </c>
      <c r="D41" s="20">
        <f t="shared" si="0"/>
        <v>4912.1404460230615</v>
      </c>
      <c r="E41" s="20">
        <f t="shared" si="5"/>
        <v>30921.951665928747</v>
      </c>
      <c r="F41" s="20">
        <f t="shared" si="1"/>
        <v>194659.96653336415</v>
      </c>
    </row>
    <row r="42" spans="1:6" ht="14.25" customHeight="1">
      <c r="A42" s="19">
        <f t="shared" si="2"/>
        <v>56005</v>
      </c>
      <c r="B42" s="20">
        <f t="shared" si="3"/>
        <v>194659.96653336415</v>
      </c>
      <c r="C42" s="20">
        <f t="shared" si="4"/>
        <v>0</v>
      </c>
      <c r="D42" s="20">
        <f t="shared" si="0"/>
        <v>5839.7989960009245</v>
      </c>
      <c r="E42" s="20">
        <f t="shared" si="5"/>
        <v>36761.750661929669</v>
      </c>
      <c r="F42" s="20">
        <f t="shared" si="1"/>
        <v>231421.71719529381</v>
      </c>
    </row>
    <row r="43" spans="1:6" ht="14.25" customHeight="1">
      <c r="A43" s="19">
        <f t="shared" si="2"/>
        <v>56370</v>
      </c>
      <c r="B43" s="20">
        <f t="shared" si="3"/>
        <v>231421.71719529381</v>
      </c>
      <c r="C43" s="20">
        <f t="shared" si="4"/>
        <v>0</v>
      </c>
      <c r="D43" s="20">
        <f t="shared" si="0"/>
        <v>6942.6515158588136</v>
      </c>
      <c r="E43" s="20">
        <f t="shared" si="5"/>
        <v>43704.402177788485</v>
      </c>
      <c r="F43" s="20">
        <f t="shared" si="1"/>
        <v>275126.1193730823</v>
      </c>
    </row>
    <row r="44" spans="1:6" ht="14.25" customHeight="1">
      <c r="A44" s="19">
        <f t="shared" si="2"/>
        <v>56735</v>
      </c>
      <c r="B44" s="20">
        <f t="shared" si="3"/>
        <v>275126.1193730823</v>
      </c>
      <c r="C44" s="20">
        <f t="shared" si="4"/>
        <v>0</v>
      </c>
      <c r="D44" s="20">
        <f t="shared" si="0"/>
        <v>8253.7835811924688</v>
      </c>
      <c r="E44" s="20">
        <f t="shared" si="5"/>
        <v>51958.185758980952</v>
      </c>
      <c r="F44" s="20">
        <f t="shared" si="1"/>
        <v>327084.30513206322</v>
      </c>
    </row>
    <row r="45" spans="1:6" ht="14.25" customHeight="1">
      <c r="A45" s="19">
        <f t="shared" si="2"/>
        <v>57101</v>
      </c>
      <c r="B45" s="20">
        <f t="shared" si="3"/>
        <v>327084.30513206322</v>
      </c>
      <c r="C45" s="20">
        <f t="shared" si="4"/>
        <v>0</v>
      </c>
      <c r="D45" s="20">
        <f t="shared" si="0"/>
        <v>9812.5291539618956</v>
      </c>
      <c r="E45" s="20">
        <f t="shared" si="5"/>
        <v>61770.714912942844</v>
      </c>
      <c r="F45" s="20">
        <f t="shared" si="1"/>
        <v>388855.02004500607</v>
      </c>
    </row>
    <row r="46" spans="1:6" ht="14.25" customHeight="1">
      <c r="A46" s="19">
        <f t="shared" si="2"/>
        <v>57466</v>
      </c>
      <c r="B46" s="20">
        <f t="shared" si="3"/>
        <v>388855.02004500607</v>
      </c>
      <c r="C46" s="20">
        <f t="shared" si="4"/>
        <v>0</v>
      </c>
      <c r="D46" s="20">
        <f t="shared" si="0"/>
        <v>11665.650601350182</v>
      </c>
      <c r="E46" s="20">
        <f t="shared" si="5"/>
        <v>73436.365514293022</v>
      </c>
      <c r="F46" s="20">
        <f t="shared" si="1"/>
        <v>462291.38555929909</v>
      </c>
    </row>
    <row r="47" spans="1:6" ht="14.25" customHeight="1">
      <c r="A47" s="19">
        <f t="shared" si="2"/>
        <v>57831</v>
      </c>
      <c r="B47" s="20">
        <f t="shared" si="3"/>
        <v>462291.38555929909</v>
      </c>
      <c r="C47" s="20">
        <f t="shared" si="4"/>
        <v>0</v>
      </c>
      <c r="D47" s="20">
        <f t="shared" si="0"/>
        <v>13868.741566778972</v>
      </c>
      <c r="E47" s="20">
        <f t="shared" si="5"/>
        <v>87305.107081071998</v>
      </c>
      <c r="F47" s="20">
        <f t="shared" si="1"/>
        <v>549596.49264037109</v>
      </c>
    </row>
    <row r="48" spans="1:6" ht="14.25" customHeight="1">
      <c r="A48" s="19">
        <f t="shared" si="2"/>
        <v>58196</v>
      </c>
      <c r="B48" s="20">
        <f t="shared" si="3"/>
        <v>549596.49264037109</v>
      </c>
      <c r="C48" s="20">
        <f t="shared" si="4"/>
        <v>0</v>
      </c>
      <c r="D48" s="20">
        <f t="shared" si="0"/>
        <v>16487.894779211132</v>
      </c>
      <c r="E48" s="20">
        <f t="shared" si="5"/>
        <v>103793.00186028313</v>
      </c>
      <c r="F48" s="20">
        <f t="shared" si="1"/>
        <v>653389.49450065417</v>
      </c>
    </row>
    <row r="49" spans="1:6" ht="14.25" customHeight="1">
      <c r="A49" s="19">
        <f t="shared" si="2"/>
        <v>58562</v>
      </c>
      <c r="B49" s="20">
        <f t="shared" si="3"/>
        <v>653389.49450065417</v>
      </c>
      <c r="C49" s="20">
        <f t="shared" si="4"/>
        <v>0</v>
      </c>
      <c r="D49" s="20">
        <f t="shared" si="0"/>
        <v>19601.684835019623</v>
      </c>
      <c r="E49" s="20">
        <f t="shared" si="5"/>
        <v>123394.68669530275</v>
      </c>
      <c r="F49" s="20">
        <f t="shared" si="1"/>
        <v>776784.18119595689</v>
      </c>
    </row>
    <row r="50" spans="1:6" ht="14.25" customHeight="1">
      <c r="A50" s="19">
        <f t="shared" si="2"/>
        <v>58927</v>
      </c>
      <c r="B50" s="20">
        <f t="shared" si="3"/>
        <v>776784.18119595689</v>
      </c>
      <c r="C50" s="20">
        <f t="shared" si="4"/>
        <v>0</v>
      </c>
      <c r="D50" s="20">
        <f t="shared" si="0"/>
        <v>23303.525435878706</v>
      </c>
      <c r="E50" s="20">
        <f t="shared" si="5"/>
        <v>146698.21213118144</v>
      </c>
      <c r="F50" s="20">
        <f t="shared" si="1"/>
        <v>923482.39332713839</v>
      </c>
    </row>
    <row r="51" spans="1:6" ht="14.25" customHeight="1">
      <c r="A51" s="19">
        <f t="shared" si="2"/>
        <v>59292</v>
      </c>
      <c r="B51" s="20">
        <f t="shared" si="3"/>
        <v>923482.39332713839</v>
      </c>
      <c r="C51" s="20">
        <f t="shared" si="4"/>
        <v>0</v>
      </c>
      <c r="D51" s="20">
        <f t="shared" si="0"/>
        <v>27704.47179981415</v>
      </c>
      <c r="E51" s="20">
        <f t="shared" si="5"/>
        <v>174402.68393099558</v>
      </c>
      <c r="F51" s="20">
        <f t="shared" si="1"/>
        <v>1097885.077258134</v>
      </c>
    </row>
    <row r="52" spans="1:6" ht="14.25" customHeight="1">
      <c r="A52" s="19">
        <f t="shared" si="2"/>
        <v>59657</v>
      </c>
      <c r="B52" s="20">
        <f t="shared" si="3"/>
        <v>1097885.077258134</v>
      </c>
      <c r="C52" s="20">
        <f t="shared" si="4"/>
        <v>0</v>
      </c>
      <c r="D52" s="20">
        <f t="shared" si="0"/>
        <v>32936.552317744019</v>
      </c>
      <c r="E52" s="20">
        <f t="shared" si="5"/>
        <v>207339.23624873959</v>
      </c>
      <c r="F52" s="20">
        <f t="shared" si="1"/>
        <v>1305224.3135068736</v>
      </c>
    </row>
    <row r="53" spans="1:6" ht="14.25" customHeight="1">
      <c r="A53" s="19">
        <f t="shared" si="2"/>
        <v>60023</v>
      </c>
      <c r="B53" s="20">
        <f t="shared" si="3"/>
        <v>1305224.3135068736</v>
      </c>
      <c r="C53" s="20">
        <f t="shared" si="4"/>
        <v>0</v>
      </c>
      <c r="D53" s="20">
        <f t="shared" si="0"/>
        <v>39156.729405206206</v>
      </c>
      <c r="E53" s="20">
        <f t="shared" si="5"/>
        <v>246495.96565394581</v>
      </c>
      <c r="F53" s="20">
        <f t="shared" si="1"/>
        <v>1551720.2791608195</v>
      </c>
    </row>
    <row r="54" spans="1:6" ht="14.25" customHeight="1">
      <c r="A54" s="19">
        <f t="shared" si="2"/>
        <v>60388</v>
      </c>
      <c r="B54" s="20">
        <f t="shared" si="3"/>
        <v>1551720.2791608195</v>
      </c>
      <c r="C54" s="20">
        <f t="shared" si="4"/>
        <v>0</v>
      </c>
      <c r="D54" s="20">
        <f t="shared" si="0"/>
        <v>46551.60837482458</v>
      </c>
      <c r="E54" s="20">
        <f t="shared" si="5"/>
        <v>293047.57402877038</v>
      </c>
      <c r="F54" s="20">
        <f t="shared" si="1"/>
        <v>1844767.8531895899</v>
      </c>
    </row>
    <row r="55" spans="1:6" ht="14.25" customHeight="1">
      <c r="A55" s="19">
        <f t="shared" si="2"/>
        <v>60753</v>
      </c>
      <c r="B55" s="20">
        <f t="shared" si="3"/>
        <v>1844767.8531895899</v>
      </c>
      <c r="C55" s="20">
        <f t="shared" si="4"/>
        <v>0</v>
      </c>
      <c r="D55" s="20">
        <f t="shared" si="0"/>
        <v>55343.035595687696</v>
      </c>
      <c r="E55" s="20">
        <f t="shared" si="5"/>
        <v>348390.60962445807</v>
      </c>
      <c r="F55" s="20">
        <f t="shared" si="1"/>
        <v>2193158.4628140479</v>
      </c>
    </row>
    <row r="56" spans="1:6" ht="14.25" customHeight="1">
      <c r="A56" s="19">
        <f t="shared" si="2"/>
        <v>61118</v>
      </c>
      <c r="B56" s="20">
        <f t="shared" si="3"/>
        <v>2193158.4628140479</v>
      </c>
      <c r="C56" s="20">
        <f t="shared" si="4"/>
        <v>0</v>
      </c>
      <c r="D56" s="20">
        <f t="shared" si="0"/>
        <v>65794.753884421429</v>
      </c>
      <c r="E56" s="20">
        <f t="shared" si="5"/>
        <v>414185.3635088795</v>
      </c>
      <c r="F56" s="20">
        <f t="shared" si="1"/>
        <v>2607343.8263229276</v>
      </c>
    </row>
    <row r="57" spans="1:6" ht="14.25" customHeight="1">
      <c r="A57" s="19">
        <f t="shared" si="2"/>
        <v>61484</v>
      </c>
      <c r="B57" s="20">
        <f t="shared" si="3"/>
        <v>2607343.8263229276</v>
      </c>
      <c r="C57" s="20">
        <f t="shared" si="4"/>
        <v>0</v>
      </c>
      <c r="D57" s="20">
        <f t="shared" si="0"/>
        <v>78220.314789687822</v>
      </c>
      <c r="E57" s="20">
        <f t="shared" si="5"/>
        <v>492405.67829856731</v>
      </c>
      <c r="F57" s="20">
        <f t="shared" si="1"/>
        <v>3099749.504621495</v>
      </c>
    </row>
    <row r="58" spans="1:6" ht="14.25" customHeight="1">
      <c r="A58" s="19">
        <f t="shared" si="2"/>
        <v>61849</v>
      </c>
      <c r="B58" s="20">
        <f t="shared" si="3"/>
        <v>3099749.504621495</v>
      </c>
      <c r="C58" s="20">
        <f t="shared" si="4"/>
        <v>0</v>
      </c>
      <c r="D58" s="20">
        <f t="shared" si="0"/>
        <v>92992.485138644843</v>
      </c>
      <c r="E58" s="20">
        <f t="shared" si="5"/>
        <v>585398.16343721212</v>
      </c>
      <c r="F58" s="20">
        <f t="shared" si="1"/>
        <v>3685147.6680587074</v>
      </c>
    </row>
    <row r="59" spans="1:6" ht="14.25" customHeight="1">
      <c r="A59" s="19">
        <f t="shared" si="2"/>
        <v>62214</v>
      </c>
      <c r="B59" s="20">
        <f t="shared" si="3"/>
        <v>3685147.6680587074</v>
      </c>
      <c r="C59" s="20">
        <f t="shared" si="4"/>
        <v>0</v>
      </c>
      <c r="D59" s="20">
        <f t="shared" si="0"/>
        <v>110554.43004176121</v>
      </c>
      <c r="E59" s="20">
        <f t="shared" si="5"/>
        <v>695952.59347897337</v>
      </c>
      <c r="F59" s="20">
        <f t="shared" si="1"/>
        <v>4381100.2615376804</v>
      </c>
    </row>
    <row r="60" spans="1:6" ht="14.25" customHeight="1">
      <c r="A60" s="19">
        <f t="shared" si="2"/>
        <v>62579</v>
      </c>
      <c r="B60" s="20">
        <f t="shared" si="3"/>
        <v>4381100.2615376804</v>
      </c>
      <c r="C60" s="20">
        <f t="shared" si="4"/>
        <v>0</v>
      </c>
      <c r="D60" s="20">
        <f t="shared" si="0"/>
        <v>131433.00784613041</v>
      </c>
      <c r="E60" s="20">
        <f t="shared" si="5"/>
        <v>827385.60132510378</v>
      </c>
      <c r="F60" s="20">
        <f t="shared" si="1"/>
        <v>5208485.8628627844</v>
      </c>
    </row>
    <row r="61" spans="1:6" ht="14.25" customHeight="1">
      <c r="A61" s="19">
        <f t="shared" si="2"/>
        <v>62945</v>
      </c>
      <c r="B61" s="20">
        <f t="shared" si="3"/>
        <v>5208485.8628627844</v>
      </c>
      <c r="C61" s="20">
        <f t="shared" si="4"/>
        <v>0</v>
      </c>
      <c r="D61" s="20">
        <f t="shared" si="0"/>
        <v>156254.57588588353</v>
      </c>
      <c r="E61" s="20">
        <f t="shared" si="5"/>
        <v>983640.17721098731</v>
      </c>
      <c r="F61" s="20">
        <f t="shared" si="1"/>
        <v>6192126.040073772</v>
      </c>
    </row>
    <row r="62" spans="1:6" ht="14.25" customHeight="1">
      <c r="A62" s="19">
        <f t="shared" si="2"/>
        <v>63310</v>
      </c>
      <c r="B62" s="20">
        <f t="shared" si="3"/>
        <v>6192126.040073772</v>
      </c>
      <c r="C62" s="20">
        <f t="shared" si="4"/>
        <v>0</v>
      </c>
      <c r="D62" s="20">
        <f t="shared" si="0"/>
        <v>185763.78120221314</v>
      </c>
      <c r="E62" s="20">
        <f t="shared" si="5"/>
        <v>1169403.9584132005</v>
      </c>
      <c r="F62" s="20">
        <f t="shared" si="1"/>
        <v>7361529.9984869724</v>
      </c>
    </row>
    <row r="63" spans="1:6" ht="14.25" customHeight="1">
      <c r="A63" s="19">
        <f t="shared" si="2"/>
        <v>63675</v>
      </c>
      <c r="B63" s="20">
        <f t="shared" si="3"/>
        <v>7361529.9984869724</v>
      </c>
      <c r="C63" s="20">
        <f t="shared" si="4"/>
        <v>0</v>
      </c>
      <c r="D63" s="20">
        <f t="shared" si="0"/>
        <v>220845.89995460917</v>
      </c>
      <c r="E63" s="20">
        <f t="shared" si="5"/>
        <v>1390249.8583678096</v>
      </c>
      <c r="F63" s="20">
        <f t="shared" si="1"/>
        <v>8751779.8568547815</v>
      </c>
    </row>
    <row r="64" spans="1:6" ht="14.25" customHeight="1">
      <c r="A64" s="19">
        <f t="shared" si="2"/>
        <v>64040</v>
      </c>
      <c r="B64" s="20">
        <f t="shared" si="3"/>
        <v>8751779.8568547815</v>
      </c>
      <c r="C64" s="20">
        <f t="shared" si="4"/>
        <v>0</v>
      </c>
      <c r="D64" s="20">
        <f t="shared" si="0"/>
        <v>262553.39570564346</v>
      </c>
      <c r="E64" s="20">
        <f t="shared" si="5"/>
        <v>1652803.2540734531</v>
      </c>
      <c r="F64" s="20">
        <f t="shared" si="1"/>
        <v>10404583.110928234</v>
      </c>
    </row>
    <row r="65" spans="1:6" ht="14.25" customHeight="1">
      <c r="A65" s="19">
        <f t="shared" si="2"/>
        <v>64406</v>
      </c>
      <c r="B65" s="20">
        <f t="shared" si="3"/>
        <v>10404583.110928234</v>
      </c>
      <c r="C65" s="20">
        <f t="shared" si="4"/>
        <v>0</v>
      </c>
      <c r="D65" s="20">
        <f t="shared" si="0"/>
        <v>312137.49332784698</v>
      </c>
      <c r="E65" s="20">
        <f t="shared" si="5"/>
        <v>1964940.7474013001</v>
      </c>
      <c r="F65" s="20">
        <f t="shared" si="1"/>
        <v>12369523.858329535</v>
      </c>
    </row>
    <row r="66" spans="1:6" ht="14.25" customHeight="1">
      <c r="A66" s="19">
        <f t="shared" si="2"/>
        <v>64771</v>
      </c>
      <c r="B66" s="20">
        <f t="shared" si="3"/>
        <v>12369523.858329535</v>
      </c>
      <c r="C66" s="20">
        <f t="shared" si="4"/>
        <v>0</v>
      </c>
      <c r="D66" s="20">
        <f t="shared" si="0"/>
        <v>371085.715749886</v>
      </c>
      <c r="E66" s="20">
        <f t="shared" si="5"/>
        <v>2336026.4631511862</v>
      </c>
      <c r="F66" s="20">
        <f t="shared" si="1"/>
        <v>14705550.321480721</v>
      </c>
    </row>
    <row r="67" spans="1:6" ht="14.25" customHeight="1">
      <c r="A67" s="19">
        <f t="shared" si="2"/>
        <v>65136</v>
      </c>
      <c r="B67" s="20">
        <f t="shared" si="3"/>
        <v>14705550.321480721</v>
      </c>
      <c r="C67" s="20">
        <f t="shared" si="4"/>
        <v>0</v>
      </c>
      <c r="D67" s="20">
        <f t="shared" si="0"/>
        <v>441166.50964442163</v>
      </c>
      <c r="E67" s="20">
        <f t="shared" si="5"/>
        <v>2777192.972795608</v>
      </c>
      <c r="F67" s="20">
        <f t="shared" si="1"/>
        <v>17482743.294276331</v>
      </c>
    </row>
    <row r="68" spans="1:6" ht="14.25" customHeight="1">
      <c r="A68" s="19">
        <f t="shared" si="2"/>
        <v>65501</v>
      </c>
      <c r="B68" s="20">
        <f t="shared" si="3"/>
        <v>17482743.294276331</v>
      </c>
      <c r="C68" s="20">
        <f t="shared" si="4"/>
        <v>0</v>
      </c>
      <c r="D68" s="20">
        <f t="shared" si="0"/>
        <v>524482.29882828984</v>
      </c>
      <c r="E68" s="20">
        <f t="shared" si="5"/>
        <v>3301675.2716238978</v>
      </c>
      <c r="F68" s="20">
        <f t="shared" si="1"/>
        <v>20784418.565900229</v>
      </c>
    </row>
    <row r="69" spans="1:6" ht="14.25" customHeight="1">
      <c r="A69" s="19">
        <f t="shared" si="2"/>
        <v>65867</v>
      </c>
      <c r="B69" s="20">
        <f t="shared" si="3"/>
        <v>20784418.565900229</v>
      </c>
      <c r="C69" s="20">
        <f t="shared" si="4"/>
        <v>0</v>
      </c>
      <c r="D69" s="20">
        <f t="shared" si="0"/>
        <v>623532.55697700684</v>
      </c>
      <c r="E69" s="20">
        <f t="shared" si="5"/>
        <v>3925207.8286009049</v>
      </c>
      <c r="F69" s="20">
        <f t="shared" si="1"/>
        <v>24709626.394501135</v>
      </c>
    </row>
    <row r="70" spans="1:6" ht="14.25" customHeight="1">
      <c r="A70" s="19">
        <f t="shared" si="2"/>
        <v>66232</v>
      </c>
      <c r="B70" s="20">
        <f t="shared" si="3"/>
        <v>24709626.394501135</v>
      </c>
      <c r="C70" s="20">
        <f t="shared" si="4"/>
        <v>0</v>
      </c>
      <c r="D70" s="20">
        <f t="shared" si="0"/>
        <v>741288.79183503403</v>
      </c>
      <c r="E70" s="20">
        <f t="shared" si="5"/>
        <v>4666496.6204359392</v>
      </c>
      <c r="F70" s="20">
        <f t="shared" si="1"/>
        <v>29376123.014937073</v>
      </c>
    </row>
    <row r="71" spans="1:6" ht="14.25" customHeight="1">
      <c r="A71" s="19">
        <f t="shared" si="2"/>
        <v>66597</v>
      </c>
      <c r="B71" s="20">
        <f t="shared" si="3"/>
        <v>29376123.014937073</v>
      </c>
      <c r="C71" s="20">
        <f t="shared" si="4"/>
        <v>0</v>
      </c>
      <c r="D71" s="20">
        <f t="shared" si="0"/>
        <v>881283.6904481122</v>
      </c>
      <c r="E71" s="20">
        <f t="shared" si="5"/>
        <v>5547780.310884051</v>
      </c>
      <c r="F71" s="20">
        <f t="shared" si="1"/>
        <v>34923903.325821124</v>
      </c>
    </row>
    <row r="72" spans="1:6" ht="14.25" customHeight="1">
      <c r="A72" s="19">
        <f t="shared" si="2"/>
        <v>66962</v>
      </c>
      <c r="B72" s="20">
        <f t="shared" si="3"/>
        <v>34923903.325821124</v>
      </c>
      <c r="C72" s="20">
        <f t="shared" si="4"/>
        <v>0</v>
      </c>
      <c r="D72" s="20">
        <f t="shared" si="0"/>
        <v>1047717.0997746337</v>
      </c>
      <c r="E72" s="20">
        <f t="shared" si="5"/>
        <v>6595497.4106586846</v>
      </c>
      <c r="F72" s="20">
        <f t="shared" si="1"/>
        <v>41519400.736479811</v>
      </c>
    </row>
    <row r="73" spans="1:6" ht="14.25" customHeight="1">
      <c r="A73" s="19">
        <f t="shared" si="2"/>
        <v>67328</v>
      </c>
      <c r="B73" s="20">
        <f t="shared" si="3"/>
        <v>41519400.736479811</v>
      </c>
      <c r="C73" s="20">
        <f t="shared" si="4"/>
        <v>0</v>
      </c>
      <c r="D73" s="20">
        <f t="shared" si="0"/>
        <v>1245582.0220943943</v>
      </c>
      <c r="E73" s="20">
        <f t="shared" si="5"/>
        <v>7841079.4327530786</v>
      </c>
      <c r="F73" s="20">
        <f t="shared" si="1"/>
        <v>49360480.16923289</v>
      </c>
    </row>
    <row r="74" spans="1:6" ht="14.25" customHeight="1">
      <c r="A74" s="19">
        <f t="shared" si="2"/>
        <v>67693</v>
      </c>
      <c r="B74" s="20">
        <f t="shared" si="3"/>
        <v>49360480.16923289</v>
      </c>
      <c r="C74" s="20">
        <f t="shared" si="4"/>
        <v>0</v>
      </c>
      <c r="D74" s="20">
        <f t="shared" si="0"/>
        <v>1480814.4050769866</v>
      </c>
      <c r="E74" s="20">
        <f t="shared" si="5"/>
        <v>9321893.8378300648</v>
      </c>
      <c r="F74" s="20">
        <f t="shared" si="1"/>
        <v>58682374.007062957</v>
      </c>
    </row>
    <row r="75" spans="1:6" ht="14.25" customHeight="1">
      <c r="A75" s="19">
        <f t="shared" si="2"/>
        <v>68058</v>
      </c>
      <c r="B75" s="20">
        <f t="shared" si="3"/>
        <v>58682374.007062957</v>
      </c>
      <c r="C75" s="20">
        <f t="shared" si="4"/>
        <v>0</v>
      </c>
      <c r="D75" s="20">
        <f t="shared" si="0"/>
        <v>1760471.2202118887</v>
      </c>
      <c r="E75" s="20">
        <f t="shared" si="5"/>
        <v>11082365.058041953</v>
      </c>
      <c r="F75" s="20">
        <f t="shared" si="1"/>
        <v>69764739.065104902</v>
      </c>
    </row>
    <row r="76" spans="1:6" ht="14.25" customHeight="1">
      <c r="A76" s="19">
        <f t="shared" si="2"/>
        <v>68423</v>
      </c>
      <c r="B76" s="20">
        <f t="shared" si="3"/>
        <v>69764739.065104902</v>
      </c>
      <c r="C76" s="20">
        <f t="shared" si="4"/>
        <v>0</v>
      </c>
      <c r="D76" s="20">
        <f t="shared" si="0"/>
        <v>2092942.171953147</v>
      </c>
      <c r="E76" s="20">
        <f t="shared" si="5"/>
        <v>13175307.2299951</v>
      </c>
      <c r="F76" s="20">
        <f t="shared" si="1"/>
        <v>82940046.295100003</v>
      </c>
    </row>
    <row r="77" spans="1:6" ht="14.25" customHeight="1">
      <c r="A77" s="19">
        <f t="shared" si="2"/>
        <v>68789</v>
      </c>
      <c r="B77" s="20">
        <f t="shared" si="3"/>
        <v>82940046.295100003</v>
      </c>
      <c r="C77" s="20">
        <f t="shared" si="4"/>
        <v>0</v>
      </c>
      <c r="D77" s="20">
        <f t="shared" si="0"/>
        <v>2488201.388853</v>
      </c>
      <c r="E77" s="20">
        <f t="shared" si="5"/>
        <v>15663508.6188481</v>
      </c>
      <c r="F77" s="20">
        <f t="shared" si="1"/>
        <v>98603554.913948104</v>
      </c>
    </row>
    <row r="78" spans="1:6" ht="14.25" customHeight="1">
      <c r="A78" s="19">
        <f t="shared" si="2"/>
        <v>69154</v>
      </c>
      <c r="B78" s="20">
        <f t="shared" si="3"/>
        <v>98603554.913948104</v>
      </c>
      <c r="C78" s="20">
        <f t="shared" si="4"/>
        <v>0</v>
      </c>
      <c r="D78" s="20">
        <f t="shared" si="0"/>
        <v>2958106.6474184431</v>
      </c>
      <c r="E78" s="20">
        <f t="shared" si="5"/>
        <v>18621615.266266543</v>
      </c>
      <c r="F78" s="20">
        <f t="shared" si="1"/>
        <v>117225170.18021464</v>
      </c>
    </row>
    <row r="79" spans="1:6" ht="14.25" customHeight="1">
      <c r="A79" s="19">
        <f t="shared" si="2"/>
        <v>69519</v>
      </c>
      <c r="B79" s="20">
        <f t="shared" si="3"/>
        <v>117225170.18021464</v>
      </c>
      <c r="C79" s="20">
        <f t="shared" si="4"/>
        <v>0</v>
      </c>
      <c r="D79" s="20">
        <f t="shared" si="0"/>
        <v>3516755.1054064394</v>
      </c>
      <c r="E79" s="20">
        <f t="shared" si="5"/>
        <v>22138370.371672984</v>
      </c>
      <c r="F79" s="20">
        <f t="shared" si="1"/>
        <v>139363540.55188763</v>
      </c>
    </row>
    <row r="80" spans="1:6" ht="14.25" customHeight="1">
      <c r="A80" s="19">
        <f t="shared" si="2"/>
        <v>69884</v>
      </c>
      <c r="B80" s="20">
        <f t="shared" si="3"/>
        <v>139363540.55188763</v>
      </c>
      <c r="C80" s="20">
        <f t="shared" si="4"/>
        <v>0</v>
      </c>
      <c r="D80" s="20">
        <f t="shared" si="0"/>
        <v>4180906.2165566287</v>
      </c>
      <c r="E80" s="20">
        <f t="shared" si="5"/>
        <v>26319276.588229612</v>
      </c>
      <c r="F80" s="20">
        <f t="shared" si="1"/>
        <v>165682817.14011723</v>
      </c>
    </row>
    <row r="81" spans="1:6" ht="14.25" customHeight="1">
      <c r="A81" s="19">
        <f t="shared" si="2"/>
        <v>70250</v>
      </c>
      <c r="B81" s="20">
        <f t="shared" si="3"/>
        <v>165682817.14011723</v>
      </c>
      <c r="C81" s="20">
        <f t="shared" si="4"/>
        <v>0</v>
      </c>
      <c r="D81" s="20">
        <f t="shared" si="0"/>
        <v>4970484.5142035168</v>
      </c>
      <c r="E81" s="20">
        <f t="shared" si="5"/>
        <v>31289761.10243313</v>
      </c>
      <c r="F81" s="20">
        <f t="shared" si="1"/>
        <v>196972578.24255037</v>
      </c>
    </row>
    <row r="82" spans="1:6" ht="14.25" customHeight="1">
      <c r="A82" s="19">
        <f t="shared" si="2"/>
        <v>70615</v>
      </c>
      <c r="B82" s="20">
        <f t="shared" si="3"/>
        <v>196972578.24255037</v>
      </c>
      <c r="C82" s="20">
        <f t="shared" si="4"/>
        <v>0</v>
      </c>
      <c r="D82" s="20">
        <f t="shared" si="0"/>
        <v>5909177.3472765107</v>
      </c>
      <c r="E82" s="20">
        <f t="shared" si="5"/>
        <v>37198938.449709639</v>
      </c>
      <c r="F82" s="20">
        <f t="shared" si="1"/>
        <v>234171516.69226003</v>
      </c>
    </row>
    <row r="83" spans="1:6" ht="14.25" customHeight="1">
      <c r="A83" s="19">
        <f t="shared" si="2"/>
        <v>70980</v>
      </c>
      <c r="B83" s="20">
        <f t="shared" si="3"/>
        <v>234171516.69226003</v>
      </c>
      <c r="C83" s="20">
        <f t="shared" si="4"/>
        <v>0</v>
      </c>
      <c r="D83" s="20">
        <f t="shared" si="0"/>
        <v>7025145.500767801</v>
      </c>
      <c r="E83" s="20">
        <f t="shared" si="5"/>
        <v>44224083.950477436</v>
      </c>
      <c r="F83" s="20">
        <f t="shared" si="1"/>
        <v>278395600.64273745</v>
      </c>
    </row>
    <row r="84" spans="1:6" ht="14.25" customHeight="1">
      <c r="A84" s="19">
        <f t="shared" si="2"/>
        <v>71345</v>
      </c>
      <c r="B84" s="20">
        <f t="shared" si="3"/>
        <v>278395600.64273745</v>
      </c>
      <c r="C84" s="20">
        <f t="shared" si="4"/>
        <v>0</v>
      </c>
      <c r="D84" s="20">
        <f t="shared" si="0"/>
        <v>8351868.0192821231</v>
      </c>
      <c r="E84" s="20">
        <f t="shared" si="5"/>
        <v>52575951.969759561</v>
      </c>
      <c r="F84" s="20">
        <f t="shared" si="1"/>
        <v>330971552.61249703</v>
      </c>
    </row>
    <row r="85" spans="1:6" ht="14.25" customHeight="1">
      <c r="A85" s="19">
        <f t="shared" si="2"/>
        <v>71711</v>
      </c>
      <c r="B85" s="20">
        <f t="shared" si="3"/>
        <v>330971552.61249703</v>
      </c>
      <c r="C85" s="20">
        <f t="shared" si="4"/>
        <v>0</v>
      </c>
      <c r="D85" s="20">
        <f t="shared" si="0"/>
        <v>9929146.5783749111</v>
      </c>
      <c r="E85" s="20">
        <f t="shared" si="5"/>
        <v>62505098.548134476</v>
      </c>
      <c r="F85" s="20">
        <f t="shared" si="1"/>
        <v>393476651.16063154</v>
      </c>
    </row>
    <row r="86" spans="1:6" ht="14.25" customHeight="1">
      <c r="A86" s="19">
        <f t="shared" si="2"/>
        <v>72076</v>
      </c>
      <c r="B86" s="20">
        <f t="shared" si="3"/>
        <v>393476651.16063154</v>
      </c>
      <c r="C86" s="20">
        <f t="shared" si="4"/>
        <v>0</v>
      </c>
      <c r="D86" s="20">
        <f t="shared" si="0"/>
        <v>11804299.534818945</v>
      </c>
      <c r="E86" s="20">
        <f t="shared" si="5"/>
        <v>74309398.082953423</v>
      </c>
      <c r="F86" s="20">
        <f t="shared" si="1"/>
        <v>467786049.24358499</v>
      </c>
    </row>
    <row r="87" spans="1:6" ht="14.25" customHeight="1">
      <c r="A87" s="19">
        <f t="shared" si="2"/>
        <v>72441</v>
      </c>
      <c r="B87" s="20">
        <f t="shared" si="3"/>
        <v>467786049.24358499</v>
      </c>
      <c r="C87" s="20">
        <f t="shared" si="4"/>
        <v>0</v>
      </c>
      <c r="D87" s="20">
        <f t="shared" si="0"/>
        <v>14033581.477307549</v>
      </c>
      <c r="E87" s="20">
        <f t="shared" si="5"/>
        <v>88342979.560260966</v>
      </c>
      <c r="F87" s="20">
        <f t="shared" si="1"/>
        <v>556129028.803846</v>
      </c>
    </row>
    <row r="88" spans="1:6" ht="14.25" customHeight="1">
      <c r="A88" s="19">
        <f t="shared" si="2"/>
        <v>72806</v>
      </c>
      <c r="B88" s="20">
        <f t="shared" si="3"/>
        <v>556129028.803846</v>
      </c>
      <c r="C88" s="20">
        <f t="shared" si="4"/>
        <v>0</v>
      </c>
      <c r="D88" s="20">
        <f t="shared" si="0"/>
        <v>16683870.86411538</v>
      </c>
      <c r="E88" s="20">
        <f t="shared" si="5"/>
        <v>105026850.42437634</v>
      </c>
      <c r="F88" s="20">
        <f t="shared" si="1"/>
        <v>661155879.22822237</v>
      </c>
    </row>
    <row r="89" spans="1:6" ht="14.25" customHeight="1">
      <c r="A89" s="19">
        <f t="shared" si="2"/>
        <v>73171</v>
      </c>
      <c r="B89" s="20">
        <f t="shared" si="3"/>
        <v>661155879.22822237</v>
      </c>
      <c r="C89" s="20">
        <f t="shared" si="4"/>
        <v>0</v>
      </c>
      <c r="D89" s="20">
        <f t="shared" si="0"/>
        <v>19834676.376846671</v>
      </c>
      <c r="E89" s="20">
        <f t="shared" si="5"/>
        <v>124861526.80122301</v>
      </c>
      <c r="F89" s="20">
        <f t="shared" si="1"/>
        <v>786017406.02944541</v>
      </c>
    </row>
    <row r="90" spans="1:6" ht="14.25" customHeight="1">
      <c r="A90" s="19">
        <f t="shared" si="2"/>
        <v>73536</v>
      </c>
      <c r="B90" s="20">
        <f t="shared" si="3"/>
        <v>786017406.02944541</v>
      </c>
      <c r="C90" s="20">
        <f t="shared" si="4"/>
        <v>0</v>
      </c>
      <c r="D90" s="20">
        <f t="shared" si="0"/>
        <v>23580522.180883363</v>
      </c>
      <c r="E90" s="20">
        <f t="shared" si="5"/>
        <v>148442048.98210639</v>
      </c>
      <c r="F90" s="20">
        <f t="shared" si="1"/>
        <v>934459455.01155186</v>
      </c>
    </row>
    <row r="91" spans="1:6" ht="14.25" customHeight="1">
      <c r="A91" s="19">
        <f t="shared" si="2"/>
        <v>73901</v>
      </c>
      <c r="B91" s="20">
        <f t="shared" si="3"/>
        <v>934459455.01155186</v>
      </c>
      <c r="C91" s="20">
        <f t="shared" si="4"/>
        <v>0</v>
      </c>
      <c r="D91" s="20">
        <f t="shared" si="0"/>
        <v>28033783.650346555</v>
      </c>
      <c r="E91" s="20">
        <f t="shared" si="5"/>
        <v>176475832.63245293</v>
      </c>
      <c r="F91" s="20">
        <f t="shared" si="1"/>
        <v>1110935287.6440048</v>
      </c>
    </row>
    <row r="92" spans="1:6" ht="14.25" customHeight="1">
      <c r="A92" s="19">
        <f t="shared" si="2"/>
        <v>74266</v>
      </c>
      <c r="B92" s="20">
        <f t="shared" si="3"/>
        <v>1110935287.6440048</v>
      </c>
      <c r="C92" s="20">
        <f t="shared" si="4"/>
        <v>0</v>
      </c>
      <c r="D92" s="20">
        <f t="shared" si="0"/>
        <v>33328058.629320145</v>
      </c>
      <c r="E92" s="20">
        <f t="shared" si="5"/>
        <v>209803891.26177308</v>
      </c>
      <c r="F92" s="20">
        <f t="shared" si="1"/>
        <v>1320739178.9057779</v>
      </c>
    </row>
    <row r="93" spans="1:6" ht="14.25" customHeight="1">
      <c r="A93" s="19">
        <f t="shared" si="2"/>
        <v>74632</v>
      </c>
      <c r="B93" s="20">
        <f t="shared" si="3"/>
        <v>1320739178.9057779</v>
      </c>
      <c r="C93" s="20">
        <f t="shared" si="4"/>
        <v>0</v>
      </c>
      <c r="D93" s="20">
        <f t="shared" si="0"/>
        <v>39622175.367173336</v>
      </c>
      <c r="E93" s="20">
        <f t="shared" si="5"/>
        <v>249426066.62894642</v>
      </c>
      <c r="F93" s="20">
        <f t="shared" si="1"/>
        <v>1570165245.5347242</v>
      </c>
    </row>
    <row r="94" spans="1:6" ht="14.25" customHeight="1">
      <c r="A94" s="19">
        <f t="shared" si="2"/>
        <v>74997</v>
      </c>
      <c r="B94" s="20">
        <f t="shared" si="3"/>
        <v>1570165245.5347242</v>
      </c>
      <c r="C94" s="20">
        <f t="shared" si="4"/>
        <v>0</v>
      </c>
      <c r="D94" s="20">
        <f t="shared" si="0"/>
        <v>47104957.366041727</v>
      </c>
      <c r="E94" s="20">
        <f t="shared" si="5"/>
        <v>296531023.99498814</v>
      </c>
      <c r="F94" s="20">
        <f t="shared" si="1"/>
        <v>1866696269.5297124</v>
      </c>
    </row>
    <row r="95" spans="1:6" ht="14.25" customHeight="1">
      <c r="A95" s="19">
        <f t="shared" si="2"/>
        <v>75362</v>
      </c>
      <c r="B95" s="20">
        <f t="shared" si="3"/>
        <v>1866696269.5297124</v>
      </c>
      <c r="C95" s="20">
        <f t="shared" si="4"/>
        <v>0</v>
      </c>
      <c r="D95" s="20">
        <f t="shared" si="0"/>
        <v>56000888.085891373</v>
      </c>
      <c r="E95" s="20">
        <f t="shared" si="5"/>
        <v>352531912.08087951</v>
      </c>
      <c r="F95" s="20">
        <f t="shared" si="1"/>
        <v>2219228181.6105919</v>
      </c>
    </row>
    <row r="96" spans="1:6" ht="14.25" customHeight="1">
      <c r="A96" s="19">
        <f t="shared" si="2"/>
        <v>75727</v>
      </c>
      <c r="B96" s="20">
        <f t="shared" si="3"/>
        <v>2219228181.6105919</v>
      </c>
      <c r="C96" s="20">
        <f t="shared" si="4"/>
        <v>0</v>
      </c>
      <c r="D96" s="20">
        <f t="shared" si="0"/>
        <v>66576845.448317751</v>
      </c>
      <c r="E96" s="20">
        <f t="shared" si="5"/>
        <v>419108757.52919728</v>
      </c>
      <c r="F96" s="20">
        <f t="shared" si="1"/>
        <v>2638336939.1397891</v>
      </c>
    </row>
    <row r="97" spans="1:6" ht="14.25" customHeight="1">
      <c r="A97" s="19">
        <f t="shared" si="2"/>
        <v>76093</v>
      </c>
      <c r="B97" s="20">
        <f t="shared" si="3"/>
        <v>2638336939.1397891</v>
      </c>
      <c r="C97" s="20">
        <f t="shared" si="4"/>
        <v>0</v>
      </c>
      <c r="D97" s="20">
        <f t="shared" si="0"/>
        <v>79150108.174193665</v>
      </c>
      <c r="E97" s="20">
        <f t="shared" si="5"/>
        <v>498258865.70339096</v>
      </c>
      <c r="F97" s="20">
        <f t="shared" si="1"/>
        <v>3136595804.8431802</v>
      </c>
    </row>
    <row r="98" spans="1:6" ht="14.25" customHeight="1">
      <c r="A98" s="19">
        <f t="shared" si="2"/>
        <v>76458</v>
      </c>
      <c r="B98" s="20">
        <f t="shared" si="3"/>
        <v>3136595804.8431802</v>
      </c>
      <c r="C98" s="20">
        <f t="shared" si="4"/>
        <v>0</v>
      </c>
      <c r="D98" s="20">
        <f t="shared" si="0"/>
        <v>94097874.145295396</v>
      </c>
      <c r="E98" s="20">
        <f t="shared" si="5"/>
        <v>592356739.84868634</v>
      </c>
      <c r="F98" s="20">
        <f t="shared" si="1"/>
        <v>3728952544.6918664</v>
      </c>
    </row>
    <row r="99" spans="1:6" ht="14.25" customHeight="1">
      <c r="A99" s="19">
        <f t="shared" si="2"/>
        <v>76823</v>
      </c>
      <c r="B99" s="20">
        <f t="shared" si="3"/>
        <v>3728952544.6918664</v>
      </c>
      <c r="C99" s="20">
        <f t="shared" si="4"/>
        <v>0</v>
      </c>
      <c r="D99" s="20">
        <f t="shared" si="0"/>
        <v>111868576.34075598</v>
      </c>
      <c r="E99" s="20">
        <f t="shared" si="5"/>
        <v>704225316.18944228</v>
      </c>
      <c r="F99" s="20">
        <f t="shared" si="1"/>
        <v>4433177860.8813086</v>
      </c>
    </row>
    <row r="100" spans="1:6" ht="14.25" customHeight="1">
      <c r="A100" s="19">
        <f t="shared" si="2"/>
        <v>77188</v>
      </c>
      <c r="B100" s="20">
        <f t="shared" si="3"/>
        <v>4433177860.8813086</v>
      </c>
      <c r="C100" s="20">
        <f t="shared" si="4"/>
        <v>0</v>
      </c>
      <c r="D100" s="20">
        <f t="shared" si="0"/>
        <v>132995335.82643925</v>
      </c>
      <c r="E100" s="20">
        <f t="shared" si="5"/>
        <v>837220652.01588154</v>
      </c>
      <c r="F100" s="20">
        <f t="shared" si="1"/>
        <v>5270398512.8971901</v>
      </c>
    </row>
    <row r="101" spans="1:6" ht="14.25" customHeight="1">
      <c r="A101" s="19">
        <f t="shared" si="2"/>
        <v>77554</v>
      </c>
      <c r="B101" s="20">
        <f t="shared" si="3"/>
        <v>5270398512.8971901</v>
      </c>
      <c r="C101" s="20">
        <f t="shared" si="4"/>
        <v>0</v>
      </c>
      <c r="D101" s="20">
        <f t="shared" si="0"/>
        <v>158111955.38691568</v>
      </c>
      <c r="E101" s="20">
        <f t="shared" si="5"/>
        <v>995332607.40279722</v>
      </c>
      <c r="F101" s="20">
        <f t="shared" si="1"/>
        <v>6265731120.2999878</v>
      </c>
    </row>
    <row r="102" spans="1:6" ht="14.25" customHeight="1">
      <c r="A102" s="19">
        <f t="shared" si="2"/>
        <v>77919</v>
      </c>
      <c r="B102" s="20">
        <f t="shared" si="3"/>
        <v>6265731120.2999878</v>
      </c>
      <c r="C102" s="20">
        <f t="shared" si="4"/>
        <v>0</v>
      </c>
      <c r="D102" s="20">
        <f t="shared" si="0"/>
        <v>187971933.60899964</v>
      </c>
      <c r="E102" s="20">
        <f t="shared" si="5"/>
        <v>1183304541.011797</v>
      </c>
      <c r="F102" s="20">
        <f t="shared" si="1"/>
        <v>7449035661.3117847</v>
      </c>
    </row>
    <row r="103" spans="1:6" ht="14.25" customHeight="1">
      <c r="A103" s="19">
        <f t="shared" si="2"/>
        <v>78284</v>
      </c>
      <c r="B103" s="20">
        <f t="shared" si="3"/>
        <v>7449035661.3117847</v>
      </c>
      <c r="C103" s="20">
        <f t="shared" si="4"/>
        <v>0</v>
      </c>
      <c r="D103" s="20">
        <f t="shared" si="0"/>
        <v>223471069.83935353</v>
      </c>
      <c r="E103" s="20">
        <f t="shared" si="5"/>
        <v>1406775610.8511505</v>
      </c>
      <c r="F103" s="20">
        <f t="shared" si="1"/>
        <v>8855811272.1629353</v>
      </c>
    </row>
    <row r="104" spans="1:6" ht="14.25" customHeight="1">
      <c r="A104" s="19">
        <f t="shared" si="2"/>
        <v>78649</v>
      </c>
      <c r="B104" s="20">
        <f t="shared" si="3"/>
        <v>8855811272.1629353</v>
      </c>
      <c r="C104" s="20">
        <f t="shared" si="4"/>
        <v>0</v>
      </c>
      <c r="D104" s="20">
        <f t="shared" si="0"/>
        <v>265674338.16488805</v>
      </c>
      <c r="E104" s="20">
        <f t="shared" si="5"/>
        <v>1672449949.0160387</v>
      </c>
      <c r="F104" s="20">
        <f t="shared" si="1"/>
        <v>10528261221.178974</v>
      </c>
    </row>
    <row r="105" spans="1:6" ht="14.25" customHeight="1">
      <c r="A105" s="19">
        <f t="shared" si="2"/>
        <v>79015</v>
      </c>
      <c r="B105" s="20">
        <f t="shared" si="3"/>
        <v>10528261221.178974</v>
      </c>
      <c r="C105" s="20">
        <f t="shared" si="4"/>
        <v>0</v>
      </c>
      <c r="D105" s="20">
        <f t="shared" si="0"/>
        <v>315847836.63536924</v>
      </c>
      <c r="E105" s="20">
        <f t="shared" si="5"/>
        <v>1988297785.651408</v>
      </c>
      <c r="F105" s="20">
        <f t="shared" si="1"/>
        <v>12516559006.830381</v>
      </c>
    </row>
    <row r="106" spans="1:6" ht="14.25" customHeight="1">
      <c r="A106" s="19">
        <f t="shared" si="2"/>
        <v>79380</v>
      </c>
      <c r="B106" s="20">
        <f t="shared" si="3"/>
        <v>12516559006.830381</v>
      </c>
      <c r="C106" s="20">
        <f t="shared" si="4"/>
        <v>0</v>
      </c>
      <c r="D106" s="20">
        <f t="shared" si="0"/>
        <v>375496770.20491141</v>
      </c>
      <c r="E106" s="20">
        <f t="shared" si="5"/>
        <v>2363794555.8563194</v>
      </c>
      <c r="F106" s="20">
        <f t="shared" si="1"/>
        <v>14880353562.686701</v>
      </c>
    </row>
    <row r="107" spans="1:6" ht="14.25" customHeight="1">
      <c r="A107" s="19">
        <f t="shared" si="2"/>
        <v>79745</v>
      </c>
      <c r="B107" s="20">
        <f t="shared" si="3"/>
        <v>14880353562.686701</v>
      </c>
      <c r="C107" s="20">
        <f t="shared" si="4"/>
        <v>0</v>
      </c>
      <c r="D107" s="20">
        <f t="shared" si="0"/>
        <v>446410606.88060099</v>
      </c>
      <c r="E107" s="20">
        <f t="shared" si="5"/>
        <v>2810205162.7369204</v>
      </c>
      <c r="F107" s="20">
        <f t="shared" si="1"/>
        <v>17690558725.423622</v>
      </c>
    </row>
    <row r="108" spans="1:6" ht="14.25" customHeight="1">
      <c r="A108" s="19">
        <f t="shared" si="2"/>
        <v>80110</v>
      </c>
      <c r="B108" s="20">
        <f t="shared" si="3"/>
        <v>17690558725.423622</v>
      </c>
      <c r="C108" s="20">
        <f t="shared" si="4"/>
        <v>0</v>
      </c>
      <c r="D108" s="20">
        <f t="shared" si="0"/>
        <v>530716761.76270866</v>
      </c>
      <c r="E108" s="20">
        <f t="shared" si="5"/>
        <v>3340921924.499629</v>
      </c>
      <c r="F108" s="20">
        <f t="shared" si="1"/>
        <v>21031480649.923252</v>
      </c>
    </row>
    <row r="109" spans="1:6" ht="14.25" customHeight="1">
      <c r="A109" s="19">
        <f t="shared" si="2"/>
        <v>80476</v>
      </c>
      <c r="B109" s="20">
        <f t="shared" si="3"/>
        <v>21031480649.923252</v>
      </c>
      <c r="C109" s="20">
        <f t="shared" si="4"/>
        <v>0</v>
      </c>
      <c r="D109" s="20">
        <f t="shared" si="0"/>
        <v>630944419.49769759</v>
      </c>
      <c r="E109" s="20">
        <f t="shared" si="5"/>
        <v>3971866343.9973269</v>
      </c>
      <c r="F109" s="20">
        <f t="shared" si="1"/>
        <v>25003346993.920578</v>
      </c>
    </row>
    <row r="110" spans="1:6" ht="14.25" customHeight="1">
      <c r="A110" s="19">
        <f t="shared" si="2"/>
        <v>80841</v>
      </c>
      <c r="B110" s="20">
        <f t="shared" si="3"/>
        <v>25003346993.920578</v>
      </c>
      <c r="C110" s="20">
        <f t="shared" si="4"/>
        <v>0</v>
      </c>
      <c r="D110" s="20">
        <f t="shared" si="0"/>
        <v>750100409.8176173</v>
      </c>
      <c r="E110" s="20">
        <f t="shared" si="5"/>
        <v>4721966753.8149443</v>
      </c>
      <c r="F110" s="20">
        <f t="shared" si="1"/>
        <v>29725313747.735523</v>
      </c>
    </row>
    <row r="111" spans="1:6" ht="14.25" customHeight="1">
      <c r="A111" s="19">
        <f t="shared" si="2"/>
        <v>81206</v>
      </c>
      <c r="B111" s="20">
        <f t="shared" si="3"/>
        <v>29725313747.735523</v>
      </c>
      <c r="C111" s="20">
        <f t="shared" si="4"/>
        <v>0</v>
      </c>
      <c r="D111" s="20">
        <f t="shared" si="0"/>
        <v>891759412.43206561</v>
      </c>
      <c r="E111" s="20">
        <f t="shared" si="5"/>
        <v>5613726166.2470102</v>
      </c>
      <c r="F111" s="20">
        <f t="shared" si="1"/>
        <v>35339039913.982536</v>
      </c>
    </row>
    <row r="112" spans="1:6" ht="14.25" customHeight="1">
      <c r="A112" s="19">
        <f t="shared" si="2"/>
        <v>81571</v>
      </c>
      <c r="B112" s="20">
        <f t="shared" si="3"/>
        <v>35339039913.982536</v>
      </c>
      <c r="C112" s="20">
        <f t="shared" si="4"/>
        <v>0</v>
      </c>
      <c r="D112" s="20">
        <f t="shared" si="0"/>
        <v>1060171197.419476</v>
      </c>
      <c r="E112" s="20">
        <f t="shared" si="5"/>
        <v>6673897363.6664867</v>
      </c>
      <c r="F112" s="20">
        <f t="shared" si="1"/>
        <v>42012937277.649025</v>
      </c>
    </row>
    <row r="113" spans="1:6" ht="14.25" customHeight="1">
      <c r="A113" s="19">
        <f t="shared" si="2"/>
        <v>81937</v>
      </c>
      <c r="B113" s="20">
        <f t="shared" si="3"/>
        <v>42012937277.649025</v>
      </c>
      <c r="C113" s="20">
        <f t="shared" si="4"/>
        <v>0</v>
      </c>
      <c r="D113" s="20">
        <f t="shared" si="0"/>
        <v>1260388118.3294706</v>
      </c>
      <c r="E113" s="20">
        <f t="shared" si="5"/>
        <v>7934285481.9959574</v>
      </c>
      <c r="F113" s="20">
        <f t="shared" si="1"/>
        <v>49947222759.644981</v>
      </c>
    </row>
    <row r="114" spans="1:6" ht="14.25" customHeight="1">
      <c r="A114" s="19">
        <f t="shared" si="2"/>
        <v>82302</v>
      </c>
      <c r="B114" s="20">
        <f t="shared" si="3"/>
        <v>49947222759.644981</v>
      </c>
      <c r="C114" s="20">
        <f t="shared" si="4"/>
        <v>0</v>
      </c>
      <c r="D114" s="20">
        <f t="shared" si="0"/>
        <v>1498416682.7893493</v>
      </c>
      <c r="E114" s="20">
        <f t="shared" si="5"/>
        <v>9432702164.7853069</v>
      </c>
      <c r="F114" s="20">
        <f t="shared" si="1"/>
        <v>59379924924.43029</v>
      </c>
    </row>
    <row r="115" spans="1:6" ht="14.25" customHeight="1">
      <c r="A115" s="19">
        <f t="shared" si="2"/>
        <v>82667</v>
      </c>
      <c r="B115" s="20">
        <f t="shared" si="3"/>
        <v>59379924924.43029</v>
      </c>
      <c r="C115" s="20">
        <f t="shared" si="4"/>
        <v>0</v>
      </c>
      <c r="D115" s="20">
        <f t="shared" si="0"/>
        <v>1781397747.7329087</v>
      </c>
      <c r="E115" s="20">
        <f t="shared" si="5"/>
        <v>11214099912.518215</v>
      </c>
      <c r="F115" s="20">
        <f t="shared" si="1"/>
        <v>70594024836.948502</v>
      </c>
    </row>
    <row r="116" spans="1:6" ht="14.25" customHeight="1">
      <c r="A116" s="19">
        <f t="shared" si="2"/>
        <v>83032</v>
      </c>
      <c r="B116" s="20">
        <f t="shared" si="3"/>
        <v>70594024836.948502</v>
      </c>
      <c r="C116" s="20">
        <f t="shared" si="4"/>
        <v>0</v>
      </c>
      <c r="D116" s="20">
        <f t="shared" si="0"/>
        <v>2117820745.1084549</v>
      </c>
      <c r="E116" s="20">
        <f t="shared" si="5"/>
        <v>13331920657.626671</v>
      </c>
      <c r="F116" s="20">
        <f t="shared" si="1"/>
        <v>83925945494.575165</v>
      </c>
    </row>
    <row r="117" spans="1:6" ht="14.25" customHeight="1">
      <c r="A117" s="19">
        <f t="shared" si="2"/>
        <v>83398</v>
      </c>
      <c r="B117" s="20">
        <f t="shared" si="3"/>
        <v>83925945494.575165</v>
      </c>
      <c r="C117" s="20">
        <f t="shared" si="4"/>
        <v>0</v>
      </c>
      <c r="D117" s="20">
        <f t="shared" si="0"/>
        <v>2517778364.837255</v>
      </c>
      <c r="E117" s="20">
        <f t="shared" si="5"/>
        <v>15849699022.463926</v>
      </c>
      <c r="F117" s="20">
        <f t="shared" si="1"/>
        <v>99775644517.039093</v>
      </c>
    </row>
    <row r="118" spans="1:6" ht="14.25" customHeight="1">
      <c r="A118" s="19">
        <f t="shared" si="2"/>
        <v>83763</v>
      </c>
      <c r="B118" s="20">
        <f t="shared" si="3"/>
        <v>99775644517.039093</v>
      </c>
      <c r="C118" s="20">
        <f t="shared" si="4"/>
        <v>0</v>
      </c>
      <c r="D118" s="20">
        <f t="shared" si="0"/>
        <v>2993269335.5111728</v>
      </c>
      <c r="E118" s="20">
        <f t="shared" si="5"/>
        <v>18842968357.975098</v>
      </c>
      <c r="F118" s="20">
        <f t="shared" si="1"/>
        <v>118618612875.01419</v>
      </c>
    </row>
    <row r="119" spans="1:6" ht="14.25" customHeight="1">
      <c r="A119" s="19">
        <f t="shared" si="2"/>
        <v>84128</v>
      </c>
      <c r="B119" s="20">
        <f t="shared" si="3"/>
        <v>118618612875.01419</v>
      </c>
      <c r="C119" s="20">
        <f t="shared" si="4"/>
        <v>0</v>
      </c>
      <c r="D119" s="20">
        <f t="shared" si="0"/>
        <v>3558558386.2504258</v>
      </c>
      <c r="E119" s="20">
        <f t="shared" si="5"/>
        <v>22401526744.225525</v>
      </c>
      <c r="F119" s="20">
        <f t="shared" si="1"/>
        <v>141020139619.23972</v>
      </c>
    </row>
    <row r="120" spans="1:6" ht="14.25" customHeight="1">
      <c r="A120" s="19">
        <f t="shared" si="2"/>
        <v>84493</v>
      </c>
      <c r="B120" s="20">
        <f t="shared" si="3"/>
        <v>141020139619.23972</v>
      </c>
      <c r="C120" s="20">
        <f t="shared" si="4"/>
        <v>0</v>
      </c>
      <c r="D120" s="20">
        <f t="shared" si="0"/>
        <v>4230604188.5771914</v>
      </c>
      <c r="E120" s="20">
        <f t="shared" si="5"/>
        <v>26632130932.802715</v>
      </c>
      <c r="F120" s="20">
        <f t="shared" si="1"/>
        <v>167652270552.04242</v>
      </c>
    </row>
    <row r="121" spans="1:6" ht="14.25" customHeight="1">
      <c r="A121" s="19">
        <f t="shared" si="2"/>
        <v>84859</v>
      </c>
      <c r="B121" s="20">
        <f t="shared" si="3"/>
        <v>167652270552.04242</v>
      </c>
      <c r="C121" s="20">
        <f t="shared" si="4"/>
        <v>0</v>
      </c>
      <c r="D121" s="20">
        <f t="shared" si="0"/>
        <v>5029568116.5612726</v>
      </c>
      <c r="E121" s="20">
        <f t="shared" si="5"/>
        <v>31661699049.363987</v>
      </c>
      <c r="F121" s="20">
        <f t="shared" si="1"/>
        <v>199313969601.4064</v>
      </c>
    </row>
    <row r="122" spans="1:6" ht="14.25" customHeight="1">
      <c r="A122" s="19">
        <f t="shared" si="2"/>
        <v>85224</v>
      </c>
      <c r="B122" s="20">
        <f t="shared" si="3"/>
        <v>199313969601.4064</v>
      </c>
      <c r="C122" s="20">
        <f t="shared" si="4"/>
        <v>0</v>
      </c>
      <c r="D122" s="20">
        <f t="shared" si="0"/>
        <v>5979419088.0421915</v>
      </c>
      <c r="E122" s="20">
        <f t="shared" si="5"/>
        <v>37641118137.406181</v>
      </c>
      <c r="F122" s="20">
        <f t="shared" si="1"/>
        <v>236955087738.81259</v>
      </c>
    </row>
    <row r="123" spans="1:6" ht="14.25" customHeight="1">
      <c r="A123" s="19">
        <f t="shared" si="2"/>
        <v>85589</v>
      </c>
      <c r="B123" s="20">
        <f t="shared" si="3"/>
        <v>236955087738.81259</v>
      </c>
      <c r="C123" s="20">
        <f t="shared" si="4"/>
        <v>0</v>
      </c>
      <c r="D123" s="20">
        <f t="shared" si="0"/>
        <v>7108652632.1643772</v>
      </c>
      <c r="E123" s="20">
        <f t="shared" si="5"/>
        <v>44749770769.570557</v>
      </c>
      <c r="F123" s="20">
        <f t="shared" si="1"/>
        <v>281704858508.38318</v>
      </c>
    </row>
    <row r="124" spans="1:6" ht="14.25" customHeight="1">
      <c r="A124" s="19">
        <f t="shared" si="2"/>
        <v>85954</v>
      </c>
      <c r="B124" s="20">
        <f t="shared" si="3"/>
        <v>281704858508.38318</v>
      </c>
      <c r="C124" s="20">
        <f t="shared" si="4"/>
        <v>0</v>
      </c>
      <c r="D124" s="20">
        <f t="shared" si="0"/>
        <v>8451145755.2514954</v>
      </c>
      <c r="E124" s="20">
        <f t="shared" si="5"/>
        <v>53200916524.822052</v>
      </c>
      <c r="F124" s="20">
        <f t="shared" si="1"/>
        <v>334905775033.2052</v>
      </c>
    </row>
    <row r="125" spans="1:6" ht="14.25" customHeight="1">
      <c r="A125" s="19">
        <f t="shared" si="2"/>
        <v>86320</v>
      </c>
      <c r="B125" s="20">
        <f t="shared" si="3"/>
        <v>334905775033.2052</v>
      </c>
      <c r="C125" s="20">
        <f t="shared" si="4"/>
        <v>0</v>
      </c>
      <c r="D125" s="20">
        <f t="shared" si="0"/>
        <v>10047173250.996155</v>
      </c>
      <c r="E125" s="20">
        <f t="shared" si="5"/>
        <v>63248089775.818207</v>
      </c>
      <c r="F125" s="20">
        <f t="shared" si="1"/>
        <v>398153864809.02344</v>
      </c>
    </row>
    <row r="126" spans="1:6" ht="14.25" customHeight="1">
      <c r="A126" s="19">
        <f t="shared" si="2"/>
        <v>86685</v>
      </c>
      <c r="B126" s="20">
        <f t="shared" si="3"/>
        <v>398153864809.02344</v>
      </c>
      <c r="C126" s="20">
        <f t="shared" si="4"/>
        <v>0</v>
      </c>
      <c r="D126" s="20">
        <f t="shared" si="0"/>
        <v>11944615944.270702</v>
      </c>
      <c r="E126" s="20">
        <f t="shared" si="5"/>
        <v>75192705720.088913</v>
      </c>
      <c r="F126" s="20">
        <f t="shared" si="1"/>
        <v>473346570529.11237</v>
      </c>
    </row>
    <row r="127" spans="1:6" ht="14.25" customHeight="1">
      <c r="A127" s="19">
        <f t="shared" si="2"/>
        <v>87050</v>
      </c>
      <c r="B127" s="20">
        <f t="shared" si="3"/>
        <v>473346570529.11237</v>
      </c>
      <c r="C127" s="20">
        <f t="shared" si="4"/>
        <v>0</v>
      </c>
      <c r="D127" s="20">
        <f t="shared" si="0"/>
        <v>14200397115.873371</v>
      </c>
      <c r="E127" s="20">
        <f t="shared" si="5"/>
        <v>89393102835.96228</v>
      </c>
      <c r="F127" s="20">
        <f t="shared" si="1"/>
        <v>562739673365.07471</v>
      </c>
    </row>
    <row r="128" spans="1:6" ht="14.25" customHeight="1">
      <c r="A128" s="19">
        <f t="shared" si="2"/>
        <v>87415</v>
      </c>
      <c r="B128" s="20">
        <f t="shared" si="3"/>
        <v>562739673365.07471</v>
      </c>
      <c r="C128" s="20">
        <f t="shared" si="4"/>
        <v>0</v>
      </c>
      <c r="D128" s="20">
        <f t="shared" si="0"/>
        <v>16882190200.95224</v>
      </c>
      <c r="E128" s="20">
        <f t="shared" si="5"/>
        <v>106275293036.91452</v>
      </c>
      <c r="F128" s="20">
        <f t="shared" si="1"/>
        <v>669014966401.98926</v>
      </c>
    </row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Loans</vt:lpstr>
      <vt:lpstr>Adulting Budget</vt:lpstr>
      <vt:lpstr>College Budget</vt:lpstr>
      <vt:lpstr>Investing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Bander's Side</dc:creator>
  <cp:lastModifiedBy>The Boss</cp:lastModifiedBy>
  <dcterms:created xsi:type="dcterms:W3CDTF">2006-09-16T00:00:00Z</dcterms:created>
  <dcterms:modified xsi:type="dcterms:W3CDTF">2021-05-18T16:06:31Z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