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xastechuniversity.sharepoint.com/sites/ProjectLab3/Shared Documents/"/>
    </mc:Choice>
  </mc:AlternateContent>
  <xr:revisionPtr revIDLastSave="198" documentId="13_ncr:1_{B0F3E9D2-CF98-42C7-940C-26926E28A20E}" xr6:coauthVersionLast="39" xr6:coauthVersionMax="39" xr10:uidLastSave="{ABD21C5C-7D76-4FF1-90C5-AC9E14AD2017}"/>
  <bookViews>
    <workbookView xWindow="0" yWindow="0" windowWidth="21570" windowHeight="7980" activeTab="1" xr2:uid="{00000000-000D-0000-FFFF-FFFF00000000}"/>
  </bookViews>
  <sheets>
    <sheet name="Sheet1" sheetId="1" r:id="rId1"/>
    <sheet name="Materials Cost" sheetId="2" r:id="rId2"/>
  </sheets>
  <calcPr calcId="17902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3" i="2" l="1"/>
  <c r="I3" i="2"/>
  <c r="D14" i="1"/>
  <c r="D16" i="1"/>
  <c r="J22" i="1"/>
  <c r="D22" i="1"/>
  <c r="G22" i="1"/>
  <c r="J21" i="1"/>
  <c r="D21" i="1"/>
  <c r="G21" i="1"/>
  <c r="J20" i="1"/>
  <c r="D20" i="1"/>
  <c r="G20" i="1"/>
  <c r="J19" i="1"/>
  <c r="D19" i="1"/>
  <c r="G19" i="1"/>
  <c r="G16" i="1"/>
  <c r="G7" i="1"/>
  <c r="D7" i="1"/>
  <c r="G6" i="1"/>
  <c r="D6" i="1"/>
  <c r="G5" i="1"/>
  <c r="D5" i="1"/>
  <c r="D4" i="1"/>
  <c r="D10" i="1"/>
  <c r="G4" i="1"/>
  <c r="G8" i="1"/>
  <c r="G24" i="1"/>
  <c r="G26" i="1"/>
  <c r="G10" i="1"/>
  <c r="G11" i="1"/>
  <c r="G12" i="1"/>
  <c r="G28" i="1"/>
  <c r="G29" i="1"/>
  <c r="G31" i="1"/>
  <c r="D8" i="1"/>
  <c r="D11" i="1"/>
  <c r="D12" i="1"/>
  <c r="D24" i="1"/>
  <c r="D26" i="1"/>
  <c r="D28" i="1"/>
  <c r="D29" i="1"/>
  <c r="D31" i="1"/>
  <c r="J31" i="1"/>
  <c r="J30" i="1"/>
</calcChain>
</file>

<file path=xl/sharedStrings.xml><?xml version="1.0" encoding="utf-8"?>
<sst xmlns="http://schemas.openxmlformats.org/spreadsheetml/2006/main" count="93" uniqueCount="78">
  <si>
    <t>Running Total</t>
  </si>
  <si>
    <t>Total Estimate</t>
  </si>
  <si>
    <t>Start Date</t>
  </si>
  <si>
    <t>Direct Labor:</t>
  </si>
  <si>
    <t>Today</t>
  </si>
  <si>
    <t>Category or individual:</t>
  </si>
  <si>
    <t>Rate/Hr</t>
  </si>
  <si>
    <t>Hrs</t>
  </si>
  <si>
    <t>End Date</t>
  </si>
  <si>
    <t>Christian</t>
  </si>
  <si>
    <t>Notes:</t>
  </si>
  <si>
    <t>John</t>
  </si>
  <si>
    <t>Zach</t>
  </si>
  <si>
    <t>Zarka</t>
  </si>
  <si>
    <t xml:space="preserve">Total Labor: </t>
  </si>
  <si>
    <t xml:space="preserve">Direct Labor Cost: </t>
  </si>
  <si>
    <t>Subtotal:</t>
  </si>
  <si>
    <t>Indirect Labor Cost</t>
  </si>
  <si>
    <t>rate:</t>
  </si>
  <si>
    <t xml:space="preserve">Total Direct Labor: </t>
  </si>
  <si>
    <t>Supplies And Materials:</t>
  </si>
  <si>
    <t>(from Materials Cost worksheet)</t>
  </si>
  <si>
    <t>Total Direct Material Cost:</t>
  </si>
  <si>
    <t>Equipment Rental:</t>
  </si>
  <si>
    <t>Value</t>
  </si>
  <si>
    <t>Rental Rate (Per Week)</t>
  </si>
  <si>
    <t>Rental Rate</t>
  </si>
  <si>
    <t>Date begin</t>
  </si>
  <si>
    <t>Today/End Date</t>
  </si>
  <si>
    <t>Total days</t>
  </si>
  <si>
    <t>Oscilloscope</t>
  </si>
  <si>
    <t>Function Generator</t>
  </si>
  <si>
    <t>DMM</t>
  </si>
  <si>
    <t>Power Supply</t>
  </si>
  <si>
    <t xml:space="preserve">Total Rental Costs: </t>
  </si>
  <si>
    <t>Total Supplies Materials &amp; Equipment:</t>
  </si>
  <si>
    <t>Total TDL+TCL+TDM+TRM</t>
  </si>
  <si>
    <t>Business Overhead:</t>
  </si>
  <si>
    <t xml:space="preserve">Amount Under: </t>
  </si>
  <si>
    <t>Total Cost:</t>
  </si>
  <si>
    <t>Current</t>
  </si>
  <si>
    <t>Estimate</t>
  </si>
  <si>
    <t xml:space="preserve">Amount Over: </t>
  </si>
  <si>
    <t>Item</t>
  </si>
  <si>
    <t>Cost</t>
  </si>
  <si>
    <t>Quantity</t>
  </si>
  <si>
    <t>Notes/Website</t>
  </si>
  <si>
    <t>Purchase date</t>
  </si>
  <si>
    <t>Total</t>
  </si>
  <si>
    <t>Part Number</t>
  </si>
  <si>
    <t>Total Cost</t>
  </si>
  <si>
    <t>Instrumentation Amplifier</t>
  </si>
  <si>
    <t>Mouser.com</t>
  </si>
  <si>
    <t>AD624</t>
  </si>
  <si>
    <t>Operational Amplifier</t>
  </si>
  <si>
    <t>LM324</t>
  </si>
  <si>
    <t>Phototransistor</t>
  </si>
  <si>
    <t>WP3DP3BT</t>
  </si>
  <si>
    <t>MCUs for Devices</t>
  </si>
  <si>
    <t> $.99-5.00</t>
  </si>
  <si>
    <t>TBD</t>
  </si>
  <si>
    <t>Pushbutton Apem Isr3Sad600</t>
  </si>
  <si>
    <t>25H7937</t>
  </si>
  <si>
    <t>12V DC Electric door strike</t>
  </si>
  <si>
    <t>Banggood.com</t>
  </si>
  <si>
    <t>SainSmart 2-Channel 5V Relay Module</t>
  </si>
  <si>
    <t>Amazon.com</t>
  </si>
  <si>
    <t>Zigbee Modules</t>
  </si>
  <si>
    <t>XB24CZ7PIT-004</t>
  </si>
  <si>
    <t>MCU Development Kit</t>
  </si>
  <si>
    <t>$25-30</t>
  </si>
  <si>
    <t>Gereen Board Order</t>
  </si>
  <si>
    <t>Stockroom</t>
  </si>
  <si>
    <t>Interface Dev. Tool USB to Serial</t>
  </si>
  <si>
    <t>713-31799027</t>
  </si>
  <si>
    <t>LM7341MF/NOPB</t>
  </si>
  <si>
    <t>Wires for testing</t>
  </si>
  <si>
    <t>Miscellaneous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</si>
</sst>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164" formatCode="&quot;$&quot;#,##0.00"/>
    <numFmt numFmtId="165" formatCode="mm/dd/yy"/>
    <numFmt numFmtId="166" formatCode="&quot;$&quot;#,##0"/>
    <numFmt numFmtId="167" formatCode="m/d/yy"/>
    <numFmt numFmtId="168" formatCode="_([$$-409]* #,##0.00_);_([$$-409]* \(#,##0.00\);_([$$-409]* &quot;-&quot;??_);_(@_)"/>
  </numFmts>
  <fonts count="8">
    <font>
      <sz val="10"/>
      <color rgb="FF000000"/>
      <name val="Arial"/>
    </font>
    <font>
      <b/>
      <sz val="10"/>
      <name val="Arial"/>
    </font>
    <font>
      <sz val="10"/>
      <name val="Arial"/>
    </font>
    <font>
      <i/>
      <sz val="10"/>
      <name val="Arial"/>
    </font>
    <font>
      <b/>
      <i/>
      <sz val="10"/>
      <name val="Arial"/>
    </font>
    <font>
      <sz val="10"/>
      <color rgb="FF000000"/>
      <name val="Arial"/>
    </font>
    <font>
      <sz val="11"/>
      <color rgb="FF000000"/>
      <name val="Arial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4EE257"/>
        <bgColor rgb="FF4EE257"/>
      </patternFill>
    </fill>
    <fill>
      <patternFill patternType="solid">
        <fgColor rgb="FFF7CAAC"/>
        <bgColor rgb="FFF7CAAC"/>
      </patternFill>
    </fill>
    <fill>
      <patternFill patternType="solid">
        <fgColor rgb="FFF9CB9C"/>
        <bgColor rgb="FFF9CB9C"/>
      </patternFill>
    </fill>
    <fill>
      <patternFill patternType="solid">
        <fgColor rgb="FFC9DAF8"/>
        <bgColor rgb="FFC9DAF8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CF305"/>
        <bgColor rgb="FFFCF305"/>
      </patternFill>
    </fill>
    <fill>
      <patternFill patternType="solid">
        <fgColor rgb="FFB6D7A8"/>
        <bgColor rgb="FFB6D7A8"/>
      </patternFill>
    </fill>
  </fills>
  <borders count="29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/>
      <bottom style="thin">
        <color rgb="FFCCCCCC"/>
      </bottom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CCCCCC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rgb="FFCCCCCC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CCCCCC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2" borderId="1" xfId="0" applyFont="1" applyFill="1" applyBorder="1"/>
    <xf numFmtId="0" fontId="2" fillId="3" borderId="2" xfId="0" applyFont="1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center"/>
    </xf>
    <xf numFmtId="0" fontId="2" fillId="3" borderId="2" xfId="0" applyFont="1" applyFill="1" applyBorder="1"/>
    <xf numFmtId="0" fontId="2" fillId="4" borderId="4" xfId="0" applyFont="1" applyFill="1" applyBorder="1" applyAlignment="1">
      <alignment horizontal="center"/>
    </xf>
    <xf numFmtId="0" fontId="2" fillId="0" borderId="5" xfId="0" applyFont="1" applyBorder="1"/>
    <xf numFmtId="164" fontId="2" fillId="0" borderId="5" xfId="0" applyNumberFormat="1" applyFont="1" applyBorder="1" applyAlignment="1">
      <alignment horizontal="right"/>
    </xf>
    <xf numFmtId="0" fontId="2" fillId="0" borderId="5" xfId="0" applyFont="1" applyBorder="1" applyAlignment="1">
      <alignment horizontal="center"/>
    </xf>
    <xf numFmtId="0" fontId="2" fillId="0" borderId="8" xfId="0" applyFont="1" applyBorder="1"/>
    <xf numFmtId="0" fontId="2" fillId="4" borderId="2" xfId="0" applyFont="1" applyFill="1" applyBorder="1" applyAlignment="1">
      <alignment horizontal="center"/>
    </xf>
    <xf numFmtId="0" fontId="2" fillId="0" borderId="9" xfId="0" applyFont="1" applyBorder="1"/>
    <xf numFmtId="165" fontId="2" fillId="0" borderId="5" xfId="0" applyNumberFormat="1" applyFont="1" applyBorder="1" applyAlignment="1">
      <alignment horizontal="right"/>
    </xf>
    <xf numFmtId="0" fontId="2" fillId="0" borderId="7" xfId="0" applyFont="1" applyBorder="1"/>
    <xf numFmtId="14" fontId="2" fillId="7" borderId="7" xfId="0" applyNumberFormat="1" applyFont="1" applyFill="1" applyBorder="1" applyAlignment="1">
      <alignment horizontal="right"/>
    </xf>
    <xf numFmtId="0" fontId="1" fillId="0" borderId="10" xfId="0" applyFont="1" applyBorder="1"/>
    <xf numFmtId="0" fontId="2" fillId="0" borderId="2" xfId="0" applyFont="1" applyBorder="1"/>
    <xf numFmtId="164" fontId="2" fillId="0" borderId="11" xfId="0" applyNumberFormat="1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0" xfId="0" applyFont="1"/>
    <xf numFmtId="14" fontId="2" fillId="8" borderId="13" xfId="0" applyNumberFormat="1" applyFont="1" applyFill="1" applyBorder="1" applyAlignment="1">
      <alignment horizontal="right"/>
    </xf>
    <xf numFmtId="0" fontId="3" fillId="0" borderId="10" xfId="0" applyFont="1" applyBorder="1"/>
    <xf numFmtId="0" fontId="3" fillId="0" borderId="2" xfId="0" applyFont="1" applyBorder="1"/>
    <xf numFmtId="14" fontId="2" fillId="9" borderId="13" xfId="0" applyNumberFormat="1" applyFont="1" applyFill="1" applyBorder="1" applyAlignment="1">
      <alignment horizontal="right"/>
    </xf>
    <xf numFmtId="0" fontId="2" fillId="0" borderId="14" xfId="0" applyFont="1" applyBorder="1"/>
    <xf numFmtId="0" fontId="2" fillId="0" borderId="15" xfId="0" applyFont="1" applyBorder="1" applyAlignment="1">
      <alignment horizontal="right"/>
    </xf>
    <xf numFmtId="164" fontId="2" fillId="0" borderId="12" xfId="0" applyNumberFormat="1" applyFont="1" applyBorder="1" applyAlignment="1">
      <alignment horizontal="right"/>
    </xf>
    <xf numFmtId="0" fontId="2" fillId="0" borderId="15" xfId="0" applyFont="1" applyBorder="1"/>
    <xf numFmtId="0" fontId="2" fillId="0" borderId="0" xfId="0" applyFont="1" applyAlignment="1">
      <alignment horizontal="right"/>
    </xf>
    <xf numFmtId="164" fontId="2" fillId="0" borderId="16" xfId="0" applyNumberFormat="1" applyFont="1" applyBorder="1" applyAlignment="1">
      <alignment horizontal="right"/>
    </xf>
    <xf numFmtId="0" fontId="1" fillId="0" borderId="14" xfId="0" applyFont="1" applyBorder="1"/>
    <xf numFmtId="164" fontId="2" fillId="4" borderId="13" xfId="0" applyNumberFormat="1" applyFont="1" applyFill="1" applyBorder="1" applyAlignment="1">
      <alignment horizontal="right"/>
    </xf>
    <xf numFmtId="0" fontId="2" fillId="0" borderId="17" xfId="0" applyFont="1" applyBorder="1"/>
    <xf numFmtId="0" fontId="2" fillId="0" borderId="18" xfId="0" applyFont="1" applyBorder="1"/>
    <xf numFmtId="164" fontId="2" fillId="0" borderId="19" xfId="0" applyNumberFormat="1" applyFont="1" applyBorder="1"/>
    <xf numFmtId="0" fontId="2" fillId="0" borderId="19" xfId="0" applyFont="1" applyBorder="1"/>
    <xf numFmtId="0" fontId="2" fillId="0" borderId="20" xfId="0" applyFont="1" applyBorder="1"/>
    <xf numFmtId="164" fontId="2" fillId="0" borderId="13" xfId="0" applyNumberFormat="1" applyFont="1" applyBorder="1" applyAlignment="1">
      <alignment horizontal="right"/>
    </xf>
    <xf numFmtId="0" fontId="4" fillId="0" borderId="14" xfId="0" applyFont="1" applyBorder="1"/>
    <xf numFmtId="164" fontId="2" fillId="0" borderId="11" xfId="0" applyNumberFormat="1" applyFont="1" applyBorder="1" applyAlignment="1">
      <alignment horizontal="right"/>
    </xf>
    <xf numFmtId="0" fontId="3" fillId="0" borderId="14" xfId="0" applyFont="1" applyBorder="1"/>
    <xf numFmtId="0" fontId="3" fillId="0" borderId="15" xfId="0" applyFont="1" applyBorder="1"/>
    <xf numFmtId="9" fontId="2" fillId="0" borderId="15" xfId="0" applyNumberFormat="1" applyFont="1" applyBorder="1" applyAlignment="1">
      <alignment horizontal="right"/>
    </xf>
    <xf numFmtId="164" fontId="2" fillId="11" borderId="13" xfId="0" applyNumberFormat="1" applyFont="1" applyFill="1" applyBorder="1" applyAlignment="1">
      <alignment horizontal="right"/>
    </xf>
    <xf numFmtId="164" fontId="2" fillId="0" borderId="13" xfId="0" applyNumberFormat="1" applyFont="1" applyBorder="1"/>
    <xf numFmtId="166" fontId="2" fillId="4" borderId="13" xfId="0" applyNumberFormat="1" applyFont="1" applyFill="1" applyBorder="1" applyAlignment="1">
      <alignment horizontal="right"/>
    </xf>
    <xf numFmtId="0" fontId="2" fillId="0" borderId="21" xfId="0" applyFont="1" applyBorder="1"/>
    <xf numFmtId="0" fontId="2" fillId="0" borderId="3" xfId="0" applyFont="1" applyBorder="1"/>
    <xf numFmtId="0" fontId="2" fillId="0" borderId="22" xfId="0" applyFont="1" applyBorder="1"/>
    <xf numFmtId="0" fontId="2" fillId="0" borderId="23" xfId="0" applyFont="1" applyBorder="1"/>
    <xf numFmtId="164" fontId="2" fillId="0" borderId="15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67" fontId="2" fillId="0" borderId="15" xfId="0" applyNumberFormat="1" applyFont="1" applyBorder="1" applyAlignment="1">
      <alignment horizontal="right"/>
    </xf>
    <xf numFmtId="0" fontId="6" fillId="10" borderId="12" xfId="0" applyFont="1" applyFill="1" applyBorder="1" applyAlignment="1">
      <alignment horizontal="right"/>
    </xf>
    <xf numFmtId="167" fontId="5" fillId="10" borderId="0" xfId="0" applyNumberFormat="1" applyFont="1" applyFill="1" applyAlignment="1">
      <alignment horizontal="right"/>
    </xf>
    <xf numFmtId="0" fontId="4" fillId="0" borderId="10" xfId="0" applyFont="1" applyBorder="1"/>
    <xf numFmtId="9" fontId="2" fillId="0" borderId="0" xfId="0" applyNumberFormat="1" applyFont="1"/>
    <xf numFmtId="0" fontId="1" fillId="0" borderId="20" xfId="0" applyFont="1" applyBorder="1"/>
    <xf numFmtId="0" fontId="1" fillId="0" borderId="13" xfId="0" applyFont="1" applyBorder="1"/>
    <xf numFmtId="164" fontId="2" fillId="12" borderId="13" xfId="0" applyNumberFormat="1" applyFont="1" applyFill="1" applyBorder="1" applyAlignment="1">
      <alignment horizontal="right"/>
    </xf>
    <xf numFmtId="8" fontId="0" fillId="0" borderId="0" xfId="0" applyNumberFormat="1"/>
    <xf numFmtId="168" fontId="2" fillId="0" borderId="8" xfId="0" applyNumberFormat="1" applyFont="1" applyBorder="1" applyAlignment="1">
      <alignment horizontal="right"/>
    </xf>
    <xf numFmtId="168" fontId="2" fillId="0" borderId="8" xfId="0" applyNumberFormat="1" applyFont="1" applyBorder="1"/>
    <xf numFmtId="168" fontId="2" fillId="0" borderId="5" xfId="0" applyNumberFormat="1" applyFont="1" applyBorder="1" applyAlignment="1">
      <alignment horizontal="right"/>
    </xf>
    <xf numFmtId="0" fontId="0" fillId="0" borderId="0" xfId="0" applyAlignment="1">
      <alignment horizontal="center"/>
    </xf>
    <xf numFmtId="6" fontId="0" fillId="0" borderId="0" xfId="0" applyNumberFormat="1"/>
    <xf numFmtId="0" fontId="0" fillId="0" borderId="0" xfId="0" applyAlignment="1">
      <alignment horizontal="right"/>
    </xf>
    <xf numFmtId="6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2" fillId="0" borderId="24" xfId="0" applyFont="1" applyBorder="1"/>
    <xf numFmtId="0" fontId="7" fillId="0" borderId="24" xfId="0" applyFont="1" applyBorder="1"/>
    <xf numFmtId="0" fontId="2" fillId="0" borderId="25" xfId="0" applyFont="1" applyBorder="1"/>
    <xf numFmtId="0" fontId="2" fillId="0" borderId="26" xfId="0" applyFont="1" applyBorder="1"/>
    <xf numFmtId="0" fontId="0" fillId="0" borderId="27" xfId="0" applyBorder="1"/>
    <xf numFmtId="168" fontId="0" fillId="0" borderId="28" xfId="0" applyNumberFormat="1" applyBorder="1"/>
    <xf numFmtId="0" fontId="2" fillId="5" borderId="6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3" xfId="0" applyFont="1" applyBorder="1" applyAlignment="1">
      <alignment horizontal="right"/>
    </xf>
    <xf numFmtId="0" fontId="2" fillId="0" borderId="6" xfId="0" applyFont="1" applyBorder="1" applyAlignment="1"/>
    <xf numFmtId="0" fontId="2" fillId="0" borderId="7" xfId="0" applyFont="1" applyBorder="1" applyAlignment="1"/>
    <xf numFmtId="0" fontId="0" fillId="0" borderId="0" xfId="0" applyAlignment="1"/>
    <xf numFmtId="0" fontId="2" fillId="0" borderId="12" xfId="0" applyFont="1" applyBorder="1" applyAlignment="1"/>
    <xf numFmtId="0" fontId="2" fillId="0" borderId="13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J31"/>
  <sheetViews>
    <sheetView workbookViewId="0" xr3:uid="{AEA406A1-0E4B-5B11-9CD5-51D6E497D94C}">
      <selection activeCell="L8" sqref="L8"/>
    </sheetView>
  </sheetViews>
  <sheetFormatPr defaultColWidth="14.42578125" defaultRowHeight="15.75" customHeight="1"/>
  <cols>
    <col min="1" max="1" width="24.5703125" customWidth="1"/>
    <col min="2" max="2" width="9.42578125" customWidth="1"/>
  </cols>
  <sheetData>
    <row r="1" spans="1:10" ht="15.75" customHeight="1">
      <c r="A1" s="1"/>
      <c r="B1" s="77" t="s">
        <v>0</v>
      </c>
      <c r="C1" s="81"/>
      <c r="D1" s="82"/>
      <c r="E1" s="78" t="s">
        <v>1</v>
      </c>
      <c r="F1" s="81"/>
      <c r="G1" s="82"/>
      <c r="H1" s="11"/>
      <c r="I1" s="13" t="s">
        <v>2</v>
      </c>
      <c r="J1" s="14">
        <v>43358</v>
      </c>
    </row>
    <row r="2" spans="1:10" ht="15.75" customHeight="1">
      <c r="A2" s="15" t="s">
        <v>3</v>
      </c>
      <c r="B2" s="16"/>
      <c r="C2" s="16"/>
      <c r="D2" s="17"/>
      <c r="E2" s="16"/>
      <c r="F2" s="16"/>
      <c r="G2" s="18"/>
      <c r="H2" s="19"/>
      <c r="I2" s="20" t="s">
        <v>4</v>
      </c>
      <c r="J2" s="22">
        <v>43383</v>
      </c>
    </row>
    <row r="3" spans="1:10" ht="15.75" customHeight="1">
      <c r="A3" s="23" t="s">
        <v>5</v>
      </c>
      <c r="B3" s="24" t="s">
        <v>6</v>
      </c>
      <c r="C3" s="24" t="s">
        <v>7</v>
      </c>
      <c r="D3" s="17"/>
      <c r="E3" s="24" t="s">
        <v>6</v>
      </c>
      <c r="F3" s="24" t="s">
        <v>7</v>
      </c>
      <c r="G3" s="17"/>
      <c r="H3" s="20"/>
      <c r="I3" s="20" t="s">
        <v>8</v>
      </c>
      <c r="J3" s="25">
        <v>43435</v>
      </c>
    </row>
    <row r="4" spans="1:10" ht="15.75" customHeight="1">
      <c r="A4" s="26" t="s">
        <v>9</v>
      </c>
      <c r="B4" s="27">
        <v>18</v>
      </c>
      <c r="C4" s="27">
        <v>37</v>
      </c>
      <c r="D4" s="28">
        <f t="shared" ref="D4:D6" si="0">B4*C4</f>
        <v>666</v>
      </c>
      <c r="E4" s="27">
        <v>18</v>
      </c>
      <c r="F4" s="27">
        <v>150</v>
      </c>
      <c r="G4" s="28">
        <f t="shared" ref="G4:G7" si="1">E4*F4</f>
        <v>2700</v>
      </c>
      <c r="H4" s="50" t="s">
        <v>10</v>
      </c>
      <c r="I4" s="50"/>
      <c r="J4" s="18"/>
    </row>
    <row r="5" spans="1:10" ht="15.75" customHeight="1">
      <c r="A5" s="26" t="s">
        <v>11</v>
      </c>
      <c r="B5" s="27">
        <v>18</v>
      </c>
      <c r="C5" s="27">
        <v>30</v>
      </c>
      <c r="D5" s="28">
        <f t="shared" si="0"/>
        <v>540</v>
      </c>
      <c r="E5" s="27">
        <v>18</v>
      </c>
      <c r="F5" s="27">
        <v>150</v>
      </c>
      <c r="G5" s="28">
        <f t="shared" si="1"/>
        <v>2700</v>
      </c>
      <c r="H5" s="83"/>
      <c r="I5" s="83"/>
      <c r="J5" s="83"/>
    </row>
    <row r="6" spans="1:10" ht="15.75" customHeight="1">
      <c r="A6" s="26" t="s">
        <v>12</v>
      </c>
      <c r="B6" s="27">
        <v>18</v>
      </c>
      <c r="C6" s="27">
        <v>40</v>
      </c>
      <c r="D6" s="28">
        <f t="shared" si="0"/>
        <v>720</v>
      </c>
      <c r="E6" s="27">
        <v>18</v>
      </c>
      <c r="F6" s="27">
        <v>150</v>
      </c>
      <c r="G6" s="28">
        <f t="shared" si="1"/>
        <v>2700</v>
      </c>
      <c r="H6" s="83"/>
      <c r="I6" s="83"/>
      <c r="J6" s="83"/>
    </row>
    <row r="7" spans="1:10" ht="15.75" customHeight="1">
      <c r="A7" s="26" t="s">
        <v>13</v>
      </c>
      <c r="B7" s="27">
        <v>18</v>
      </c>
      <c r="C7" s="30">
        <v>42</v>
      </c>
      <c r="D7" s="31">
        <f>C7*B7</f>
        <v>756</v>
      </c>
      <c r="E7" s="27">
        <v>18</v>
      </c>
      <c r="F7" s="30">
        <v>150</v>
      </c>
      <c r="G7" s="31">
        <f t="shared" si="1"/>
        <v>2700</v>
      </c>
      <c r="H7" s="83"/>
      <c r="I7" s="83"/>
      <c r="J7" s="83"/>
    </row>
    <row r="8" spans="1:10" ht="15.75" customHeight="1">
      <c r="A8" s="32" t="s">
        <v>14</v>
      </c>
      <c r="B8" s="29"/>
      <c r="C8" s="19"/>
      <c r="D8" s="33">
        <f>SUM(D4:D6)</f>
        <v>1926</v>
      </c>
      <c r="E8" s="29"/>
      <c r="F8" s="19"/>
      <c r="G8" s="33">
        <f>SUM(G4:G6)</f>
        <v>8100</v>
      </c>
      <c r="H8" s="83"/>
      <c r="I8" s="83"/>
      <c r="J8" s="83"/>
    </row>
    <row r="9" spans="1:10" ht="15.75" customHeight="1" thickTop="1" thickBot="1">
      <c r="A9" s="34"/>
      <c r="B9" s="35"/>
      <c r="C9" s="35"/>
      <c r="D9" s="36"/>
      <c r="E9" s="35"/>
      <c r="F9" s="35"/>
      <c r="G9" s="37"/>
      <c r="H9" s="83"/>
      <c r="I9" s="83"/>
      <c r="J9" s="83"/>
    </row>
    <row r="10" spans="1:10" ht="15.75" customHeight="1">
      <c r="A10" s="15" t="s">
        <v>15</v>
      </c>
      <c r="B10" s="16"/>
      <c r="C10" s="16" t="s">
        <v>16</v>
      </c>
      <c r="D10" s="41">
        <f>SUM(D4:D6)</f>
        <v>1926</v>
      </c>
      <c r="E10" s="16"/>
      <c r="F10" s="16" t="s">
        <v>16</v>
      </c>
      <c r="G10" s="41">
        <f>SUM(G4:G6)</f>
        <v>8100</v>
      </c>
      <c r="H10" s="83"/>
      <c r="I10" s="83"/>
      <c r="J10" s="83"/>
    </row>
    <row r="11" spans="1:10" ht="15.75" customHeight="1">
      <c r="A11" s="42" t="s">
        <v>17</v>
      </c>
      <c r="B11" s="43" t="s">
        <v>18</v>
      </c>
      <c r="C11" s="44">
        <v>1</v>
      </c>
      <c r="D11" s="39">
        <f>D10*C11</f>
        <v>1926</v>
      </c>
      <c r="E11" s="43" t="s">
        <v>18</v>
      </c>
      <c r="F11" s="44">
        <v>1</v>
      </c>
      <c r="G11" s="39">
        <f>G10*F11</f>
        <v>8100</v>
      </c>
      <c r="H11" s="83"/>
      <c r="I11" s="83"/>
      <c r="J11" s="83"/>
    </row>
    <row r="12" spans="1:10" ht="15.75" customHeight="1">
      <c r="A12" s="40" t="s">
        <v>19</v>
      </c>
      <c r="B12" s="29"/>
      <c r="C12" s="19"/>
      <c r="D12" s="45">
        <f>SUM(D10:D11)</f>
        <v>3852</v>
      </c>
      <c r="E12" s="29"/>
      <c r="F12" s="19"/>
      <c r="G12" s="45">
        <f>SUM(G10:G11)</f>
        <v>16200</v>
      </c>
      <c r="H12" s="83"/>
      <c r="I12" s="83"/>
      <c r="J12" s="83"/>
    </row>
    <row r="13" spans="1:10" ht="12.75">
      <c r="A13" s="34"/>
      <c r="B13" s="35"/>
      <c r="C13" s="35"/>
      <c r="D13" s="36"/>
      <c r="E13" s="35"/>
      <c r="F13" s="35"/>
      <c r="G13" s="36"/>
      <c r="H13" s="83"/>
      <c r="I13" s="83"/>
      <c r="J13" s="83"/>
    </row>
    <row r="14" spans="1:10" ht="12.75">
      <c r="A14" s="15" t="s">
        <v>20</v>
      </c>
      <c r="B14" s="16"/>
      <c r="C14" s="16"/>
      <c r="D14" s="41">
        <f>'Materials Cost'!I3</f>
        <v>387.02000000000004</v>
      </c>
      <c r="E14" s="16"/>
      <c r="F14" s="16"/>
      <c r="G14" s="41">
        <v>0</v>
      </c>
      <c r="H14" s="83"/>
      <c r="I14" s="83"/>
      <c r="J14" s="83"/>
    </row>
    <row r="15" spans="1:10" ht="12.75">
      <c r="A15" s="26" t="s">
        <v>21</v>
      </c>
      <c r="B15" s="29"/>
      <c r="C15" s="29"/>
      <c r="D15" s="46"/>
      <c r="E15" s="29"/>
      <c r="F15" s="29"/>
      <c r="G15" s="20"/>
      <c r="H15" s="21"/>
      <c r="I15" s="21"/>
      <c r="J15" s="21"/>
    </row>
    <row r="16" spans="1:10" ht="12.75">
      <c r="A16" s="40" t="s">
        <v>22</v>
      </c>
      <c r="B16" s="29"/>
      <c r="C16" s="19"/>
      <c r="D16" s="33">
        <f>D14</f>
        <v>387.02000000000004</v>
      </c>
      <c r="E16" s="29"/>
      <c r="F16" s="19"/>
      <c r="G16" s="47">
        <f>G14</f>
        <v>0</v>
      </c>
      <c r="H16" s="21"/>
      <c r="I16" s="21"/>
      <c r="J16" s="21"/>
    </row>
    <row r="17" spans="1:10" ht="12.75">
      <c r="A17" s="38"/>
      <c r="B17" s="48"/>
      <c r="C17" s="48"/>
      <c r="D17" s="46"/>
      <c r="E17" s="48"/>
      <c r="F17" s="48"/>
      <c r="G17" s="20"/>
      <c r="H17" s="49"/>
      <c r="I17" s="49"/>
      <c r="J17" s="49"/>
    </row>
    <row r="18" spans="1:10" ht="12.75">
      <c r="A18" s="15" t="s">
        <v>23</v>
      </c>
      <c r="B18" s="16" t="s">
        <v>24</v>
      </c>
      <c r="C18" s="50" t="s">
        <v>25</v>
      </c>
      <c r="D18" s="17"/>
      <c r="E18" s="16" t="s">
        <v>24</v>
      </c>
      <c r="F18" s="16" t="s">
        <v>26</v>
      </c>
      <c r="G18" s="17"/>
      <c r="H18" s="51" t="s">
        <v>27</v>
      </c>
      <c r="I18" s="51" t="s">
        <v>28</v>
      </c>
      <c r="J18" s="37" t="s">
        <v>29</v>
      </c>
    </row>
    <row r="19" spans="1:10" ht="14.25">
      <c r="A19" s="26" t="s">
        <v>30</v>
      </c>
      <c r="B19" s="52">
        <v>2851</v>
      </c>
      <c r="C19" s="53">
        <v>0.01</v>
      </c>
      <c r="D19" s="28">
        <f t="shared" ref="D19:D22" si="2">B19*C19*(J19/7)</f>
        <v>313.61</v>
      </c>
      <c r="E19" s="52">
        <v>2851</v>
      </c>
      <c r="F19" s="53">
        <v>0.01</v>
      </c>
      <c r="G19" s="28">
        <f t="shared" ref="G19:G22" si="3">E19*F19*(ABS($J$1-$J$3)/7)</f>
        <v>313.61</v>
      </c>
      <c r="H19" s="54">
        <v>43358</v>
      </c>
      <c r="I19" s="54">
        <v>43435</v>
      </c>
      <c r="J19" s="55">
        <f>ABS($I$19-$H$19)</f>
        <v>77</v>
      </c>
    </row>
    <row r="20" spans="1:10" ht="14.25">
      <c r="A20" s="26" t="s">
        <v>31</v>
      </c>
      <c r="B20" s="52">
        <v>292.5</v>
      </c>
      <c r="C20" s="53">
        <v>0.01</v>
      </c>
      <c r="D20" s="28">
        <f t="shared" si="2"/>
        <v>32.175000000000004</v>
      </c>
      <c r="E20" s="52">
        <v>292.5</v>
      </c>
      <c r="F20" s="53">
        <v>0.01</v>
      </c>
      <c r="G20" s="28">
        <f t="shared" si="3"/>
        <v>32.175000000000004</v>
      </c>
      <c r="H20" s="56">
        <v>43358</v>
      </c>
      <c r="I20" s="54">
        <v>43435</v>
      </c>
      <c r="J20" s="55">
        <f>ABS($I$20-$H$20)</f>
        <v>77</v>
      </c>
    </row>
    <row r="21" spans="1:10" ht="14.25">
      <c r="A21" s="26" t="s">
        <v>32</v>
      </c>
      <c r="B21" s="52">
        <v>259</v>
      </c>
      <c r="C21" s="53">
        <v>0.01</v>
      </c>
      <c r="D21" s="28">
        <f t="shared" si="2"/>
        <v>28.49</v>
      </c>
      <c r="E21" s="52">
        <v>259</v>
      </c>
      <c r="F21" s="53">
        <v>0.01</v>
      </c>
      <c r="G21" s="28">
        <f t="shared" si="3"/>
        <v>28.49</v>
      </c>
      <c r="H21" s="56">
        <v>43358</v>
      </c>
      <c r="I21" s="54">
        <v>43435</v>
      </c>
      <c r="J21" s="55">
        <f>ABS($I$21-$H$21)</f>
        <v>77</v>
      </c>
    </row>
    <row r="22" spans="1:10" ht="14.25">
      <c r="A22" s="26" t="s">
        <v>33</v>
      </c>
      <c r="B22" s="52">
        <v>699</v>
      </c>
      <c r="C22" s="53">
        <v>0.01</v>
      </c>
      <c r="D22" s="28">
        <f t="shared" si="2"/>
        <v>76.89</v>
      </c>
      <c r="E22" s="52">
        <v>699</v>
      </c>
      <c r="F22" s="53">
        <v>0.01</v>
      </c>
      <c r="G22" s="28">
        <f t="shared" si="3"/>
        <v>76.89</v>
      </c>
      <c r="H22" s="56">
        <v>43358</v>
      </c>
      <c r="I22" s="54">
        <v>43435</v>
      </c>
      <c r="J22" s="55">
        <f>ABS($I$22-$H$22)</f>
        <v>77</v>
      </c>
    </row>
    <row r="23" spans="1:10" ht="12.75">
      <c r="A23" s="26"/>
      <c r="B23" s="29"/>
      <c r="C23" s="29"/>
      <c r="D23" s="46"/>
      <c r="E23" s="29"/>
      <c r="F23" s="29"/>
      <c r="G23" s="46"/>
      <c r="H23" s="29"/>
      <c r="I23" s="29"/>
      <c r="J23" s="19"/>
    </row>
    <row r="24" spans="1:10" ht="12.75">
      <c r="A24" s="40" t="s">
        <v>34</v>
      </c>
      <c r="B24" s="29"/>
      <c r="C24" s="19"/>
      <c r="D24" s="45">
        <f>SUM(D19:D22)</f>
        <v>451.16500000000002</v>
      </c>
      <c r="E24" s="29"/>
      <c r="F24" s="19"/>
      <c r="G24" s="45">
        <f>SUM(G19:G22)</f>
        <v>451.16500000000002</v>
      </c>
      <c r="H24" s="29"/>
      <c r="I24" s="29"/>
      <c r="J24" s="19"/>
    </row>
    <row r="25" spans="1:10" ht="12.75">
      <c r="A25" s="38"/>
      <c r="B25" s="48"/>
      <c r="C25" s="48"/>
      <c r="D25" s="46"/>
      <c r="E25" s="48"/>
      <c r="F25" s="48"/>
      <c r="G25" s="46"/>
      <c r="H25" s="48"/>
      <c r="I25" s="48"/>
      <c r="J25" s="20"/>
    </row>
    <row r="26" spans="1:10" ht="12.75">
      <c r="A26" s="57" t="s">
        <v>35</v>
      </c>
      <c r="B26" s="16"/>
      <c r="C26" s="18"/>
      <c r="D26" s="33">
        <f>SUM(D16+D24)</f>
        <v>838.18500000000006</v>
      </c>
      <c r="E26" s="16"/>
      <c r="F26" s="18"/>
      <c r="G26" s="33">
        <f>SUM(G16,G24)</f>
        <v>451.16500000000002</v>
      </c>
      <c r="H26" s="21"/>
      <c r="I26" s="21"/>
      <c r="J26" s="19"/>
    </row>
    <row r="27" spans="1:10" ht="12.75">
      <c r="A27" s="38"/>
      <c r="B27" s="48"/>
      <c r="C27" s="49"/>
      <c r="D27" s="46"/>
      <c r="E27" s="48"/>
      <c r="F27" s="49"/>
      <c r="G27" s="46"/>
      <c r="H27" s="21"/>
      <c r="I27" s="21"/>
      <c r="J27" s="19"/>
    </row>
    <row r="28" spans="1:10" ht="12.75">
      <c r="A28" s="40" t="s">
        <v>36</v>
      </c>
      <c r="B28" s="29"/>
      <c r="C28" s="19"/>
      <c r="D28" s="45">
        <f>SUM(D26,D12)</f>
        <v>4690.1850000000004</v>
      </c>
      <c r="E28" s="29"/>
      <c r="F28" s="19"/>
      <c r="G28" s="45">
        <f>SUM(G26,G12)</f>
        <v>16651.165000000001</v>
      </c>
      <c r="H28" s="21"/>
      <c r="I28" s="21"/>
      <c r="J28" s="19"/>
    </row>
    <row r="29" spans="1:10" ht="12.75">
      <c r="A29" s="42" t="s">
        <v>37</v>
      </c>
      <c r="B29" s="29"/>
      <c r="C29" s="44">
        <v>0.55000000000000004</v>
      </c>
      <c r="D29" s="41">
        <f>D28*C29</f>
        <v>2579.6017500000003</v>
      </c>
      <c r="E29" s="29"/>
      <c r="F29" s="44">
        <v>0.55000000000000004</v>
      </c>
      <c r="G29" s="41">
        <f>G28*F29</f>
        <v>9158.1407500000005</v>
      </c>
      <c r="H29" s="21"/>
      <c r="I29" s="21"/>
      <c r="J29" s="20"/>
    </row>
    <row r="30" spans="1:10" ht="12.75">
      <c r="A30" s="42"/>
      <c r="B30" s="29"/>
      <c r="C30" s="58"/>
      <c r="D30" s="46"/>
      <c r="E30" s="29"/>
      <c r="F30" s="58"/>
      <c r="G30" s="46"/>
      <c r="H30" s="79" t="s">
        <v>38</v>
      </c>
      <c r="I30" s="84"/>
      <c r="J30" s="33">
        <f>G31-D31</f>
        <v>18539.519</v>
      </c>
    </row>
    <row r="31" spans="1:10" ht="12.75">
      <c r="A31" s="59" t="s">
        <v>39</v>
      </c>
      <c r="B31" s="48"/>
      <c r="C31" s="60" t="s">
        <v>40</v>
      </c>
      <c r="D31" s="45">
        <f>SUM(D29+D28)</f>
        <v>7269.7867500000011</v>
      </c>
      <c r="E31" s="48"/>
      <c r="F31" s="60" t="s">
        <v>41</v>
      </c>
      <c r="G31" s="45">
        <f>SUM(G29+G28)</f>
        <v>25809.30575</v>
      </c>
      <c r="H31" s="80" t="s">
        <v>42</v>
      </c>
      <c r="I31" s="85"/>
      <c r="J31" s="61">
        <f>D31-G31</f>
        <v>-18539.519</v>
      </c>
    </row>
  </sheetData>
  <mergeCells count="5">
    <mergeCell ref="B1:D1"/>
    <mergeCell ref="E1:G1"/>
    <mergeCell ref="H30:I30"/>
    <mergeCell ref="H31:I31"/>
    <mergeCell ref="H5:J14"/>
  </mergeCells>
  <printOptions horizontalCentered="1" gridLines="1"/>
  <pageMargins left="0.7" right="0.7" top="0.75" bottom="0.75" header="0" footer="0"/>
  <pageSetup fitToWidth="0" pageOrder="overThenDown" orientation="landscape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I15"/>
  <sheetViews>
    <sheetView tabSelected="1" workbookViewId="0" xr3:uid="{958C4451-9541-5A59-BF78-D2F731DF1C81}">
      <selection activeCell="A9" sqref="A9:XFD9"/>
    </sheetView>
  </sheetViews>
  <sheetFormatPr defaultColWidth="14.42578125" defaultRowHeight="15.75" customHeight="1"/>
  <cols>
    <col min="1" max="1" width="32.85546875" customWidth="1"/>
    <col min="7" max="7" width="16.7109375" customWidth="1"/>
  </cols>
  <sheetData>
    <row r="1" spans="1:9" ht="15.75" customHeight="1">
      <c r="A1" s="2" t="s">
        <v>43</v>
      </c>
      <c r="B1" s="3" t="s">
        <v>44</v>
      </c>
      <c r="C1" s="2" t="s">
        <v>45</v>
      </c>
      <c r="D1" s="2" t="s">
        <v>46</v>
      </c>
      <c r="E1" s="2" t="s">
        <v>47</v>
      </c>
      <c r="F1" s="3" t="s">
        <v>48</v>
      </c>
      <c r="G1" s="2" t="s">
        <v>49</v>
      </c>
      <c r="H1" s="4"/>
      <c r="I1" s="5" t="s">
        <v>50</v>
      </c>
    </row>
    <row r="2" spans="1:9" ht="15.75" customHeight="1">
      <c r="A2" s="6" t="s">
        <v>51</v>
      </c>
      <c r="B2" s="7">
        <v>69</v>
      </c>
      <c r="C2" s="8">
        <v>1</v>
      </c>
      <c r="D2" s="6" t="s">
        <v>52</v>
      </c>
      <c r="E2" s="6"/>
      <c r="F2" s="7">
        <v>69</v>
      </c>
      <c r="G2" s="9" t="s">
        <v>53</v>
      </c>
      <c r="H2" s="4"/>
      <c r="I2" s="10" t="s">
        <v>50</v>
      </c>
    </row>
    <row r="3" spans="1:9" ht="15.75" customHeight="1">
      <c r="A3" s="6" t="s">
        <v>54</v>
      </c>
      <c r="B3" s="7">
        <v>0.41</v>
      </c>
      <c r="C3" s="8">
        <v>2</v>
      </c>
      <c r="D3" s="6" t="s">
        <v>52</v>
      </c>
      <c r="E3" s="12"/>
      <c r="F3" s="7">
        <v>0.81</v>
      </c>
      <c r="G3" s="71" t="s">
        <v>55</v>
      </c>
      <c r="H3" s="73"/>
      <c r="I3" s="63">
        <f>SUM(F2:F188)</f>
        <v>387.02000000000004</v>
      </c>
    </row>
    <row r="4" spans="1:9" ht="15.75" customHeight="1">
      <c r="A4" s="6" t="s">
        <v>56</v>
      </c>
      <c r="B4" s="7">
        <v>0.44</v>
      </c>
      <c r="C4" s="8">
        <v>1</v>
      </c>
      <c r="D4" s="6" t="s">
        <v>52</v>
      </c>
      <c r="E4" s="6"/>
      <c r="F4" s="7">
        <v>0.44</v>
      </c>
      <c r="G4" s="72" t="s">
        <v>57</v>
      </c>
      <c r="H4" s="74"/>
      <c r="I4" s="64"/>
    </row>
    <row r="5" spans="1:9" ht="15.75" customHeight="1">
      <c r="A5" s="6" t="s">
        <v>58</v>
      </c>
      <c r="B5" s="65" t="s">
        <v>59</v>
      </c>
      <c r="C5" s="8">
        <v>6</v>
      </c>
      <c r="D5" s="6" t="s">
        <v>60</v>
      </c>
      <c r="E5" s="12"/>
      <c r="F5" s="7">
        <v>30</v>
      </c>
      <c r="G5" s="71" t="s">
        <v>60</v>
      </c>
      <c r="H5" s="74"/>
      <c r="I5" s="64"/>
    </row>
    <row r="6" spans="1:9" ht="15.75" customHeight="1">
      <c r="A6" t="s">
        <v>61</v>
      </c>
      <c r="B6" s="62">
        <v>15.6</v>
      </c>
      <c r="C6" s="66">
        <v>1</v>
      </c>
      <c r="D6" t="s">
        <v>52</v>
      </c>
      <c r="F6" s="62">
        <v>15.6</v>
      </c>
      <c r="G6" t="s">
        <v>62</v>
      </c>
      <c r="H6" s="75"/>
      <c r="I6" s="76"/>
    </row>
    <row r="7" spans="1:9" ht="15.75" customHeight="1">
      <c r="A7" t="s">
        <v>63</v>
      </c>
      <c r="B7" s="62">
        <v>15.64</v>
      </c>
      <c r="C7" s="66">
        <v>1</v>
      </c>
      <c r="D7" t="s">
        <v>64</v>
      </c>
      <c r="F7" s="62">
        <v>15.64</v>
      </c>
      <c r="H7" s="75"/>
      <c r="I7" s="75"/>
    </row>
    <row r="8" spans="1:9" ht="15.75" customHeight="1">
      <c r="A8" s="70" t="s">
        <v>65</v>
      </c>
      <c r="B8" s="62">
        <v>8.99</v>
      </c>
      <c r="C8" s="66">
        <v>1</v>
      </c>
      <c r="D8" t="s">
        <v>66</v>
      </c>
      <c r="F8" s="62">
        <v>8.99</v>
      </c>
      <c r="H8" s="75"/>
      <c r="I8" s="75"/>
    </row>
    <row r="9" spans="1:9" ht="15.75" customHeight="1">
      <c r="A9" t="s">
        <v>67</v>
      </c>
      <c r="B9" s="62">
        <v>17.5</v>
      </c>
      <c r="C9" s="66">
        <v>5</v>
      </c>
      <c r="D9" t="s">
        <v>52</v>
      </c>
      <c r="F9" s="62">
        <v>87.5</v>
      </c>
      <c r="G9" t="s">
        <v>68</v>
      </c>
      <c r="H9" s="75"/>
      <c r="I9" s="75"/>
    </row>
    <row r="10" spans="1:9" ht="15.75" customHeight="1">
      <c r="A10" t="s">
        <v>69</v>
      </c>
      <c r="B10" s="68" t="s">
        <v>70</v>
      </c>
      <c r="C10" s="66">
        <v>2</v>
      </c>
      <c r="D10" t="s">
        <v>60</v>
      </c>
      <c r="F10" s="69">
        <v>60</v>
      </c>
      <c r="H10" s="75"/>
      <c r="I10" s="75"/>
    </row>
    <row r="11" spans="1:9" ht="15.75" customHeight="1">
      <c r="A11" t="s">
        <v>71</v>
      </c>
      <c r="B11" s="67">
        <v>30</v>
      </c>
      <c r="C11" s="66">
        <v>2</v>
      </c>
      <c r="D11" t="s">
        <v>72</v>
      </c>
      <c r="F11" s="67">
        <v>60</v>
      </c>
      <c r="H11" s="75"/>
      <c r="I11" s="75"/>
    </row>
    <row r="12" spans="1:9" ht="15.75" customHeight="1">
      <c r="A12" t="s">
        <v>73</v>
      </c>
      <c r="B12" s="62">
        <v>1.95</v>
      </c>
      <c r="C12" s="66">
        <v>1</v>
      </c>
      <c r="D12" t="s">
        <v>52</v>
      </c>
      <c r="F12" s="62">
        <v>1.92</v>
      </c>
      <c r="G12" t="s">
        <v>74</v>
      </c>
      <c r="H12" s="75"/>
      <c r="I12" s="75"/>
    </row>
    <row r="13" spans="1:9" ht="15.75" customHeight="1">
      <c r="A13" t="s">
        <v>75</v>
      </c>
      <c r="B13" s="62">
        <v>2.56</v>
      </c>
      <c r="C13" s="66">
        <v>2</v>
      </c>
      <c r="D13" t="s">
        <v>52</v>
      </c>
      <c r="F13" s="62">
        <f>SUM(B13*C13)</f>
        <v>5.12</v>
      </c>
      <c r="H13" s="75"/>
      <c r="I13" s="75"/>
    </row>
    <row r="14" spans="1:9" ht="15.75" customHeight="1">
      <c r="A14" t="s">
        <v>76</v>
      </c>
      <c r="B14" s="67">
        <v>12</v>
      </c>
      <c r="C14" s="66">
        <v>1</v>
      </c>
      <c r="D14" t="s">
        <v>66</v>
      </c>
      <c r="F14" s="67">
        <v>12</v>
      </c>
      <c r="H14" s="75"/>
      <c r="I14" s="75"/>
    </row>
    <row r="15" spans="1:9" ht="15.75" customHeight="1">
      <c r="A15" t="s">
        <v>77</v>
      </c>
      <c r="B15" s="67">
        <v>20</v>
      </c>
      <c r="F15" s="67">
        <v>20</v>
      </c>
      <c r="H15" s="75"/>
      <c r="I15" s="75"/>
    </row>
  </sheetData>
  <pageMargins left="0.7" right="0.7" top="0.75" bottom="0.75" header="0.3" footer="0.3"/>
  <pageSetup scale="83" orientation="landscape" horizont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B22A1172885C42B4C17DDA9CF5B338" ma:contentTypeVersion="4" ma:contentTypeDescription="Create a new document." ma:contentTypeScope="" ma:versionID="d220f669ff86428cf9283b69f2854026">
  <xsd:schema xmlns:xsd="http://www.w3.org/2001/XMLSchema" xmlns:xs="http://www.w3.org/2001/XMLSchema" xmlns:p="http://schemas.microsoft.com/office/2006/metadata/properties" xmlns:ns2="a3d155d2-d32a-44a7-9afe-bbea3de853a7" xmlns:ns3="f75ba893-ee13-47ce-83cc-19c595ba784b" targetNamespace="http://schemas.microsoft.com/office/2006/metadata/properties" ma:root="true" ma:fieldsID="1eae2b4f3fb4df1e11babf1931c406ee" ns2:_="" ns3:_="">
    <xsd:import namespace="a3d155d2-d32a-44a7-9afe-bbea3de853a7"/>
    <xsd:import namespace="f75ba893-ee13-47ce-83cc-19c595ba78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d155d2-d32a-44a7-9afe-bbea3de853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5ba893-ee13-47ce-83cc-19c595ba784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029320F-C3C9-464C-BCBD-CFAB0564D458}"/>
</file>

<file path=customXml/itemProps2.xml><?xml version="1.0" encoding="utf-8"?>
<ds:datastoreItem xmlns:ds="http://schemas.openxmlformats.org/officeDocument/2006/customXml" ds:itemID="{EB45803D-FF06-498E-9DAA-3ABBE1BFBBC1}"/>
</file>

<file path=customXml/itemProps3.xml><?xml version="1.0" encoding="utf-8"?>
<ds:datastoreItem xmlns:ds="http://schemas.openxmlformats.org/officeDocument/2006/customXml" ds:itemID="{22A17868-C7D2-4072-9830-29F395C46A7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McClung, Zarka</cp:lastModifiedBy>
  <cp:revision/>
  <dcterms:created xsi:type="dcterms:W3CDTF">2018-09-19T04:21:05Z</dcterms:created>
  <dcterms:modified xsi:type="dcterms:W3CDTF">2018-10-10T06:32:31Z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0x010100B1B22A1172885C42B4C17DDA9CF5B338</vt:lpwstr>
  </property>
</Properties>
</file>