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MS Excel with VBA\"/>
    </mc:Choice>
  </mc:AlternateContent>
  <xr:revisionPtr revIDLastSave="0" documentId="13_ncr:1_{08F0C152-5D1D-4B5C-9B9D-A49A1441E420}" xr6:coauthVersionLast="47" xr6:coauthVersionMax="47" xr10:uidLastSave="{00000000-0000-0000-0000-000000000000}"/>
  <bookViews>
    <workbookView xWindow="-24120" yWindow="-2715" windowWidth="24240" windowHeight="13140" activeTab="6" xr2:uid="{A4E6E6A0-BE79-4D12-B8F3-79C3C409549D}"/>
  </bookViews>
  <sheets>
    <sheet name="CHOOSE" sheetId="2" r:id="rId1"/>
    <sheet name="SWITCH" sheetId="3" r:id="rId2"/>
    <sheet name="VLOOKUP" sheetId="4" r:id="rId3"/>
    <sheet name="IF" sheetId="5" r:id="rId4"/>
    <sheet name="IFS" sheetId="6" r:id="rId5"/>
    <sheet name="SUMIF,SUMIFS,COUNTIF,&amp; COUNTIFS" sheetId="7" r:id="rId6"/>
    <sheet name="AND,OR,NOT" sheetId="10" r:id="rId7"/>
    <sheet name="XOR" sheetId="11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1" l="1"/>
  <c r="D9" i="11"/>
  <c r="D10" i="11"/>
  <c r="D7" i="11"/>
  <c r="H3" i="10"/>
  <c r="H4" i="10"/>
  <c r="H5" i="10"/>
  <c r="H6" i="10"/>
  <c r="H7" i="10"/>
  <c r="H8" i="10"/>
  <c r="H9" i="10"/>
  <c r="H10" i="10"/>
  <c r="H11" i="10"/>
  <c r="H2" i="10"/>
  <c r="G3" i="10"/>
  <c r="G4" i="10"/>
  <c r="G5" i="10"/>
  <c r="G6" i="10"/>
  <c r="G7" i="10"/>
  <c r="G8" i="10"/>
  <c r="G9" i="10"/>
  <c r="G10" i="10"/>
  <c r="G11" i="10"/>
  <c r="G2" i="10"/>
  <c r="F3" i="10"/>
  <c r="F4" i="10"/>
  <c r="F5" i="10"/>
  <c r="F6" i="10"/>
  <c r="F7" i="10"/>
  <c r="F8" i="10"/>
  <c r="F9" i="10"/>
  <c r="F10" i="10"/>
  <c r="F11" i="10"/>
  <c r="F2" i="10"/>
  <c r="E2" i="10"/>
  <c r="E3" i="10"/>
  <c r="E4" i="10"/>
  <c r="E5" i="10"/>
  <c r="E6" i="10"/>
  <c r="E7" i="10"/>
  <c r="E8" i="10"/>
  <c r="E9" i="10"/>
  <c r="E10" i="10"/>
  <c r="E11" i="10"/>
  <c r="I11" i="7"/>
  <c r="I10" i="7"/>
  <c r="I9" i="7"/>
  <c r="I8" i="7"/>
  <c r="H5" i="7"/>
  <c r="H3" i="7"/>
  <c r="H4" i="7"/>
  <c r="H2" i="7"/>
  <c r="H11" i="7"/>
  <c r="H10" i="7"/>
  <c r="H9" i="7"/>
  <c r="H8" i="7"/>
  <c r="C11" i="7"/>
  <c r="G5" i="7"/>
  <c r="G3" i="7"/>
  <c r="G4" i="7"/>
  <c r="G2" i="7"/>
  <c r="D2" i="7"/>
  <c r="C10" i="6" a="1"/>
  <c r="C10" i="6" s="1"/>
  <c r="C3" i="6" a="1"/>
  <c r="C3" i="6" s="1"/>
  <c r="C4" i="6" a="1"/>
  <c r="C4" i="6" s="1"/>
  <c r="C5" i="6" a="1"/>
  <c r="C5" i="6"/>
  <c r="C6" i="6" a="1"/>
  <c r="C6" i="6"/>
  <c r="C7" i="6" a="1"/>
  <c r="C7" i="6" s="1"/>
  <c r="C8" i="6" a="1"/>
  <c r="C8" i="6"/>
  <c r="C9" i="6" a="1"/>
  <c r="C9" i="6"/>
  <c r="C11" i="6" a="1"/>
  <c r="C11" i="6" s="1"/>
  <c r="C2" i="6" a="1"/>
  <c r="C2" i="6" s="1"/>
  <c r="D3" i="5"/>
  <c r="D4" i="5"/>
  <c r="D5" i="5"/>
  <c r="D2" i="5"/>
  <c r="E2" i="4"/>
  <c r="L1" i="4" a="1"/>
  <c r="L1" i="4" s="1"/>
  <c r="K1" i="4" a="1"/>
  <c r="K1" i="4" s="1"/>
  <c r="H3" i="4"/>
  <c r="B3" i="3" a="1"/>
  <c r="B3" i="3" s="1"/>
  <c r="B4" i="3" a="1"/>
  <c r="B4" i="3" s="1"/>
  <c r="B5" i="3" a="1"/>
  <c r="B5" i="3"/>
  <c r="B6" i="3" a="1"/>
  <c r="B6" i="3"/>
  <c r="B7" i="3" a="1"/>
  <c r="B7" i="3" s="1"/>
  <c r="B2" i="3" a="1"/>
  <c r="B2" i="3"/>
  <c r="C10" i="2"/>
  <c r="C11" i="2"/>
  <c r="C12" i="2"/>
  <c r="C9" i="2"/>
  <c r="C3" i="2"/>
  <c r="C4" i="2"/>
  <c r="C5" i="2"/>
  <c r="C2" i="2"/>
  <c r="C3" i="4"/>
  <c r="C4" i="4"/>
  <c r="C5" i="4"/>
  <c r="C6" i="4"/>
  <c r="C7" i="4"/>
  <c r="C8" i="4"/>
  <c r="C9" i="4"/>
  <c r="C10" i="4"/>
  <c r="C11" i="4"/>
  <c r="C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<sst xmlns="http://schemas.openxmlformats.org/spreadsheetml/2006/main" count="171" uniqueCount="108">
  <si>
    <t>Student</t>
  </si>
  <si>
    <t>Score</t>
  </si>
  <si>
    <t>Remarks</t>
  </si>
  <si>
    <t>Philip Welch</t>
  </si>
  <si>
    <t>0 - 50</t>
  </si>
  <si>
    <t>Poor</t>
  </si>
  <si>
    <t>Ulises Jefferson</t>
  </si>
  <si>
    <t>51 - 100</t>
  </si>
  <si>
    <t>Satisfactory</t>
  </si>
  <si>
    <t>Kendall Cisneros</t>
  </si>
  <si>
    <t>101 - 150</t>
  </si>
  <si>
    <t>Good</t>
  </si>
  <si>
    <t>Skyler Dixon</t>
  </si>
  <si>
    <t>151 and above</t>
  </si>
  <si>
    <t>Excellent</t>
  </si>
  <si>
    <t>Sales</t>
  </si>
  <si>
    <t>Commission</t>
  </si>
  <si>
    <t>101 and above</t>
  </si>
  <si>
    <t>Acronym</t>
  </si>
  <si>
    <t>Full</t>
  </si>
  <si>
    <t>UI</t>
  </si>
  <si>
    <t>SS</t>
  </si>
  <si>
    <t>PG</t>
  </si>
  <si>
    <t>PT</t>
  </si>
  <si>
    <t>IT</t>
  </si>
  <si>
    <t>ST</t>
  </si>
  <si>
    <t>Customer</t>
  </si>
  <si>
    <t>Product</t>
  </si>
  <si>
    <t>Helper</t>
  </si>
  <si>
    <t>Quantity</t>
  </si>
  <si>
    <t>Duncan Bush</t>
  </si>
  <si>
    <t>Apples</t>
  </si>
  <si>
    <t>Biscuits</t>
  </si>
  <si>
    <t>Sweets</t>
  </si>
  <si>
    <t>Aliyah Hays</t>
  </si>
  <si>
    <t>Maximilian Moreno</t>
  </si>
  <si>
    <t>Lemons</t>
  </si>
  <si>
    <t>Pies</t>
  </si>
  <si>
    <t>Flight No</t>
  </si>
  <si>
    <t>Departure</t>
  </si>
  <si>
    <t>Arrival</t>
  </si>
  <si>
    <t>Status</t>
  </si>
  <si>
    <t>A8971</t>
  </si>
  <si>
    <t>UK298</t>
  </si>
  <si>
    <t>U9008</t>
  </si>
  <si>
    <t>Z7001</t>
  </si>
  <si>
    <t>Plate Number</t>
  </si>
  <si>
    <t>Hours</t>
  </si>
  <si>
    <t>Charge</t>
  </si>
  <si>
    <t>Rate</t>
  </si>
  <si>
    <t>CDU 941</t>
  </si>
  <si>
    <t>&gt; 8</t>
  </si>
  <si>
    <t>DJK 839</t>
  </si>
  <si>
    <t>&gt; 5</t>
  </si>
  <si>
    <t>KRM 947</t>
  </si>
  <si>
    <t>5 and below</t>
  </si>
  <si>
    <t>Free</t>
  </si>
  <si>
    <t>HXA 303</t>
  </si>
  <si>
    <t>BNE 820</t>
  </si>
  <si>
    <t>VTX 825</t>
  </si>
  <si>
    <t>EEI 518</t>
  </si>
  <si>
    <t>BID 990</t>
  </si>
  <si>
    <t>[JU 584</t>
  </si>
  <si>
    <t>DYH 374</t>
  </si>
  <si>
    <t>Invoice No:</t>
  </si>
  <si>
    <t>Month</t>
  </si>
  <si>
    <t>Total</t>
  </si>
  <si>
    <t>Products</t>
  </si>
  <si>
    <t>Subtotal</t>
  </si>
  <si>
    <t>Transactions</t>
  </si>
  <si>
    <t>Product-A-14476</t>
  </si>
  <si>
    <t>January</t>
  </si>
  <si>
    <t>Product-A</t>
  </si>
  <si>
    <t>Product-A-12704</t>
  </si>
  <si>
    <t>Product-B</t>
  </si>
  <si>
    <t>Product-B-17947</t>
  </si>
  <si>
    <t>Product-C</t>
  </si>
  <si>
    <t>Product-A-14488</t>
  </si>
  <si>
    <t>Product-C-13828</t>
  </si>
  <si>
    <t>Product-A-10299</t>
  </si>
  <si>
    <t>February</t>
  </si>
  <si>
    <t>Product-C-14328</t>
  </si>
  <si>
    <t>Product-A-19170</t>
  </si>
  <si>
    <t>Product-B-14681</t>
  </si>
  <si>
    <t>Trainee ID</t>
  </si>
  <si>
    <t>Course 1</t>
  </si>
  <si>
    <t>Course 2</t>
  </si>
  <si>
    <t>Course 3</t>
  </si>
  <si>
    <t>Result</t>
  </si>
  <si>
    <t>TID011</t>
  </si>
  <si>
    <t>Rule:</t>
  </si>
  <si>
    <t>Teams who won Game 1 and Game 2 advance to the next round automatically and don't have to play Game 3.</t>
  </si>
  <si>
    <t>Teams who lost both first games are knocked out and don't play Game 3 either.</t>
  </si>
  <si>
    <t>Teamss who won either Game 1 or Game 2 shall play Game 3 to determine who goes into the next round and who doesn't.</t>
  </si>
  <si>
    <t>Team</t>
  </si>
  <si>
    <t>Game 1</t>
  </si>
  <si>
    <t>Game 2</t>
  </si>
  <si>
    <t>Play Game 3?</t>
  </si>
  <si>
    <t>A</t>
  </si>
  <si>
    <t>W</t>
  </si>
  <si>
    <t>B</t>
  </si>
  <si>
    <t>L</t>
  </si>
  <si>
    <t>C</t>
  </si>
  <si>
    <t>D</t>
  </si>
  <si>
    <t xml:space="preserve">Total : </t>
  </si>
  <si>
    <t>XOR</t>
  </si>
  <si>
    <t>Not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</si>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</sst>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€-2]\ * #,##0.00_);_([$€-2]\ * \(#,##0.00\);_([$€-2]\ 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9" fontId="0" fillId="0" borderId="1" xfId="0" applyNumberFormat="1" applyBorder="1"/>
    <xf numFmtId="0" fontId="1" fillId="4" borderId="1" xfId="0" applyFont="1" applyFill="1" applyBorder="1"/>
    <xf numFmtId="0" fontId="1" fillId="0" borderId="1" xfId="0" applyFont="1" applyBorder="1"/>
    <xf numFmtId="0" fontId="0" fillId="0" borderId="0" xfId="0" applyAlignment="1">
      <alignment horizontal="right"/>
    </xf>
    <xf numFmtId="18" fontId="0" fillId="0" borderId="1" xfId="0" applyNumberFormat="1" applyBorder="1"/>
    <xf numFmtId="0" fontId="1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164" fontId="0" fillId="0" borderId="1" xfId="1" applyNumberFormat="1" applyFont="1" applyBorder="1"/>
    <xf numFmtId="0" fontId="1" fillId="7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0" borderId="0" xfId="0" applyFont="1"/>
    <xf numFmtId="0" fontId="4" fillId="9" borderId="1" xfId="0" applyFont="1" applyFill="1" applyBorder="1"/>
    <xf numFmtId="164" fontId="5" fillId="0" borderId="1" xfId="2" applyNumberFormat="1" applyFont="1" applyBorder="1" applyAlignment="1">
      <alignment horizontal="center"/>
    </xf>
    <xf numFmtId="164" fontId="0" fillId="0" borderId="0" xfId="0" applyNumberFormat="1"/>
    <xf numFmtId="0" fontId="0" fillId="0" borderId="2" xfId="0" applyFill="1" applyBorder="1" applyAlignment="1">
      <alignment horizontal="right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CDF9D-CABB-4403-8ECF-CBC20FB9B7A8}">
  <dimension ref="A1:G12"/>
  <sheetViews>
    <sheetView workbookViewId="0">
      <selection activeCell="I14" sqref="I14"/>
    </sheetView>
  </sheetViews>
  <sheetFormatPr defaultColWidth="8.6640625" defaultRowHeight="14.4" x14ac:dyDescent="0.3"/>
  <cols>
    <col min="1" max="1" width="14.5546875" bestFit="1" customWidth="1"/>
    <col min="2" max="3" width="11.6640625" customWidth="1"/>
    <col min="6" max="6" width="14" customWidth="1"/>
    <col min="7" max="7" width="12.5546875" customWidth="1"/>
  </cols>
  <sheetData>
    <row r="1" spans="1:7" x14ac:dyDescent="0.3">
      <c r="A1" s="5" t="s">
        <v>0</v>
      </c>
      <c r="B1" s="6" t="s">
        <v>1</v>
      </c>
      <c r="C1" s="6" t="s">
        <v>2</v>
      </c>
      <c r="F1" s="2" t="s">
        <v>1</v>
      </c>
      <c r="G1" s="2" t="s">
        <v>2</v>
      </c>
    </row>
    <row r="2" spans="1:7" x14ac:dyDescent="0.3">
      <c r="A2" s="1" t="s">
        <v>3</v>
      </c>
      <c r="B2" s="3">
        <v>150</v>
      </c>
      <c r="C2" s="4" t="str">
        <f>CHOOSE((B2&gt;0)+(B2&gt;50)+(B2&gt;100)+(B2&gt;150),G$2,G$3,G$4,G$5)</f>
        <v>Good</v>
      </c>
      <c r="F2" s="1" t="s">
        <v>4</v>
      </c>
      <c r="G2" s="1" t="s">
        <v>5</v>
      </c>
    </row>
    <row r="3" spans="1:7" x14ac:dyDescent="0.3">
      <c r="A3" s="1" t="s">
        <v>6</v>
      </c>
      <c r="B3" s="3">
        <v>95</v>
      </c>
      <c r="C3" s="4" t="str">
        <f t="shared" ref="C3:C5" si="0">CHOOSE((B3&gt;0)+(B3&gt;50)+(B3&gt;100)+(B3&gt;150),G$2,G$3,G$4,G$5)</f>
        <v>Satisfactory</v>
      </c>
      <c r="F3" s="1" t="s">
        <v>7</v>
      </c>
      <c r="G3" s="1" t="s">
        <v>8</v>
      </c>
    </row>
    <row r="4" spans="1:7" x14ac:dyDescent="0.3">
      <c r="A4" s="1" t="s">
        <v>9</v>
      </c>
      <c r="B4" s="3">
        <v>180</v>
      </c>
      <c r="C4" s="4" t="str">
        <f t="shared" si="0"/>
        <v>Excellent</v>
      </c>
      <c r="F4" s="1" t="s">
        <v>10</v>
      </c>
      <c r="G4" s="1" t="s">
        <v>11</v>
      </c>
    </row>
    <row r="5" spans="1:7" x14ac:dyDescent="0.3">
      <c r="A5" s="1" t="s">
        <v>12</v>
      </c>
      <c r="B5" s="3">
        <v>120</v>
      </c>
      <c r="C5" s="4" t="str">
        <f t="shared" si="0"/>
        <v>Good</v>
      </c>
      <c r="F5" s="1" t="s">
        <v>13</v>
      </c>
      <c r="G5" s="1" t="s">
        <v>14</v>
      </c>
    </row>
    <row r="8" spans="1:7" x14ac:dyDescent="0.3">
      <c r="A8" s="5" t="s">
        <v>0</v>
      </c>
      <c r="B8" s="6" t="s">
        <v>15</v>
      </c>
      <c r="C8" s="6" t="s">
        <v>16</v>
      </c>
      <c r="F8" s="2" t="s">
        <v>15</v>
      </c>
      <c r="G8" s="2" t="s">
        <v>16</v>
      </c>
    </row>
    <row r="9" spans="1:7" x14ac:dyDescent="0.3">
      <c r="A9" s="1" t="s">
        <v>3</v>
      </c>
      <c r="B9" s="7">
        <v>150</v>
      </c>
      <c r="C9" s="21">
        <f>CHOOSE((B9&gt;0)+(B9&gt;50)+(B9&gt;100),G$9,G$10,G$11)*B9</f>
        <v>15</v>
      </c>
      <c r="F9" s="1" t="s">
        <v>4</v>
      </c>
      <c r="G9" s="8">
        <v>0.05</v>
      </c>
    </row>
    <row r="10" spans="1:7" x14ac:dyDescent="0.3">
      <c r="A10" s="1" t="s">
        <v>6</v>
      </c>
      <c r="B10" s="7">
        <v>95</v>
      </c>
      <c r="C10" s="21">
        <f t="shared" ref="C10:C12" si="1">CHOOSE((B10&gt;0)+(B10&gt;50)+(B10&gt;100),G$9,G$10,G$11)*B10</f>
        <v>6.65</v>
      </c>
      <c r="F10" s="1" t="s">
        <v>7</v>
      </c>
      <c r="G10" s="8">
        <v>7.0000000000000007E-2</v>
      </c>
    </row>
    <row r="11" spans="1:7" x14ac:dyDescent="0.3">
      <c r="A11" s="1" t="s">
        <v>9</v>
      </c>
      <c r="B11" s="7">
        <v>180</v>
      </c>
      <c r="C11" s="21">
        <f t="shared" si="1"/>
        <v>18</v>
      </c>
      <c r="F11" s="1" t="s">
        <v>17</v>
      </c>
      <c r="G11" s="8">
        <v>0.1</v>
      </c>
    </row>
    <row r="12" spans="1:7" x14ac:dyDescent="0.3">
      <c r="A12" s="1" t="s">
        <v>12</v>
      </c>
      <c r="B12" s="7">
        <v>45</v>
      </c>
      <c r="C12" s="21">
        <f t="shared" si="1"/>
        <v>2.25</v>
      </c>
    </row>
  </sheetData>
  <phoneticPr fontId="2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544B8-78F2-4B28-BAAF-B066514F0BF5}">
  <dimension ref="A1:B7"/>
  <sheetViews>
    <sheetView zoomScale="190" zoomScaleNormal="190" workbookViewId="0">
      <selection activeCell="B3" sqref="B3"/>
    </sheetView>
  </sheetViews>
  <sheetFormatPr defaultRowHeight="14.4" x14ac:dyDescent="0.3"/>
  <cols>
    <col min="2" max="2" width="35.33203125" customWidth="1"/>
  </cols>
  <sheetData>
    <row r="1" spans="1:2" x14ac:dyDescent="0.3">
      <c r="A1" s="9" t="s">
        <v>18</v>
      </c>
      <c r="B1" s="9" t="s">
        <v>19</v>
      </c>
    </row>
    <row r="2" spans="1:2" x14ac:dyDescent="0.3">
      <c r="A2" s="1" t="s">
        <v>20</v>
      </c>
      <c r="B2" s="1" t="str" cm="1">
        <f t="array" ref="B2">_xlfn.SWITCH(A2,"UI","User Interface","SS","System Structure","PG","Program","PT","Program Test","IT","Integration Test","ST","System Test")</f>
        <v>User Interface</v>
      </c>
    </row>
    <row r="3" spans="1:2" x14ac:dyDescent="0.3">
      <c r="A3" s="1" t="s">
        <v>21</v>
      </c>
      <c r="B3" s="1" t="str" cm="1">
        <f t="array" ref="B3">_xlfn.SWITCH(A3,"UI","User Interface","SS","System Structure","PG","Program","PT","Program Test","IT","Integration Test","ST","System Test")</f>
        <v>System Structure</v>
      </c>
    </row>
    <row r="4" spans="1:2" x14ac:dyDescent="0.3">
      <c r="A4" s="1" t="s">
        <v>22</v>
      </c>
      <c r="B4" s="1" t="str" cm="1">
        <f t="array" ref="B4">_xlfn.SWITCH(A4,"UI","User Interface","SS","System Structure","PG","Program","PT","Program Test","IT","Integration Test","ST","System Test")</f>
        <v>Program</v>
      </c>
    </row>
    <row r="5" spans="1:2" x14ac:dyDescent="0.3">
      <c r="A5" s="1" t="s">
        <v>23</v>
      </c>
      <c r="B5" s="1" t="str" cm="1">
        <f t="array" ref="B5">_xlfn.SWITCH(A5,"UI","User Interface","SS","System Structure","PG","Program","PT","Program Test","IT","Integration Test","ST","System Test")</f>
        <v>Program Test</v>
      </c>
    </row>
    <row r="6" spans="1:2" x14ac:dyDescent="0.3">
      <c r="A6" s="1" t="s">
        <v>24</v>
      </c>
      <c r="B6" s="1" t="str" cm="1">
        <f t="array" ref="B6">_xlfn.SWITCH(A6,"UI","User Interface","SS","System Structure","PG","Program","PT","Program Test","IT","Integration Test","ST","System Test")</f>
        <v>Integration Test</v>
      </c>
    </row>
    <row r="7" spans="1:2" x14ac:dyDescent="0.3">
      <c r="A7" s="1" t="s">
        <v>25</v>
      </c>
      <c r="B7" s="1" t="str" cm="1">
        <f t="array" ref="B7">_xlfn.SWITCH(A7,"UI","User Interface","SS","System Structure","PG","Program","PT","Program Test","IT","Integration Test","ST","System Test")</f>
        <v>System Test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DDE14-5FDF-4B54-8C37-2CCEDD55EB79}">
  <dimension ref="A1:L11"/>
  <sheetViews>
    <sheetView zoomScale="130" zoomScaleNormal="130" workbookViewId="0">
      <selection activeCell="E2" sqref="E2"/>
    </sheetView>
  </sheetViews>
  <sheetFormatPr defaultRowHeight="14.4" x14ac:dyDescent="0.3"/>
  <cols>
    <col min="1" max="1" width="18.33203125" customWidth="1"/>
    <col min="2" max="2" width="12" customWidth="1"/>
    <col min="3" max="3" width="19.5546875" customWidth="1"/>
    <col min="7" max="7" width="10.33203125" customWidth="1"/>
    <col min="8" max="8" width="17.33203125" customWidth="1"/>
    <col min="11" max="11" width="17.44140625" bestFit="1" customWidth="1"/>
    <col min="12" max="12" width="7.33203125" bestFit="1" customWidth="1"/>
  </cols>
  <sheetData>
    <row r="1" spans="1:12" x14ac:dyDescent="0.3">
      <c r="A1" s="9" t="s">
        <v>26</v>
      </c>
      <c r="B1" s="9" t="s">
        <v>27</v>
      </c>
      <c r="C1" s="9" t="s">
        <v>28</v>
      </c>
      <c r="D1" s="9" t="s">
        <v>29</v>
      </c>
      <c r="G1" s="10" t="s">
        <v>26</v>
      </c>
      <c r="H1" s="1" t="s">
        <v>35</v>
      </c>
      <c r="K1" t="str" cm="1">
        <f t="array" ref="K1:K3">_xlfn.UNIQUE(A2:A11)</f>
        <v>Duncan Bush</v>
      </c>
      <c r="L1" t="str" cm="1">
        <f t="array" ref="L1:L5">_xlfn.UNIQUE(B2:B11)</f>
        <v>Apples</v>
      </c>
    </row>
    <row r="2" spans="1:12" x14ac:dyDescent="0.3">
      <c r="A2" s="1" t="s">
        <v>30</v>
      </c>
      <c r="B2" s="1" t="s">
        <v>31</v>
      </c>
      <c r="C2" s="1" t="str">
        <f>A2 &amp; " " &amp; B2</f>
        <v>Duncan Bush Apples</v>
      </c>
      <c r="D2" s="1">
        <v>14</v>
      </c>
      <c r="E2" t="e">
        <f>_xlfn.XLOOKUP(H1&amp;" "&amp;H2,C2:D11,2,"Not Found",0,1)</f>
        <v>#VALUE!</v>
      </c>
      <c r="G2" s="10" t="s">
        <v>27</v>
      </c>
      <c r="H2" s="1" t="s">
        <v>33</v>
      </c>
      <c r="K2" t="str">
        <v>Aliyah Hays</v>
      </c>
      <c r="L2" t="str">
        <v>Biscuits</v>
      </c>
    </row>
    <row r="3" spans="1:12" x14ac:dyDescent="0.3">
      <c r="A3" s="1" t="s">
        <v>30</v>
      </c>
      <c r="B3" s="1" t="s">
        <v>32</v>
      </c>
      <c r="C3" s="1" t="str">
        <f t="shared" ref="C3:C11" si="0">A3 &amp; " " &amp; B3</f>
        <v>Duncan Bush Biscuits</v>
      </c>
      <c r="D3" s="1">
        <v>7</v>
      </c>
      <c r="G3" s="10" t="s">
        <v>29</v>
      </c>
      <c r="H3" s="1">
        <f>VLOOKUP(H1&amp;" "&amp;H2,$C$2:$D$11,2,FALSE)</f>
        <v>16</v>
      </c>
      <c r="K3" t="str">
        <v>Maximilian Moreno</v>
      </c>
      <c r="L3" t="str">
        <v>Sweets</v>
      </c>
    </row>
    <row r="4" spans="1:12" x14ac:dyDescent="0.3">
      <c r="A4" s="1" t="s">
        <v>30</v>
      </c>
      <c r="B4" s="1" t="s">
        <v>33</v>
      </c>
      <c r="C4" s="1" t="str">
        <f t="shared" si="0"/>
        <v>Duncan Bush Sweets</v>
      </c>
      <c r="D4" s="1">
        <v>19</v>
      </c>
      <c r="L4" t="str">
        <v>Lemons</v>
      </c>
    </row>
    <row r="5" spans="1:12" x14ac:dyDescent="0.3">
      <c r="A5" s="1" t="s">
        <v>34</v>
      </c>
      <c r="B5" s="1" t="s">
        <v>31</v>
      </c>
      <c r="C5" s="1" t="str">
        <f t="shared" si="0"/>
        <v>Aliyah Hays Apples</v>
      </c>
      <c r="D5" s="1">
        <v>15</v>
      </c>
      <c r="L5" t="str">
        <v>Pies</v>
      </c>
    </row>
    <row r="6" spans="1:12" x14ac:dyDescent="0.3">
      <c r="A6" s="1" t="s">
        <v>34</v>
      </c>
      <c r="B6" s="1" t="s">
        <v>32</v>
      </c>
      <c r="C6" s="1" t="str">
        <f t="shared" si="0"/>
        <v>Aliyah Hays Biscuits</v>
      </c>
      <c r="D6" s="1">
        <v>8</v>
      </c>
    </row>
    <row r="7" spans="1:12" x14ac:dyDescent="0.3">
      <c r="A7" s="1" t="s">
        <v>34</v>
      </c>
      <c r="B7" s="1" t="s">
        <v>33</v>
      </c>
      <c r="C7" s="1" t="str">
        <f t="shared" si="0"/>
        <v>Aliyah Hays Sweets</v>
      </c>
      <c r="D7" s="1">
        <v>2</v>
      </c>
    </row>
    <row r="8" spans="1:12" x14ac:dyDescent="0.3">
      <c r="A8" s="1" t="s">
        <v>35</v>
      </c>
      <c r="B8" s="1" t="s">
        <v>32</v>
      </c>
      <c r="C8" s="1" t="str">
        <f t="shared" si="0"/>
        <v>Maximilian Moreno Biscuits</v>
      </c>
      <c r="D8" s="1">
        <v>5</v>
      </c>
    </row>
    <row r="9" spans="1:12" x14ac:dyDescent="0.3">
      <c r="A9" s="1" t="s">
        <v>35</v>
      </c>
      <c r="B9" s="1" t="s">
        <v>36</v>
      </c>
      <c r="C9" s="1" t="str">
        <f t="shared" si="0"/>
        <v>Maximilian Moreno Lemons</v>
      </c>
      <c r="D9" s="1">
        <v>11</v>
      </c>
    </row>
    <row r="10" spans="1:12" x14ac:dyDescent="0.3">
      <c r="A10" s="1" t="s">
        <v>35</v>
      </c>
      <c r="B10" s="1" t="s">
        <v>37</v>
      </c>
      <c r="C10" s="1" t="str">
        <f t="shared" si="0"/>
        <v>Maximilian Moreno Pies</v>
      </c>
      <c r="D10" s="1">
        <v>17</v>
      </c>
    </row>
    <row r="11" spans="1:12" x14ac:dyDescent="0.3">
      <c r="A11" s="1" t="s">
        <v>35</v>
      </c>
      <c r="B11" s="1" t="s">
        <v>33</v>
      </c>
      <c r="C11" s="1" t="str">
        <f t="shared" si="0"/>
        <v>Maximilian Moreno Sweets</v>
      </c>
      <c r="D11" s="1">
        <v>16</v>
      </c>
    </row>
  </sheetData>
  <dataValidations count="2">
    <dataValidation type="list" allowBlank="1" showInputMessage="1" showErrorMessage="1" sqref="H1" xr:uid="{E3385358-0D24-4DCF-B513-4C78122D98E7}">
      <formula1>_xlfn.ANCHORARRAY($K$1)</formula1>
    </dataValidation>
    <dataValidation type="list" allowBlank="1" showInputMessage="1" showErrorMessage="1" sqref="H2" xr:uid="{CCAD1FDD-5A89-41E6-A672-281F0176B325}">
      <formula1>_xlfn.ANCHORARRAY($L$1)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3F32D-E3FB-40F8-BE6C-7B5772DDC3CA}">
  <dimension ref="A1:D5"/>
  <sheetViews>
    <sheetView zoomScale="145" zoomScaleNormal="145" workbookViewId="0">
      <selection activeCell="D6" sqref="D6"/>
    </sheetView>
  </sheetViews>
  <sheetFormatPr defaultRowHeight="14.4" x14ac:dyDescent="0.3"/>
  <cols>
    <col min="1" max="1" width="10.44140625" customWidth="1"/>
    <col min="2" max="2" width="12.6640625" customWidth="1"/>
    <col min="3" max="3" width="11.6640625" customWidth="1"/>
  </cols>
  <sheetData>
    <row r="1" spans="1:4" x14ac:dyDescent="0.3">
      <c r="A1" s="13" t="s">
        <v>38</v>
      </c>
      <c r="B1" s="13" t="s">
        <v>39</v>
      </c>
      <c r="C1" s="13" t="s">
        <v>40</v>
      </c>
      <c r="D1" s="13" t="s">
        <v>41</v>
      </c>
    </row>
    <row r="2" spans="1:4" x14ac:dyDescent="0.3">
      <c r="A2" s="1" t="s">
        <v>42</v>
      </c>
      <c r="B2" s="12">
        <v>0.5</v>
      </c>
      <c r="C2" s="12">
        <v>0.70833333333333337</v>
      </c>
      <c r="D2" s="1" t="str">
        <f>IF(ISBLANK(C2),"Not Final","Final")</f>
        <v>Final</v>
      </c>
    </row>
    <row r="3" spans="1:4" x14ac:dyDescent="0.3">
      <c r="A3" s="1" t="s">
        <v>43</v>
      </c>
      <c r="B3" s="12">
        <v>0.51041666666666663</v>
      </c>
      <c r="C3" s="12">
        <v>0.64930555555555558</v>
      </c>
      <c r="D3" s="1" t="str">
        <f t="shared" ref="D3:D5" si="0">IF(ISBLANK(C3),"Not Final","Final")</f>
        <v>Final</v>
      </c>
    </row>
    <row r="4" spans="1:4" x14ac:dyDescent="0.3">
      <c r="A4" s="1" t="s">
        <v>44</v>
      </c>
      <c r="B4" s="12">
        <v>0.52777777777777779</v>
      </c>
      <c r="C4" s="12">
        <v>0.53819444444444442</v>
      </c>
      <c r="D4" s="1" t="str">
        <f t="shared" si="0"/>
        <v>Final</v>
      </c>
    </row>
    <row r="5" spans="1:4" x14ac:dyDescent="0.3">
      <c r="A5" s="1" t="s">
        <v>45</v>
      </c>
      <c r="B5" s="12">
        <v>0.54166666666666663</v>
      </c>
      <c r="C5" s="1"/>
      <c r="D5" s="1" t="str">
        <f t="shared" si="0"/>
        <v>Not Final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22420-967D-4EAD-8881-F3EDC8CF444E}">
  <dimension ref="A1:G11"/>
  <sheetViews>
    <sheetView zoomScale="160" zoomScaleNormal="160" workbookViewId="0">
      <selection activeCell="J13" sqref="J13"/>
    </sheetView>
  </sheetViews>
  <sheetFormatPr defaultRowHeight="14.4" x14ac:dyDescent="0.3"/>
  <cols>
    <col min="1" max="1" width="12.109375" bestFit="1" customWidth="1"/>
    <col min="6" max="6" width="11" bestFit="1" customWidth="1"/>
  </cols>
  <sheetData>
    <row r="1" spans="1:7" x14ac:dyDescent="0.3">
      <c r="A1" s="14" t="s">
        <v>46</v>
      </c>
      <c r="B1" s="14" t="s">
        <v>47</v>
      </c>
      <c r="C1" s="14" t="s">
        <v>48</v>
      </c>
      <c r="F1" t="s">
        <v>47</v>
      </c>
      <c r="G1" t="s">
        <v>49</v>
      </c>
    </row>
    <row r="2" spans="1:7" x14ac:dyDescent="0.3">
      <c r="A2" s="1" t="s">
        <v>50</v>
      </c>
      <c r="B2" s="1">
        <v>6</v>
      </c>
      <c r="C2" s="1" cm="1">
        <f t="array" ref="C2">_xlfn.IFS(B2&gt;8,$G$2,B2&gt;5,$G$3,B2&lt;=5,$G$4)</f>
        <v>30</v>
      </c>
      <c r="F2" t="s">
        <v>51</v>
      </c>
      <c r="G2">
        <v>50</v>
      </c>
    </row>
    <row r="3" spans="1:7" x14ac:dyDescent="0.3">
      <c r="A3" s="1" t="s">
        <v>52</v>
      </c>
      <c r="B3" s="1">
        <v>12</v>
      </c>
      <c r="C3" s="1" cm="1">
        <f t="array" ref="C3">_xlfn.IFS(B3&gt;8,$G$2,B3&gt;5,$G$3,B3&lt;=5,$G$4)</f>
        <v>50</v>
      </c>
      <c r="F3" t="s">
        <v>53</v>
      </c>
      <c r="G3">
        <v>30</v>
      </c>
    </row>
    <row r="4" spans="1:7" x14ac:dyDescent="0.3">
      <c r="A4" s="1" t="s">
        <v>54</v>
      </c>
      <c r="B4" s="1">
        <v>8</v>
      </c>
      <c r="C4" s="1" cm="1">
        <f t="array" ref="C4">_xlfn.IFS(B4&gt;8,$G$2,B4&gt;5,$G$3,B4&lt;=5,$G$4)</f>
        <v>30</v>
      </c>
      <c r="F4" t="s">
        <v>55</v>
      </c>
      <c r="G4" s="11" t="s">
        <v>56</v>
      </c>
    </row>
    <row r="5" spans="1:7" x14ac:dyDescent="0.3">
      <c r="A5" s="1" t="s">
        <v>57</v>
      </c>
      <c r="B5" s="1">
        <v>11</v>
      </c>
      <c r="C5" s="1" cm="1">
        <f t="array" ref="C5">_xlfn.IFS(B5&gt;8,$G$2,B5&gt;5,$G$3,B5&lt;=5,$G$4)</f>
        <v>50</v>
      </c>
    </row>
    <row r="6" spans="1:7" x14ac:dyDescent="0.3">
      <c r="A6" s="1" t="s">
        <v>58</v>
      </c>
      <c r="B6" s="1">
        <v>5</v>
      </c>
      <c r="C6" s="1" t="str" cm="1">
        <f t="array" ref="C6">_xlfn.IFS(B6&gt;8,$G$2,B6&gt;5,$G$3,B6&lt;=5,$G$4)</f>
        <v>Free</v>
      </c>
    </row>
    <row r="7" spans="1:7" x14ac:dyDescent="0.3">
      <c r="A7" s="1" t="s">
        <v>59</v>
      </c>
      <c r="B7" s="1">
        <v>3</v>
      </c>
      <c r="C7" s="1" t="str" cm="1">
        <f t="array" ref="C7">_xlfn.IFS(B7&gt;8,$G$2,B7&gt;5,$G$3,B7&lt;=5,$G$4)</f>
        <v>Free</v>
      </c>
    </row>
    <row r="8" spans="1:7" x14ac:dyDescent="0.3">
      <c r="A8" s="1" t="s">
        <v>60</v>
      </c>
      <c r="B8" s="1">
        <v>12</v>
      </c>
      <c r="C8" s="1" cm="1">
        <f t="array" ref="C8">_xlfn.IFS(B8&gt;8,$G$2,B8&gt;5,$G$3,B8&lt;=5,$G$4)</f>
        <v>50</v>
      </c>
    </row>
    <row r="9" spans="1:7" x14ac:dyDescent="0.3">
      <c r="A9" s="1" t="s">
        <v>61</v>
      </c>
      <c r="B9" s="1">
        <v>7</v>
      </c>
      <c r="C9" s="1" cm="1">
        <f t="array" ref="C9">_xlfn.IFS(B9&gt;8,$G$2,B9&gt;5,$G$3,B9&lt;=5,$G$4)</f>
        <v>30</v>
      </c>
    </row>
    <row r="10" spans="1:7" x14ac:dyDescent="0.3">
      <c r="A10" s="1" t="s">
        <v>62</v>
      </c>
      <c r="B10" s="1">
        <v>1</v>
      </c>
      <c r="C10" s="1" t="str" cm="1">
        <f t="array" ref="C10">_xlfn.IFS(B10&gt;8,$G$2,B10&gt;5,$G$3,B10&lt;=5,$G$4)</f>
        <v>Free</v>
      </c>
    </row>
    <row r="11" spans="1:7" x14ac:dyDescent="0.3">
      <c r="A11" s="1" t="s">
        <v>63</v>
      </c>
      <c r="B11" s="1">
        <v>6</v>
      </c>
      <c r="C11" s="1" cm="1">
        <f t="array" ref="C11">_xlfn.IFS(B11&gt;8,$G$2,B11&gt;5,$G$3,B11&lt;=5,$G$4)</f>
        <v>30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AB6F6-87D5-4BC9-A3C2-68D30A806F32}">
  <dimension ref="A1:I11"/>
  <sheetViews>
    <sheetView zoomScale="130" zoomScaleNormal="130" workbookViewId="0">
      <selection activeCell="I12" sqref="I12"/>
    </sheetView>
  </sheetViews>
  <sheetFormatPr defaultRowHeight="14.4" x14ac:dyDescent="0.3"/>
  <cols>
    <col min="1" max="1" width="20.5546875" customWidth="1"/>
    <col min="2" max="2" width="15.88671875" customWidth="1"/>
    <col min="3" max="3" width="13.5546875" customWidth="1"/>
    <col min="4" max="4" width="12.33203125" bestFit="1" customWidth="1"/>
    <col min="6" max="6" width="13.5546875" customWidth="1"/>
    <col min="7" max="9" width="19.33203125" customWidth="1"/>
  </cols>
  <sheetData>
    <row r="1" spans="1:9" x14ac:dyDescent="0.3">
      <c r="A1" s="16" t="s">
        <v>64</v>
      </c>
      <c r="B1" s="16" t="s">
        <v>65</v>
      </c>
      <c r="C1" s="16" t="s">
        <v>66</v>
      </c>
      <c r="F1" s="16" t="s">
        <v>67</v>
      </c>
      <c r="G1" s="16" t="s">
        <v>68</v>
      </c>
      <c r="H1" s="16" t="s">
        <v>69</v>
      </c>
    </row>
    <row r="2" spans="1:9" x14ac:dyDescent="0.3">
      <c r="A2" s="1" t="s">
        <v>70</v>
      </c>
      <c r="B2" s="1" t="s">
        <v>71</v>
      </c>
      <c r="C2" s="15">
        <v>8694</v>
      </c>
      <c r="D2" s="22">
        <f>SUM(C2:C3)+C5</f>
        <v>39426</v>
      </c>
      <c r="F2" s="1" t="s">
        <v>72</v>
      </c>
      <c r="G2" s="15">
        <f>SUMIF($A$2:$A$10,F2&amp;"-*",$C$2:$C$10)</f>
        <v>56874</v>
      </c>
      <c r="H2" s="1">
        <f>COUNTIF(A2:A10,F2&amp;"-*")</f>
        <v>5</v>
      </c>
    </row>
    <row r="3" spans="1:9" x14ac:dyDescent="0.3">
      <c r="A3" s="1" t="s">
        <v>73</v>
      </c>
      <c r="B3" s="1" t="s">
        <v>71</v>
      </c>
      <c r="C3" s="15">
        <v>15920</v>
      </c>
      <c r="F3" s="1" t="s">
        <v>74</v>
      </c>
      <c r="G3" s="15">
        <f t="shared" ref="G3:G4" si="0">SUMIF($A$2:$A$10,F3&amp;"-*",$C$2:$C$10)</f>
        <v>21634</v>
      </c>
      <c r="H3" s="1">
        <f t="shared" ref="H3:H4" si="1">COUNTIF(A3:A11,F3&amp;"-*")</f>
        <v>2</v>
      </c>
    </row>
    <row r="4" spans="1:9" x14ac:dyDescent="0.3">
      <c r="A4" s="1" t="s">
        <v>75</v>
      </c>
      <c r="B4" s="1" t="s">
        <v>71</v>
      </c>
      <c r="C4" s="15">
        <v>10220</v>
      </c>
      <c r="F4" s="1" t="s">
        <v>76</v>
      </c>
      <c r="G4" s="15">
        <f t="shared" si="0"/>
        <v>24736</v>
      </c>
      <c r="H4" s="1">
        <f t="shared" si="1"/>
        <v>2</v>
      </c>
    </row>
    <row r="5" spans="1:9" x14ac:dyDescent="0.3">
      <c r="A5" s="1" t="s">
        <v>77</v>
      </c>
      <c r="B5" s="1" t="s">
        <v>71</v>
      </c>
      <c r="C5" s="15">
        <v>14812</v>
      </c>
      <c r="F5" s="23" t="s">
        <v>104</v>
      </c>
      <c r="G5" s="22">
        <f>SUM(G2:G4)</f>
        <v>103244</v>
      </c>
      <c r="H5" s="22">
        <f>SUM(H2:H4)</f>
        <v>9</v>
      </c>
    </row>
    <row r="6" spans="1:9" x14ac:dyDescent="0.3">
      <c r="A6" s="1" t="s">
        <v>78</v>
      </c>
      <c r="B6" s="1" t="s">
        <v>71</v>
      </c>
      <c r="C6" s="15">
        <v>9766</v>
      </c>
    </row>
    <row r="7" spans="1:9" x14ac:dyDescent="0.3">
      <c r="A7" s="1" t="s">
        <v>79</v>
      </c>
      <c r="B7" s="1" t="s">
        <v>80</v>
      </c>
      <c r="C7" s="15">
        <v>6240</v>
      </c>
      <c r="F7" s="16" t="s">
        <v>67</v>
      </c>
      <c r="G7" s="16" t="s">
        <v>65</v>
      </c>
      <c r="H7" s="16" t="s">
        <v>68</v>
      </c>
      <c r="I7" s="16" t="s">
        <v>69</v>
      </c>
    </row>
    <row r="8" spans="1:9" x14ac:dyDescent="0.3">
      <c r="A8" s="1" t="s">
        <v>81</v>
      </c>
      <c r="B8" s="1" t="s">
        <v>80</v>
      </c>
      <c r="C8" s="15">
        <v>14970</v>
      </c>
      <c r="F8" s="1" t="s">
        <v>72</v>
      </c>
      <c r="G8" s="15" t="s">
        <v>71</v>
      </c>
      <c r="H8" s="15">
        <f>SUMIFS($C$2:$C$10,$A$2:$A$10,F8&amp;"-*",$B$2:$B$10,G8)</f>
        <v>39426</v>
      </c>
      <c r="I8" s="1">
        <f>COUNTIFS(A2:A10,F8&amp;"-*",B2:B10,G8)</f>
        <v>3</v>
      </c>
    </row>
    <row r="9" spans="1:9" x14ac:dyDescent="0.3">
      <c r="A9" s="1" t="s">
        <v>82</v>
      </c>
      <c r="B9" s="1" t="s">
        <v>80</v>
      </c>
      <c r="C9" s="15">
        <v>11208</v>
      </c>
      <c r="F9" s="1" t="s">
        <v>74</v>
      </c>
      <c r="G9" s="15" t="s">
        <v>71</v>
      </c>
      <c r="H9" s="15">
        <f>SUMIFS($C$2:$C$10,$A$2:$A$10,F9&amp;"-*",$B$2:$B$10,G9)</f>
        <v>10220</v>
      </c>
      <c r="I9" s="1">
        <f>COUNTIFS(A3:A11,F9&amp;"-*",B3:B11,G9)</f>
        <v>1</v>
      </c>
    </row>
    <row r="10" spans="1:9" x14ac:dyDescent="0.3">
      <c r="A10" s="1" t="s">
        <v>83</v>
      </c>
      <c r="B10" s="1" t="s">
        <v>80</v>
      </c>
      <c r="C10" s="15">
        <v>11414</v>
      </c>
      <c r="F10" s="1" t="s">
        <v>76</v>
      </c>
      <c r="G10" s="15" t="s">
        <v>71</v>
      </c>
      <c r="H10" s="15">
        <f>SUMIFS($C$2:$C$10,$A$2:$A$10,F10&amp;"-*",$B$2:$B$10,G10)</f>
        <v>9766</v>
      </c>
      <c r="I10" s="1">
        <f>COUNTIFS(A4:A12,F10&amp;"-*",B4:B12,G10)</f>
        <v>1</v>
      </c>
    </row>
    <row r="11" spans="1:9" x14ac:dyDescent="0.3">
      <c r="B11" s="23" t="s">
        <v>104</v>
      </c>
      <c r="C11" s="22">
        <f>SUM(C2:C10)</f>
        <v>103244</v>
      </c>
      <c r="G11" s="23" t="s">
        <v>104</v>
      </c>
      <c r="H11" s="22">
        <f>SUM(H8:H10)</f>
        <v>59412</v>
      </c>
      <c r="I11" s="22">
        <f>SUM(I8:I10)</f>
        <v>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69367-DDBE-4CFB-8F3E-FEB846B15C5D}">
  <dimension ref="A1:H11"/>
  <sheetViews>
    <sheetView tabSelected="1" zoomScale="160" zoomScaleNormal="160" workbookViewId="0">
      <selection activeCell="F2" sqref="F2"/>
    </sheetView>
  </sheetViews>
  <sheetFormatPr defaultRowHeight="14.4" x14ac:dyDescent="0.3"/>
  <cols>
    <col min="1" max="1" width="9.5546875" customWidth="1"/>
  </cols>
  <sheetData>
    <row r="1" spans="1:8" x14ac:dyDescent="0.3">
      <c r="A1" s="17" t="s">
        <v>84</v>
      </c>
      <c r="B1" s="17" t="s">
        <v>85</v>
      </c>
      <c r="C1" s="17" t="s">
        <v>86</v>
      </c>
      <c r="D1" s="17" t="s">
        <v>87</v>
      </c>
      <c r="E1" s="18" t="s">
        <v>88</v>
      </c>
      <c r="F1" s="25" t="s">
        <v>107</v>
      </c>
      <c r="G1" s="24" t="s">
        <v>106</v>
      </c>
      <c r="H1" t="s">
        <v>105</v>
      </c>
    </row>
    <row r="2" spans="1:8" x14ac:dyDescent="0.3">
      <c r="A2" s="1" t="s">
        <v>89</v>
      </c>
      <c r="B2" s="1">
        <v>74</v>
      </c>
      <c r="C2" s="1">
        <v>63</v>
      </c>
      <c r="D2" s="1">
        <v>54</v>
      </c>
      <c r="E2" s="1" t="b">
        <f>AND(B2&gt;=40,C2&gt;=40,D2&gt;=40)</f>
        <v>1</v>
      </c>
      <c r="F2" t="b">
        <f>OR(B2&gt;=40,C2&gt;=40,D2&gt;=40)</f>
        <v>1</v>
      </c>
      <c r="G2" t="b">
        <f>NOT(F2)</f>
        <v>0</v>
      </c>
      <c r="H2" t="b">
        <f>_xlfn.XOR(B2&gt;=40,C2&gt;=40,D2&gt;=40)</f>
        <v>1</v>
      </c>
    </row>
    <row r="3" spans="1:8" x14ac:dyDescent="0.3">
      <c r="A3" s="1" t="s">
        <v>89</v>
      </c>
      <c r="B3" s="1">
        <v>60</v>
      </c>
      <c r="C3" s="1">
        <v>40</v>
      </c>
      <c r="D3" s="1">
        <v>42</v>
      </c>
      <c r="E3" s="1" t="b">
        <f t="shared" ref="E3:E11" si="0">AND(B3&gt;=40,C3&gt;=40,D3&gt;=40)</f>
        <v>1</v>
      </c>
      <c r="F3" t="b">
        <f t="shared" ref="F3:F11" si="1">OR(B3&gt;=40,C3&gt;=40,D3&gt;=40)</f>
        <v>1</v>
      </c>
      <c r="G3" t="b">
        <f t="shared" ref="G3:G11" si="2">NOT(F3)</f>
        <v>0</v>
      </c>
      <c r="H3" t="b">
        <f t="shared" ref="H3:H11" si="3">_xlfn.XOR(B3&gt;=40,C3&gt;=40,D3&gt;=40)</f>
        <v>1</v>
      </c>
    </row>
    <row r="4" spans="1:8" x14ac:dyDescent="0.3">
      <c r="A4" s="1" t="s">
        <v>89</v>
      </c>
      <c r="B4" s="1">
        <v>40</v>
      </c>
      <c r="C4" s="1">
        <v>46</v>
      </c>
      <c r="D4" s="1">
        <v>46</v>
      </c>
      <c r="E4" s="1" t="b">
        <f t="shared" si="0"/>
        <v>1</v>
      </c>
      <c r="F4" t="b">
        <f t="shared" si="1"/>
        <v>1</v>
      </c>
      <c r="G4" t="b">
        <f t="shared" si="2"/>
        <v>0</v>
      </c>
      <c r="H4" t="b">
        <f t="shared" si="3"/>
        <v>1</v>
      </c>
    </row>
    <row r="5" spans="1:8" x14ac:dyDescent="0.3">
      <c r="A5" s="1" t="s">
        <v>89</v>
      </c>
      <c r="B5" s="1">
        <v>88</v>
      </c>
      <c r="C5" s="1">
        <v>64</v>
      </c>
      <c r="D5" s="1">
        <v>37</v>
      </c>
      <c r="E5" s="1" t="b">
        <f t="shared" si="0"/>
        <v>0</v>
      </c>
      <c r="F5" t="b">
        <f t="shared" si="1"/>
        <v>1</v>
      </c>
      <c r="G5" t="b">
        <f t="shared" si="2"/>
        <v>0</v>
      </c>
      <c r="H5" t="b">
        <f t="shared" si="3"/>
        <v>0</v>
      </c>
    </row>
    <row r="6" spans="1:8" x14ac:dyDescent="0.3">
      <c r="A6" s="1" t="s">
        <v>89</v>
      </c>
      <c r="B6" s="1">
        <v>57</v>
      </c>
      <c r="C6" s="1">
        <v>37</v>
      </c>
      <c r="D6" s="1">
        <v>69</v>
      </c>
      <c r="E6" s="1" t="b">
        <f t="shared" si="0"/>
        <v>0</v>
      </c>
      <c r="F6" t="b">
        <f t="shared" si="1"/>
        <v>1</v>
      </c>
      <c r="G6" t="b">
        <f t="shared" si="2"/>
        <v>0</v>
      </c>
      <c r="H6" t="b">
        <f t="shared" si="3"/>
        <v>0</v>
      </c>
    </row>
    <row r="7" spans="1:8" x14ac:dyDescent="0.3">
      <c r="A7" s="1" t="s">
        <v>89</v>
      </c>
      <c r="B7" s="1">
        <v>77</v>
      </c>
      <c r="C7" s="1">
        <v>57</v>
      </c>
      <c r="D7" s="1">
        <v>85</v>
      </c>
      <c r="E7" s="1" t="b">
        <f t="shared" si="0"/>
        <v>1</v>
      </c>
      <c r="F7" t="b">
        <f t="shared" si="1"/>
        <v>1</v>
      </c>
      <c r="G7" t="b">
        <f t="shared" si="2"/>
        <v>0</v>
      </c>
      <c r="H7" t="b">
        <f t="shared" si="3"/>
        <v>1</v>
      </c>
    </row>
    <row r="8" spans="1:8" x14ac:dyDescent="0.3">
      <c r="A8" s="1" t="s">
        <v>89</v>
      </c>
      <c r="B8" s="1">
        <v>34</v>
      </c>
      <c r="C8" s="1">
        <v>30</v>
      </c>
      <c r="D8" s="1">
        <v>80</v>
      </c>
      <c r="E8" s="1" t="b">
        <f t="shared" si="0"/>
        <v>0</v>
      </c>
      <c r="F8" t="b">
        <f t="shared" si="1"/>
        <v>1</v>
      </c>
      <c r="G8" t="b">
        <f t="shared" si="2"/>
        <v>0</v>
      </c>
      <c r="H8" t="b">
        <f t="shared" si="3"/>
        <v>1</v>
      </c>
    </row>
    <row r="9" spans="1:8" x14ac:dyDescent="0.3">
      <c r="A9" s="1" t="s">
        <v>89</v>
      </c>
      <c r="B9" s="1">
        <v>74</v>
      </c>
      <c r="C9" s="1">
        <v>63</v>
      </c>
      <c r="D9" s="1">
        <v>50</v>
      </c>
      <c r="E9" s="1" t="b">
        <f t="shared" si="0"/>
        <v>1</v>
      </c>
      <c r="F9" t="b">
        <f t="shared" si="1"/>
        <v>1</v>
      </c>
      <c r="G9" t="b">
        <f t="shared" si="2"/>
        <v>0</v>
      </c>
      <c r="H9" t="b">
        <f t="shared" si="3"/>
        <v>1</v>
      </c>
    </row>
    <row r="10" spans="1:8" x14ac:dyDescent="0.3">
      <c r="A10" s="1" t="s">
        <v>89</v>
      </c>
      <c r="B10" s="1">
        <v>32</v>
      </c>
      <c r="C10" s="1">
        <v>38</v>
      </c>
      <c r="D10" s="1">
        <v>37</v>
      </c>
      <c r="E10" s="1" t="b">
        <f t="shared" si="0"/>
        <v>0</v>
      </c>
      <c r="F10" t="b">
        <f t="shared" si="1"/>
        <v>0</v>
      </c>
      <c r="G10" t="b">
        <f t="shared" si="2"/>
        <v>1</v>
      </c>
      <c r="H10" t="b">
        <f t="shared" si="3"/>
        <v>0</v>
      </c>
    </row>
    <row r="11" spans="1:8" x14ac:dyDescent="0.3">
      <c r="A11" s="1" t="s">
        <v>89</v>
      </c>
      <c r="B11" s="1">
        <v>81</v>
      </c>
      <c r="C11" s="1">
        <v>43</v>
      </c>
      <c r="D11" s="1">
        <v>77</v>
      </c>
      <c r="E11" s="1" t="b">
        <f t="shared" si="0"/>
        <v>1</v>
      </c>
      <c r="F11" t="b">
        <f t="shared" si="1"/>
        <v>1</v>
      </c>
      <c r="G11" t="b">
        <f t="shared" si="2"/>
        <v>0</v>
      </c>
      <c r="H11" t="b">
        <f t="shared" si="3"/>
        <v>1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897F4-82B3-41C0-873E-47F54AF437DB}">
  <dimension ref="A1:D10"/>
  <sheetViews>
    <sheetView zoomScale="145" zoomScaleNormal="145" workbookViewId="0">
      <selection activeCell="D11" sqref="D11"/>
    </sheetView>
  </sheetViews>
  <sheetFormatPr defaultRowHeight="14.4" x14ac:dyDescent="0.3"/>
  <cols>
    <col min="4" max="4" width="10.88671875" customWidth="1"/>
  </cols>
  <sheetData>
    <row r="1" spans="1:4" x14ac:dyDescent="0.3">
      <c r="A1" s="19" t="s">
        <v>90</v>
      </c>
    </row>
    <row r="2" spans="1:4" x14ac:dyDescent="0.3">
      <c r="A2" t="s">
        <v>91</v>
      </c>
    </row>
    <row r="3" spans="1:4" x14ac:dyDescent="0.3">
      <c r="A3" t="s">
        <v>92</v>
      </c>
    </row>
    <row r="4" spans="1:4" x14ac:dyDescent="0.3">
      <c r="A4" t="s">
        <v>93</v>
      </c>
    </row>
    <row r="6" spans="1:4" x14ac:dyDescent="0.3">
      <c r="A6" s="20" t="s">
        <v>94</v>
      </c>
      <c r="B6" s="20" t="s">
        <v>95</v>
      </c>
      <c r="C6" s="20" t="s">
        <v>96</v>
      </c>
      <c r="D6" s="20" t="s">
        <v>97</v>
      </c>
    </row>
    <row r="7" spans="1:4" x14ac:dyDescent="0.3">
      <c r="A7" s="1" t="s">
        <v>98</v>
      </c>
      <c r="B7" s="1" t="s">
        <v>99</v>
      </c>
      <c r="C7" s="1" t="s">
        <v>99</v>
      </c>
      <c r="D7" s="1" t="b">
        <f>_xlfn.XOR(B7="W",C7="W")</f>
        <v>0</v>
      </c>
    </row>
    <row r="8" spans="1:4" x14ac:dyDescent="0.3">
      <c r="A8" s="1" t="s">
        <v>100</v>
      </c>
      <c r="B8" s="1" t="s">
        <v>99</v>
      </c>
      <c r="C8" s="1" t="s">
        <v>101</v>
      </c>
      <c r="D8" s="1" t="b">
        <f t="shared" ref="D8:D10" si="0">_xlfn.XOR(B8="W",C8="W")</f>
        <v>1</v>
      </c>
    </row>
    <row r="9" spans="1:4" x14ac:dyDescent="0.3">
      <c r="A9" s="1" t="s">
        <v>102</v>
      </c>
      <c r="B9" s="1" t="s">
        <v>101</v>
      </c>
      <c r="C9" s="1" t="s">
        <v>99</v>
      </c>
      <c r="D9" s="1" t="b">
        <f t="shared" si="0"/>
        <v>1</v>
      </c>
    </row>
    <row r="10" spans="1:4" x14ac:dyDescent="0.3">
      <c r="A10" s="1" t="s">
        <v>103</v>
      </c>
      <c r="B10" s="1" t="s">
        <v>101</v>
      </c>
      <c r="C10" s="1" t="s">
        <v>101</v>
      </c>
      <c r="D10" s="1" t="b">
        <f t="shared" si="0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CHOOSE</vt:lpstr>
      <vt:lpstr>SWITCH</vt:lpstr>
      <vt:lpstr>VLOOKUP</vt:lpstr>
      <vt:lpstr>IF</vt:lpstr>
      <vt:lpstr>IFS</vt:lpstr>
      <vt:lpstr>SUMIF,SUMIFS,COUNTIF,&amp; COUNTIFS</vt:lpstr>
      <vt:lpstr>AND,OR,NOT</vt:lpstr>
      <vt:lpstr>XOR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Baguyo, Ferdinand</dc:creator>
  <cp:keywords/>
  <dc:description/>
  <cp:lastModifiedBy>Go, Zachary</cp:lastModifiedBy>
  <cp:revision/>
  <dcterms:created xsi:type="dcterms:W3CDTF">2022-01-03T08:05:34Z</dcterms:created>
  <dcterms:modified xsi:type="dcterms:W3CDTF">2022-11-17T07:04:45Z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2022-11-16T01:27:07Z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2857a47e-d04c-4b3f-9663-367f67418dc6</vt:lpwstr>
  </property>
  <property fmtid="{D5CDD505-2E9C-101B-9397-08002B2CF9AE}" pid="8" name="MSIP_Label_a7295cc1-d279-42ac-ab4d-3b0f4fece050_ContentBits">
    <vt:lpwstr>0</vt:lpwstr>
  </property>
</Properties>
</file>