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F07C5F1B-E1D6-4360-ACDA-F675C6A19678}" xr6:coauthVersionLast="47" xr6:coauthVersionMax="47" xr10:uidLastSave="{00000000-0000-0000-0000-000000000000}"/>
  <bookViews>
    <workbookView xWindow="-28920" yWindow="-120" windowWidth="29040" windowHeight="15840" tabRatio="764" firstSheet="2" activeTab="5" xr2:uid="{00000000-000D-0000-FFFF-FFFF00000000}"/>
  </bookViews>
  <sheets>
    <sheet name="OM" sheetId="12" state="hidden" r:id="rId1"/>
    <sheet name="LM JDU" sheetId="33" state="hidden" r:id="rId2"/>
    <sheet name="SSS-LH_LM" sheetId="43" r:id="rId3"/>
    <sheet name="SSS-PM" sheetId="39" r:id="rId4"/>
    <sheet name="PM" sheetId="35" state="hidden" r:id="rId5"/>
    <sheet name="SSS-JrSr" sheetId="41" r:id="rId6"/>
    <sheet name="Jr-Sr" sheetId="31" state="hidden" r:id="rId7"/>
    <sheet name="SSS-BSE" sheetId="42" r:id="rId8"/>
    <sheet name="Billinguals" sheetId="38" state="hidden" r:id="rId9"/>
    <sheet name="Translation" sheetId="28" state="hidden" r:id="rId10"/>
    <sheet name="SSS-PMO" sheetId="40" r:id="rId11"/>
    <sheet name="Bootcamp" sheetId="36" state="hidden" r:id="rId12"/>
    <sheet name="Bootcamps&lt;6mos" sheetId="37" state="hidden" r:id="rId13"/>
    <sheet name="TL" sheetId="21" state="hidden" r:id="rId14"/>
    <sheet name="BizDev" sheetId="25" state="hidden" r:id="rId15"/>
    <sheet name="RM" sheetId="30" state="hidden" r:id="rId16"/>
    <sheet name="IT Trainers" sheetId="26" state="hidden" r:id="rId17"/>
    <sheet name="Admin" sheetId="27" r:id="rId18"/>
  </sheets>
  <definedNames>
    <definedName name="_xlnm.Print_Area" localSheetId="0">OM!$A$1:$K$156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41" l="1"/>
  <c r="G29" i="41"/>
  <c r="G24" i="39"/>
  <c r="G29" i="39"/>
  <c r="I106" i="42"/>
  <c r="G63" i="42"/>
  <c r="G57" i="42"/>
  <c r="G52" i="42"/>
  <c r="G58" i="41"/>
  <c r="G52" i="41"/>
  <c r="G47" i="41"/>
  <c r="G80" i="39"/>
  <c r="G75" i="39"/>
  <c r="G91" i="43" l="1"/>
  <c r="O96" i="43"/>
  <c r="G97" i="43"/>
  <c r="Q97" i="43" s="1"/>
  <c r="G85" i="43"/>
  <c r="Q85" i="43" s="1"/>
  <c r="G80" i="43"/>
  <c r="L80" i="43" s="1"/>
  <c r="G57" i="43"/>
  <c r="G52" i="43"/>
  <c r="G46" i="43"/>
  <c r="G29" i="43"/>
  <c r="L29" i="43" s="1"/>
  <c r="M29" i="43" s="1"/>
  <c r="P125" i="43"/>
  <c r="N125" i="43" s="1"/>
  <c r="K125" i="43"/>
  <c r="L125" i="43" s="1"/>
  <c r="K124" i="43"/>
  <c r="L124" i="43" s="1"/>
  <c r="P123" i="43"/>
  <c r="N123" i="43" s="1"/>
  <c r="K123" i="43"/>
  <c r="L123" i="43" s="1"/>
  <c r="P122" i="43"/>
  <c r="N122" i="43" s="1"/>
  <c r="K122" i="43"/>
  <c r="L122" i="43" s="1"/>
  <c r="P121" i="43"/>
  <c r="N121" i="43" s="1"/>
  <c r="K121" i="43"/>
  <c r="L121" i="43" s="1"/>
  <c r="C103" i="43"/>
  <c r="O102" i="43"/>
  <c r="G102" i="43"/>
  <c r="O90" i="43"/>
  <c r="G74" i="43"/>
  <c r="L74" i="43" s="1"/>
  <c r="M74" i="43" s="1"/>
  <c r="O73" i="43"/>
  <c r="G68" i="43"/>
  <c r="L68" i="43" s="1"/>
  <c r="G63" i="43"/>
  <c r="Q63" i="43" s="1"/>
  <c r="O62" i="43"/>
  <c r="O51" i="43"/>
  <c r="O45" i="43"/>
  <c r="G40" i="43"/>
  <c r="G45" i="43" s="1"/>
  <c r="H45" i="43" s="1"/>
  <c r="O39" i="43"/>
  <c r="G34" i="43"/>
  <c r="Q34" i="43" s="1"/>
  <c r="G24" i="43"/>
  <c r="L29" i="42"/>
  <c r="M29" i="42" s="1"/>
  <c r="G34" i="42"/>
  <c r="G29" i="42"/>
  <c r="O126" i="43" l="1"/>
  <c r="I126" i="43" s="1"/>
  <c r="P104" i="43"/>
  <c r="L97" i="43"/>
  <c r="M97" i="43" s="1"/>
  <c r="L91" i="43"/>
  <c r="M91" i="43" s="1"/>
  <c r="Q91" i="43"/>
  <c r="G96" i="43"/>
  <c r="H96" i="43" s="1"/>
  <c r="Q40" i="43"/>
  <c r="G79" i="43"/>
  <c r="L85" i="43"/>
  <c r="L34" i="43"/>
  <c r="M34" i="43" s="1"/>
  <c r="G90" i="43"/>
  <c r="H90" i="43" s="1"/>
  <c r="G62" i="43"/>
  <c r="H62" i="43" s="1"/>
  <c r="L52" i="43"/>
  <c r="M52" i="43" s="1"/>
  <c r="H102" i="43"/>
  <c r="G39" i="43"/>
  <c r="H39" i="43" s="1"/>
  <c r="M68" i="43"/>
  <c r="Q80" i="43"/>
  <c r="Q68" i="43"/>
  <c r="G73" i="43"/>
  <c r="H73" i="43" s="1"/>
  <c r="M85" i="43"/>
  <c r="L63" i="43"/>
  <c r="M63" i="43" s="1"/>
  <c r="Q74" i="43"/>
  <c r="Q46" i="43"/>
  <c r="L46" i="43"/>
  <c r="M46" i="43" s="1"/>
  <c r="G51" i="43"/>
  <c r="H51" i="43" s="1"/>
  <c r="Q24" i="43"/>
  <c r="L57" i="43"/>
  <c r="M57" i="43" s="1"/>
  <c r="M80" i="43"/>
  <c r="D103" i="43"/>
  <c r="L40" i="43"/>
  <c r="M40" i="43" s="1"/>
  <c r="Q57" i="43"/>
  <c r="L24" i="43"/>
  <c r="M24" i="43" s="1"/>
  <c r="O127" i="43" l="1"/>
  <c r="I127" i="43" s="1"/>
  <c r="I129" i="43"/>
  <c r="P103" i="43"/>
  <c r="J103" i="43" s="1"/>
  <c r="O105" i="43" s="1"/>
  <c r="J104" i="43" s="1"/>
  <c r="P102" i="42"/>
  <c r="N102" i="42" s="1"/>
  <c r="K102" i="42"/>
  <c r="L102" i="42" s="1"/>
  <c r="K101" i="42"/>
  <c r="L101" i="42" s="1"/>
  <c r="P100" i="42"/>
  <c r="N100" i="42" s="1"/>
  <c r="K100" i="42"/>
  <c r="L100" i="42" s="1"/>
  <c r="P99" i="42"/>
  <c r="N99" i="42" s="1"/>
  <c r="K99" i="42"/>
  <c r="L99" i="42" s="1"/>
  <c r="P98" i="42"/>
  <c r="N98" i="42" s="1"/>
  <c r="K98" i="42"/>
  <c r="L98" i="42" s="1"/>
  <c r="C80" i="42"/>
  <c r="O79" i="42"/>
  <c r="L74" i="42"/>
  <c r="M74" i="42" s="1"/>
  <c r="G74" i="42"/>
  <c r="Q74" i="42" s="1"/>
  <c r="G69" i="42"/>
  <c r="L69" i="42" s="1"/>
  <c r="M69" i="42" s="1"/>
  <c r="L63" i="42"/>
  <c r="M63" i="42" s="1"/>
  <c r="G68" i="42"/>
  <c r="H68" i="42" s="1"/>
  <c r="O62" i="42"/>
  <c r="Q57" i="42"/>
  <c r="L52" i="42"/>
  <c r="M52" i="42" s="1"/>
  <c r="G51" i="42"/>
  <c r="G46" i="42"/>
  <c r="Q46" i="42" s="1"/>
  <c r="O45" i="42"/>
  <c r="G40" i="42"/>
  <c r="Q40" i="42" s="1"/>
  <c r="O39" i="42"/>
  <c r="L34" i="42"/>
  <c r="M34" i="42" s="1"/>
  <c r="G24" i="42"/>
  <c r="Q24" i="42" s="1"/>
  <c r="G64" i="41"/>
  <c r="L64" i="41" s="1"/>
  <c r="G63" i="41"/>
  <c r="H63" i="41" s="1"/>
  <c r="P97" i="41"/>
  <c r="N97" i="41" s="1"/>
  <c r="K97" i="41"/>
  <c r="L97" i="41" s="1"/>
  <c r="K96" i="41"/>
  <c r="L96" i="41" s="1"/>
  <c r="P95" i="41"/>
  <c r="N95" i="41" s="1"/>
  <c r="K95" i="41"/>
  <c r="L95" i="41" s="1"/>
  <c r="P94" i="41"/>
  <c r="N94" i="41" s="1"/>
  <c r="K94" i="41"/>
  <c r="L94" i="41" s="1"/>
  <c r="P93" i="41"/>
  <c r="N93" i="41" s="1"/>
  <c r="K93" i="41"/>
  <c r="L93" i="41" s="1"/>
  <c r="C75" i="41"/>
  <c r="O74" i="41"/>
  <c r="G69" i="41"/>
  <c r="O57" i="41"/>
  <c r="Q52" i="41"/>
  <c r="G41" i="41"/>
  <c r="G46" i="41" s="1"/>
  <c r="O40" i="41"/>
  <c r="G35" i="41"/>
  <c r="Q35" i="41" s="1"/>
  <c r="O34" i="41"/>
  <c r="L29" i="41"/>
  <c r="M29" i="41" s="1"/>
  <c r="G34" i="39"/>
  <c r="Q34" i="39"/>
  <c r="O91" i="39"/>
  <c r="L29" i="39"/>
  <c r="M29" i="39" s="1"/>
  <c r="Q24" i="41" l="1"/>
  <c r="O130" i="43"/>
  <c r="I130" i="43" s="1"/>
  <c r="G39" i="42"/>
  <c r="H39" i="42" s="1"/>
  <c r="L24" i="42"/>
  <c r="M24" i="42" s="1"/>
  <c r="P81" i="42"/>
  <c r="G45" i="42"/>
  <c r="H45" i="42" s="1"/>
  <c r="L46" i="42"/>
  <c r="M46" i="42" s="1"/>
  <c r="O103" i="42"/>
  <c r="I103" i="42" s="1"/>
  <c r="O104" i="42" s="1"/>
  <c r="I104" i="42" s="1"/>
  <c r="Q52" i="42"/>
  <c r="D80" i="42"/>
  <c r="L40" i="42"/>
  <c r="M40" i="42" s="1"/>
  <c r="L57" i="42"/>
  <c r="M57" i="42" s="1"/>
  <c r="G79" i="42"/>
  <c r="H79" i="42" s="1"/>
  <c r="G62" i="42"/>
  <c r="H62" i="42" s="1"/>
  <c r="G74" i="41"/>
  <c r="H74" i="41" s="1"/>
  <c r="M64" i="41"/>
  <c r="G57" i="41"/>
  <c r="H57" i="41" s="1"/>
  <c r="L58" i="41"/>
  <c r="M58" i="41" s="1"/>
  <c r="L69" i="41"/>
  <c r="M69" i="41" s="1"/>
  <c r="L41" i="41"/>
  <c r="M41" i="41" s="1"/>
  <c r="P76" i="41"/>
  <c r="L47" i="41"/>
  <c r="M47" i="41" s="1"/>
  <c r="L35" i="41"/>
  <c r="M35" i="41" s="1"/>
  <c r="G40" i="41"/>
  <c r="H40" i="41" s="1"/>
  <c r="G34" i="41"/>
  <c r="H34" i="41" s="1"/>
  <c r="L24" i="41"/>
  <c r="M24" i="41" s="1"/>
  <c r="O98" i="41"/>
  <c r="I98" i="41" s="1"/>
  <c r="O99" i="41" s="1"/>
  <c r="I99" i="41" s="1"/>
  <c r="D75" i="41"/>
  <c r="Q47" i="41"/>
  <c r="L52" i="41"/>
  <c r="M52" i="41" s="1"/>
  <c r="Q41" i="41"/>
  <c r="Q69" i="41"/>
  <c r="L34" i="39"/>
  <c r="M34" i="39" s="1"/>
  <c r="P75" i="41" l="1"/>
  <c r="J75" i="41" s="1"/>
  <c r="P80" i="42"/>
  <c r="J80" i="42" s="1"/>
  <c r="O82" i="42" s="1"/>
  <c r="J81" i="42" s="1"/>
  <c r="O77" i="41" l="1"/>
  <c r="J76" i="41" s="1"/>
  <c r="I101" i="41"/>
  <c r="O102" i="41" s="1"/>
  <c r="I102" i="41" s="1"/>
  <c r="O107" i="42"/>
  <c r="I107" i="42" s="1"/>
  <c r="G68" i="12"/>
  <c r="L68" i="12"/>
  <c r="G73" i="12"/>
  <c r="L73" i="12"/>
  <c r="M73" i="12"/>
  <c r="Q73" i="12"/>
  <c r="G78" i="12"/>
  <c r="Q78" i="12"/>
  <c r="G83" i="12"/>
  <c r="L83" i="12"/>
  <c r="M83" i="12"/>
  <c r="G51" i="12"/>
  <c r="L51" i="12"/>
  <c r="G40" i="12"/>
  <c r="L40" i="12"/>
  <c r="M40" i="12"/>
  <c r="G45" i="12"/>
  <c r="L45" i="12"/>
  <c r="M45" i="12"/>
  <c r="G34" i="12"/>
  <c r="G29" i="12"/>
  <c r="O56" i="12"/>
  <c r="Q83" i="12"/>
  <c r="Q68" i="12"/>
  <c r="Q45" i="12"/>
  <c r="G56" i="12"/>
  <c r="H56" i="12"/>
  <c r="Q40" i="12"/>
  <c r="G51" i="40"/>
  <c r="G41" i="40"/>
  <c r="Q57" i="40"/>
  <c r="M57" i="40"/>
  <c r="L57" i="40"/>
  <c r="G62" i="40"/>
  <c r="Q62" i="40"/>
  <c r="G57" i="40"/>
  <c r="G67" i="40"/>
  <c r="H67" i="40"/>
  <c r="P121" i="40"/>
  <c r="N121" i="40"/>
  <c r="K121" i="40"/>
  <c r="L121" i="40"/>
  <c r="K120" i="40"/>
  <c r="L120" i="40"/>
  <c r="P119" i="40"/>
  <c r="N119" i="40"/>
  <c r="K119" i="40"/>
  <c r="L119" i="40"/>
  <c r="P118" i="40"/>
  <c r="N118" i="40"/>
  <c r="K118" i="40"/>
  <c r="L118" i="40"/>
  <c r="P117" i="40"/>
  <c r="N117" i="40"/>
  <c r="K117" i="40"/>
  <c r="L117" i="40"/>
  <c r="C99" i="40"/>
  <c r="D99" i="40"/>
  <c r="O98" i="40"/>
  <c r="G93" i="40"/>
  <c r="Q93" i="40"/>
  <c r="O93" i="40"/>
  <c r="G88" i="40"/>
  <c r="G83" i="40"/>
  <c r="L83" i="40"/>
  <c r="M83" i="40"/>
  <c r="G78" i="40"/>
  <c r="Q78" i="40"/>
  <c r="O78" i="40"/>
  <c r="G73" i="40"/>
  <c r="L73" i="40"/>
  <c r="O72" i="40"/>
  <c r="G68" i="40"/>
  <c r="Q68" i="40"/>
  <c r="O67" i="40"/>
  <c r="O56" i="40"/>
  <c r="G46" i="40"/>
  <c r="L41" i="40"/>
  <c r="M41" i="40"/>
  <c r="O40" i="40"/>
  <c r="G35" i="40"/>
  <c r="G40" i="40"/>
  <c r="H40" i="40"/>
  <c r="O34" i="40"/>
  <c r="G29" i="40"/>
  <c r="L29" i="40"/>
  <c r="Q29" i="40"/>
  <c r="G24" i="40"/>
  <c r="Q24" i="40"/>
  <c r="G95" i="33"/>
  <c r="G57" i="33"/>
  <c r="G62" i="33"/>
  <c r="H62" i="33"/>
  <c r="G51" i="33"/>
  <c r="Q51" i="33"/>
  <c r="G45" i="33"/>
  <c r="Q45" i="33"/>
  <c r="G40" i="33"/>
  <c r="Q40" i="33"/>
  <c r="P120" i="39"/>
  <c r="N120" i="39" s="1"/>
  <c r="K120" i="39"/>
  <c r="L120" i="39" s="1"/>
  <c r="K119" i="39"/>
  <c r="L119" i="39" s="1"/>
  <c r="P118" i="39"/>
  <c r="N118" i="39" s="1"/>
  <c r="K118" i="39"/>
  <c r="L118" i="39" s="1"/>
  <c r="P117" i="39"/>
  <c r="N117" i="39" s="1"/>
  <c r="K117" i="39"/>
  <c r="L117" i="39" s="1"/>
  <c r="P116" i="39"/>
  <c r="N116" i="39" s="1"/>
  <c r="K116" i="39"/>
  <c r="L116" i="39" s="1"/>
  <c r="C98" i="39"/>
  <c r="O97" i="39"/>
  <c r="G92" i="39"/>
  <c r="G86" i="39"/>
  <c r="G91" i="39" s="1"/>
  <c r="H91" i="39" s="1"/>
  <c r="O85" i="39"/>
  <c r="Q80" i="39"/>
  <c r="G69" i="39"/>
  <c r="O68" i="39"/>
  <c r="G63" i="39"/>
  <c r="G58" i="39"/>
  <c r="Q58" i="39" s="1"/>
  <c r="O57" i="39"/>
  <c r="G52" i="39"/>
  <c r="O51" i="39"/>
  <c r="G46" i="39"/>
  <c r="Q46" i="39" s="1"/>
  <c r="O45" i="39"/>
  <c r="G40" i="39"/>
  <c r="L40" i="39" s="1"/>
  <c r="M40" i="39" s="1"/>
  <c r="O39" i="39"/>
  <c r="Q24" i="39"/>
  <c r="G63" i="35"/>
  <c r="L63" i="35"/>
  <c r="M63" i="35"/>
  <c r="G58" i="35"/>
  <c r="Q58" i="35"/>
  <c r="G52" i="35"/>
  <c r="Q52" i="35"/>
  <c r="G46" i="35"/>
  <c r="Q46" i="35"/>
  <c r="G40" i="35"/>
  <c r="Q40" i="35"/>
  <c r="G35" i="35"/>
  <c r="Q35" i="35"/>
  <c r="G29" i="35"/>
  <c r="G24" i="35"/>
  <c r="L24" i="35"/>
  <c r="C92" i="31"/>
  <c r="G73" i="31"/>
  <c r="H73" i="31"/>
  <c r="G68" i="31"/>
  <c r="L68" i="31"/>
  <c r="G63" i="31"/>
  <c r="L63" i="31"/>
  <c r="M63" i="31"/>
  <c r="G57" i="31"/>
  <c r="Q57" i="31"/>
  <c r="G62" i="31"/>
  <c r="H62" i="31"/>
  <c r="Q51" i="31"/>
  <c r="G51" i="31"/>
  <c r="L51" i="31"/>
  <c r="G45" i="31"/>
  <c r="Q45" i="31"/>
  <c r="Q34" i="31"/>
  <c r="P114" i="38"/>
  <c r="N114" i="38"/>
  <c r="K114" i="38"/>
  <c r="L114" i="38"/>
  <c r="K113" i="38"/>
  <c r="L113" i="38"/>
  <c r="P112" i="38"/>
  <c r="N112" i="38"/>
  <c r="K112" i="38"/>
  <c r="L112" i="38"/>
  <c r="P111" i="38"/>
  <c r="N111" i="38"/>
  <c r="K111" i="38"/>
  <c r="L111" i="38"/>
  <c r="P110" i="38"/>
  <c r="N110" i="38"/>
  <c r="K110" i="38"/>
  <c r="L110" i="38"/>
  <c r="C92" i="38"/>
  <c r="D92" i="38"/>
  <c r="O91" i="38"/>
  <c r="G91" i="38"/>
  <c r="H91" i="38"/>
  <c r="G86" i="38"/>
  <c r="L86" i="38"/>
  <c r="M86" i="38"/>
  <c r="Q86" i="38"/>
  <c r="O85" i="38"/>
  <c r="G80" i="38"/>
  <c r="G85" i="38"/>
  <c r="H85" i="38"/>
  <c r="O79" i="38"/>
  <c r="G79" i="38"/>
  <c r="H79" i="38"/>
  <c r="G74" i="38"/>
  <c r="Q74" i="38"/>
  <c r="O73" i="38"/>
  <c r="G68" i="38"/>
  <c r="Q68" i="38"/>
  <c r="G63" i="38"/>
  <c r="Q63" i="38"/>
  <c r="O62" i="38"/>
  <c r="L57" i="38"/>
  <c r="G57" i="38"/>
  <c r="M57" i="38"/>
  <c r="O56" i="38"/>
  <c r="G51" i="38"/>
  <c r="G56" i="38"/>
  <c r="H56" i="38"/>
  <c r="O50" i="38"/>
  <c r="G45" i="38"/>
  <c r="G50" i="38"/>
  <c r="H50" i="38"/>
  <c r="Q45" i="38"/>
  <c r="O44" i="38"/>
  <c r="P93" i="38"/>
  <c r="G39" i="38"/>
  <c r="L39" i="38"/>
  <c r="M39" i="38"/>
  <c r="G34" i="38"/>
  <c r="Q34" i="38"/>
  <c r="G29" i="38"/>
  <c r="L29" i="38"/>
  <c r="M29" i="38"/>
  <c r="G24" i="38"/>
  <c r="Q24" i="38"/>
  <c r="L39" i="28"/>
  <c r="L68" i="28"/>
  <c r="L80" i="28"/>
  <c r="Q24" i="28"/>
  <c r="C92" i="28"/>
  <c r="D92" i="28"/>
  <c r="G68" i="28"/>
  <c r="M68" i="28"/>
  <c r="G63" i="28"/>
  <c r="G57" i="28"/>
  <c r="G62" i="28"/>
  <c r="H62" i="28"/>
  <c r="G45" i="28"/>
  <c r="L45" i="28"/>
  <c r="G51" i="28"/>
  <c r="L51" i="28"/>
  <c r="M51" i="28"/>
  <c r="G56" i="28"/>
  <c r="H56" i="28"/>
  <c r="G86" i="36"/>
  <c r="G91" i="36"/>
  <c r="H91" i="36"/>
  <c r="Q39" i="36"/>
  <c r="C92" i="36"/>
  <c r="C54" i="37"/>
  <c r="Q36" i="37"/>
  <c r="L48" i="37"/>
  <c r="L36" i="37"/>
  <c r="M36" i="37"/>
  <c r="L30" i="37"/>
  <c r="L24" i="37"/>
  <c r="G48" i="37"/>
  <c r="M48" i="37"/>
  <c r="G36" i="37"/>
  <c r="G41" i="37"/>
  <c r="G30" i="37"/>
  <c r="Q30" i="37"/>
  <c r="G24" i="37"/>
  <c r="G24" i="25"/>
  <c r="G39" i="25"/>
  <c r="H39" i="25"/>
  <c r="O41" i="37"/>
  <c r="P76" i="37"/>
  <c r="N76" i="37"/>
  <c r="K76" i="37"/>
  <c r="L76" i="37"/>
  <c r="K75" i="37"/>
  <c r="L75" i="37"/>
  <c r="P74" i="37"/>
  <c r="N74" i="37"/>
  <c r="K74" i="37"/>
  <c r="L74" i="37"/>
  <c r="P73" i="37"/>
  <c r="N73" i="37"/>
  <c r="K73" i="37"/>
  <c r="L73" i="37"/>
  <c r="P72" i="37"/>
  <c r="N72" i="37"/>
  <c r="K72" i="37"/>
  <c r="L72" i="37"/>
  <c r="O53" i="37"/>
  <c r="O47" i="37"/>
  <c r="G42" i="37"/>
  <c r="O35" i="37"/>
  <c r="O29" i="37"/>
  <c r="O91" i="36"/>
  <c r="O62" i="36"/>
  <c r="G57" i="36"/>
  <c r="G62" i="36"/>
  <c r="H62" i="36"/>
  <c r="O56" i="36"/>
  <c r="G51" i="36"/>
  <c r="G56" i="36"/>
  <c r="H56" i="36"/>
  <c r="G39" i="36"/>
  <c r="M39" i="36"/>
  <c r="L39" i="36"/>
  <c r="O44" i="36"/>
  <c r="O50" i="36"/>
  <c r="G45" i="36"/>
  <c r="G50" i="36"/>
  <c r="H50" i="36"/>
  <c r="P114" i="36"/>
  <c r="N114" i="36"/>
  <c r="K114" i="36"/>
  <c r="L114" i="36"/>
  <c r="K113" i="36"/>
  <c r="L113" i="36"/>
  <c r="P112" i="36"/>
  <c r="N112" i="36"/>
  <c r="K112" i="36"/>
  <c r="L112" i="36"/>
  <c r="P111" i="36"/>
  <c r="N111" i="36"/>
  <c r="K111" i="36"/>
  <c r="L111" i="36"/>
  <c r="P110" i="36"/>
  <c r="N110" i="36"/>
  <c r="K110" i="36"/>
  <c r="L110" i="36"/>
  <c r="O85" i="36"/>
  <c r="G80" i="36"/>
  <c r="Q80" i="36"/>
  <c r="O79" i="36"/>
  <c r="G74" i="36"/>
  <c r="G79" i="36"/>
  <c r="H79" i="36"/>
  <c r="O73" i="36"/>
  <c r="G68" i="36"/>
  <c r="Q68" i="36"/>
  <c r="G63" i="36"/>
  <c r="Q63" i="36"/>
  <c r="G34" i="36"/>
  <c r="L34" i="36"/>
  <c r="M34" i="36"/>
  <c r="G29" i="36"/>
  <c r="Q29" i="36"/>
  <c r="G24" i="36"/>
  <c r="P143" i="35"/>
  <c r="N143" i="35"/>
  <c r="K143" i="35"/>
  <c r="L143" i="35"/>
  <c r="K142" i="35"/>
  <c r="L142" i="35"/>
  <c r="P141" i="35"/>
  <c r="N141" i="35"/>
  <c r="K141" i="35"/>
  <c r="L141" i="35"/>
  <c r="P140" i="35"/>
  <c r="N140" i="35"/>
  <c r="K140" i="35"/>
  <c r="L140" i="35"/>
  <c r="P139" i="35"/>
  <c r="N139" i="35"/>
  <c r="K139" i="35"/>
  <c r="L139" i="35"/>
  <c r="C121" i="35"/>
  <c r="D121" i="35"/>
  <c r="O120" i="35"/>
  <c r="G115" i="35"/>
  <c r="L115" i="35"/>
  <c r="G110" i="35"/>
  <c r="Q110" i="35"/>
  <c r="O110" i="35"/>
  <c r="G105" i="35"/>
  <c r="M105" i="35"/>
  <c r="L105" i="35"/>
  <c r="G100" i="35"/>
  <c r="Q100" i="35"/>
  <c r="O100" i="35"/>
  <c r="G95" i="35"/>
  <c r="O94" i="35"/>
  <c r="G90" i="35"/>
  <c r="Q90" i="35"/>
  <c r="O89" i="35"/>
  <c r="Q84" i="35"/>
  <c r="G84" i="35"/>
  <c r="L84" i="35"/>
  <c r="G79" i="35"/>
  <c r="Q79" i="35"/>
  <c r="G74" i="35"/>
  <c r="Q74" i="35"/>
  <c r="G69" i="35"/>
  <c r="O68" i="35"/>
  <c r="O57" i="35"/>
  <c r="G57" i="35"/>
  <c r="H57" i="35"/>
  <c r="O51" i="35"/>
  <c r="O45" i="35"/>
  <c r="G45" i="35"/>
  <c r="H45" i="35"/>
  <c r="O34" i="35"/>
  <c r="O62" i="33"/>
  <c r="O56" i="33"/>
  <c r="G34" i="33"/>
  <c r="L34" i="33"/>
  <c r="G29" i="33"/>
  <c r="Q29" i="33"/>
  <c r="P149" i="33"/>
  <c r="N149" i="33"/>
  <c r="K149" i="33"/>
  <c r="L149" i="33"/>
  <c r="K148" i="33"/>
  <c r="L148" i="33"/>
  <c r="P147" i="33"/>
  <c r="N147" i="33"/>
  <c r="K147" i="33"/>
  <c r="L147" i="33"/>
  <c r="P146" i="33"/>
  <c r="N146" i="33"/>
  <c r="K146" i="33"/>
  <c r="L146" i="33"/>
  <c r="P145" i="33"/>
  <c r="N145" i="33"/>
  <c r="K145" i="33"/>
  <c r="L145" i="33"/>
  <c r="I150" i="33"/>
  <c r="O151" i="33"/>
  <c r="I151" i="33"/>
  <c r="C127" i="33"/>
  <c r="O126" i="33"/>
  <c r="G121" i="33"/>
  <c r="G116" i="33"/>
  <c r="L116" i="33"/>
  <c r="M116" i="33"/>
  <c r="G111" i="33"/>
  <c r="G106" i="33"/>
  <c r="Q106" i="33"/>
  <c r="O106" i="33"/>
  <c r="G101" i="33"/>
  <c r="Q101" i="33"/>
  <c r="O100" i="33"/>
  <c r="O94" i="33"/>
  <c r="G89" i="33"/>
  <c r="L89" i="33"/>
  <c r="M89" i="33"/>
  <c r="G84" i="33"/>
  <c r="L84" i="33"/>
  <c r="G79" i="33"/>
  <c r="G74" i="33"/>
  <c r="Q74" i="33"/>
  <c r="O73" i="33"/>
  <c r="G68" i="33"/>
  <c r="Q68" i="33"/>
  <c r="G63" i="33"/>
  <c r="M63" i="33"/>
  <c r="L63" i="33"/>
  <c r="O50" i="33"/>
  <c r="O39" i="33"/>
  <c r="G24" i="33"/>
  <c r="Q24" i="33"/>
  <c r="P114" i="31"/>
  <c r="N114" i="31"/>
  <c r="K114" i="31"/>
  <c r="L114" i="31"/>
  <c r="K113" i="31"/>
  <c r="L113" i="31"/>
  <c r="P112" i="31"/>
  <c r="N112" i="31"/>
  <c r="K112" i="31"/>
  <c r="L112" i="31"/>
  <c r="P111" i="31"/>
  <c r="N111" i="31"/>
  <c r="K111" i="31"/>
  <c r="L111" i="31"/>
  <c r="P110" i="31"/>
  <c r="N110" i="31"/>
  <c r="K110" i="31"/>
  <c r="L110" i="31"/>
  <c r="O91" i="31"/>
  <c r="G86" i="31"/>
  <c r="G91" i="31"/>
  <c r="H91" i="31"/>
  <c r="O85" i="31"/>
  <c r="G80" i="31"/>
  <c r="O79" i="31"/>
  <c r="G74" i="31"/>
  <c r="L74" i="31"/>
  <c r="G79" i="31"/>
  <c r="H79" i="31"/>
  <c r="O73" i="31"/>
  <c r="O62" i="31"/>
  <c r="O56" i="31"/>
  <c r="G56" i="31"/>
  <c r="H56" i="31"/>
  <c r="O50" i="31"/>
  <c r="G50" i="31"/>
  <c r="H50" i="31"/>
  <c r="O44" i="31"/>
  <c r="P93" i="31"/>
  <c r="G39" i="31"/>
  <c r="L39" i="31"/>
  <c r="G34" i="31"/>
  <c r="L34" i="31"/>
  <c r="M34" i="31"/>
  <c r="G29" i="31"/>
  <c r="Q29" i="31"/>
  <c r="L29" i="31"/>
  <c r="M29" i="31"/>
  <c r="G24" i="31"/>
  <c r="Q24" i="31"/>
  <c r="O91" i="28"/>
  <c r="G86" i="28"/>
  <c r="G91" i="28"/>
  <c r="H91" i="28"/>
  <c r="O62" i="28"/>
  <c r="O56" i="28"/>
  <c r="O50" i="28"/>
  <c r="G50" i="28"/>
  <c r="H50" i="28"/>
  <c r="G39" i="28"/>
  <c r="G74" i="28"/>
  <c r="L30" i="21"/>
  <c r="M30" i="21"/>
  <c r="P162" i="30"/>
  <c r="N162" i="30"/>
  <c r="K162" i="30"/>
  <c r="L162" i="30"/>
  <c r="K161" i="30"/>
  <c r="L161" i="30"/>
  <c r="P160" i="30"/>
  <c r="N160" i="30"/>
  <c r="O163" i="30"/>
  <c r="I163" i="30"/>
  <c r="O164" i="30"/>
  <c r="I164" i="30"/>
  <c r="K160" i="30"/>
  <c r="L160" i="30"/>
  <c r="P159" i="30"/>
  <c r="N159" i="30"/>
  <c r="K159" i="30"/>
  <c r="L159" i="30"/>
  <c r="P158" i="30"/>
  <c r="N158" i="30"/>
  <c r="K158" i="30"/>
  <c r="L158" i="30"/>
  <c r="C140" i="30"/>
  <c r="D140" i="30"/>
  <c r="O139" i="30"/>
  <c r="G134" i="30"/>
  <c r="L134" i="30"/>
  <c r="M134" i="30"/>
  <c r="G129" i="30"/>
  <c r="L129" i="30"/>
  <c r="M129" i="30"/>
  <c r="G124" i="30"/>
  <c r="G119" i="30"/>
  <c r="L119" i="30"/>
  <c r="G114" i="30"/>
  <c r="Q114" i="30"/>
  <c r="O113" i="30"/>
  <c r="G108" i="30"/>
  <c r="G103" i="30"/>
  <c r="Q98" i="30"/>
  <c r="L98" i="30"/>
  <c r="M98" i="30"/>
  <c r="G93" i="30"/>
  <c r="Q93" i="30"/>
  <c r="O92" i="30"/>
  <c r="Q87" i="30"/>
  <c r="O87" i="30"/>
  <c r="L87" i="30"/>
  <c r="M87" i="30"/>
  <c r="Q82" i="30"/>
  <c r="L82" i="30"/>
  <c r="M82" i="30"/>
  <c r="G77" i="30"/>
  <c r="G72" i="30"/>
  <c r="L72" i="30"/>
  <c r="G67" i="30"/>
  <c r="Q67" i="30"/>
  <c r="G62" i="30"/>
  <c r="L62" i="30"/>
  <c r="O61" i="30"/>
  <c r="G56" i="30"/>
  <c r="G51" i="30"/>
  <c r="L51" i="30"/>
  <c r="M51" i="30"/>
  <c r="Q51" i="30"/>
  <c r="G46" i="30"/>
  <c r="O45" i="30"/>
  <c r="G40" i="30"/>
  <c r="G35" i="30"/>
  <c r="L35" i="30"/>
  <c r="Q30" i="30"/>
  <c r="L30" i="30"/>
  <c r="M30" i="30"/>
  <c r="O29" i="30"/>
  <c r="G24" i="30"/>
  <c r="G29" i="30"/>
  <c r="H29" i="30"/>
  <c r="P114" i="28"/>
  <c r="N114" i="28"/>
  <c r="K114" i="28"/>
  <c r="L114" i="28"/>
  <c r="K113" i="28"/>
  <c r="L113" i="28"/>
  <c r="P112" i="28"/>
  <c r="N112" i="28"/>
  <c r="K112" i="28"/>
  <c r="L112" i="28"/>
  <c r="P111" i="28"/>
  <c r="N111" i="28"/>
  <c r="K111" i="28"/>
  <c r="L111" i="28"/>
  <c r="P110" i="28"/>
  <c r="N110" i="28"/>
  <c r="K110" i="28"/>
  <c r="L110" i="28"/>
  <c r="O85" i="28"/>
  <c r="G80" i="28"/>
  <c r="M80" i="28"/>
  <c r="G85" i="28"/>
  <c r="O79" i="28"/>
  <c r="O73" i="28"/>
  <c r="O44" i="28"/>
  <c r="G34" i="28"/>
  <c r="G29" i="28"/>
  <c r="G24" i="28"/>
  <c r="L24" i="28"/>
  <c r="P90" i="27"/>
  <c r="N90" i="27"/>
  <c r="K90" i="27"/>
  <c r="L90" i="27"/>
  <c r="K89" i="27"/>
  <c r="L89" i="27"/>
  <c r="P88" i="27"/>
  <c r="N88" i="27"/>
  <c r="K88" i="27"/>
  <c r="L88" i="27"/>
  <c r="P87" i="27"/>
  <c r="N87" i="27"/>
  <c r="K87" i="27"/>
  <c r="L87" i="27"/>
  <c r="P86" i="27"/>
  <c r="N86" i="27"/>
  <c r="O91" i="27"/>
  <c r="I91" i="27"/>
  <c r="O92" i="27"/>
  <c r="I92" i="27"/>
  <c r="K86" i="27"/>
  <c r="L86" i="27"/>
  <c r="C68" i="27"/>
  <c r="D68" i="27"/>
  <c r="O67" i="27"/>
  <c r="G62" i="27"/>
  <c r="O61" i="27"/>
  <c r="G56" i="27"/>
  <c r="G61" i="27"/>
  <c r="H61" i="27"/>
  <c r="O55" i="27"/>
  <c r="G50" i="27"/>
  <c r="G45" i="27"/>
  <c r="G40" i="27"/>
  <c r="O39" i="27"/>
  <c r="P69" i="27"/>
  <c r="G34" i="27"/>
  <c r="G29" i="27"/>
  <c r="G24" i="27"/>
  <c r="P95" i="26"/>
  <c r="N95" i="26"/>
  <c r="K95" i="26"/>
  <c r="L95" i="26"/>
  <c r="K94" i="26"/>
  <c r="L94" i="26"/>
  <c r="P93" i="26"/>
  <c r="N93" i="26"/>
  <c r="K93" i="26"/>
  <c r="L93" i="26"/>
  <c r="P92" i="26"/>
  <c r="N92" i="26"/>
  <c r="K92" i="26"/>
  <c r="L92" i="26"/>
  <c r="P91" i="26"/>
  <c r="N91" i="26"/>
  <c r="K91" i="26"/>
  <c r="L91" i="26"/>
  <c r="C73" i="26"/>
  <c r="D73" i="26"/>
  <c r="O72" i="26"/>
  <c r="G67" i="26"/>
  <c r="O66" i="26"/>
  <c r="G61" i="26"/>
  <c r="G66" i="26"/>
  <c r="H66" i="26"/>
  <c r="O60" i="26"/>
  <c r="G55" i="26"/>
  <c r="L55" i="26"/>
  <c r="G50" i="26"/>
  <c r="G45" i="26"/>
  <c r="G60" i="26"/>
  <c r="H60" i="26"/>
  <c r="Q45" i="26"/>
  <c r="L45" i="26"/>
  <c r="O44" i="26"/>
  <c r="P74" i="26"/>
  <c r="G39" i="26"/>
  <c r="Q39" i="26"/>
  <c r="G34" i="26"/>
  <c r="Q34" i="26"/>
  <c r="L34" i="26"/>
  <c r="M34" i="26"/>
  <c r="G29" i="26"/>
  <c r="Q29" i="26"/>
  <c r="G24" i="26"/>
  <c r="Q24" i="26"/>
  <c r="G67" i="25"/>
  <c r="G56" i="25"/>
  <c r="G29" i="25"/>
  <c r="L29" i="25"/>
  <c r="M29" i="25"/>
  <c r="P162" i="25"/>
  <c r="N162" i="25"/>
  <c r="K162" i="25"/>
  <c r="L162" i="25"/>
  <c r="K161" i="25"/>
  <c r="L161" i="25"/>
  <c r="P160" i="25"/>
  <c r="N160" i="25"/>
  <c r="L160" i="25"/>
  <c r="K160" i="25"/>
  <c r="P159" i="25"/>
  <c r="N159" i="25"/>
  <c r="O163" i="25"/>
  <c r="I163" i="25"/>
  <c r="O164" i="25"/>
  <c r="I164" i="25"/>
  <c r="K159" i="25"/>
  <c r="L159" i="25"/>
  <c r="P158" i="25"/>
  <c r="N158" i="25"/>
  <c r="K158" i="25"/>
  <c r="L158" i="25"/>
  <c r="C140" i="25"/>
  <c r="D140" i="25"/>
  <c r="O139" i="25"/>
  <c r="G134" i="25"/>
  <c r="Q134" i="25"/>
  <c r="O134" i="25"/>
  <c r="G129" i="25"/>
  <c r="Q129" i="25"/>
  <c r="O129" i="25"/>
  <c r="G124" i="25"/>
  <c r="G119" i="25"/>
  <c r="Q119" i="25"/>
  <c r="O119" i="25"/>
  <c r="G114" i="25"/>
  <c r="O113" i="25"/>
  <c r="G108" i="25"/>
  <c r="G103" i="25"/>
  <c r="Q103" i="25"/>
  <c r="Q98" i="25"/>
  <c r="L98" i="25"/>
  <c r="M98" i="25"/>
  <c r="G93" i="25"/>
  <c r="O92" i="25"/>
  <c r="Q87" i="25"/>
  <c r="O87" i="25"/>
  <c r="L87" i="25"/>
  <c r="M87" i="25"/>
  <c r="Q82" i="25"/>
  <c r="L82" i="25"/>
  <c r="M82" i="25"/>
  <c r="G77" i="25"/>
  <c r="Q77" i="25"/>
  <c r="G72" i="25"/>
  <c r="O66" i="25"/>
  <c r="G61" i="25"/>
  <c r="O55" i="25"/>
  <c r="G50" i="25"/>
  <c r="G45" i="25"/>
  <c r="L45" i="25"/>
  <c r="Q40" i="25"/>
  <c r="L40" i="25"/>
  <c r="M40" i="25"/>
  <c r="O39" i="25"/>
  <c r="G34" i="25"/>
  <c r="Q34" i="25"/>
  <c r="Q24" i="25"/>
  <c r="G119" i="21"/>
  <c r="G124" i="21"/>
  <c r="L119" i="21"/>
  <c r="G77" i="21"/>
  <c r="G72" i="21"/>
  <c r="G97" i="21"/>
  <c r="H97" i="21"/>
  <c r="G61" i="21"/>
  <c r="P147" i="21"/>
  <c r="N147" i="21"/>
  <c r="K147" i="21"/>
  <c r="L147" i="21"/>
  <c r="K146" i="21"/>
  <c r="L146" i="21"/>
  <c r="P145" i="21"/>
  <c r="N145" i="21"/>
  <c r="K145" i="21"/>
  <c r="L145" i="21"/>
  <c r="P144" i="21"/>
  <c r="N144" i="21"/>
  <c r="K144" i="21"/>
  <c r="L144" i="21"/>
  <c r="P143" i="21"/>
  <c r="N143" i="21"/>
  <c r="K143" i="21"/>
  <c r="L143" i="21"/>
  <c r="C125" i="21"/>
  <c r="O124" i="21"/>
  <c r="O118" i="21"/>
  <c r="G113" i="21"/>
  <c r="Q113" i="21"/>
  <c r="O113" i="21"/>
  <c r="G108" i="21"/>
  <c r="G118" i="21"/>
  <c r="H118" i="21"/>
  <c r="Q103" i="21"/>
  <c r="L103" i="21"/>
  <c r="M103" i="21"/>
  <c r="G98" i="21"/>
  <c r="L98" i="21"/>
  <c r="O97" i="21"/>
  <c r="Q92" i="21"/>
  <c r="O92" i="21"/>
  <c r="L92" i="21"/>
  <c r="M92" i="21"/>
  <c r="Q87" i="21"/>
  <c r="L87" i="21"/>
  <c r="M87" i="21"/>
  <c r="G82" i="21"/>
  <c r="L82" i="21"/>
  <c r="M82" i="21"/>
  <c r="Q82" i="21"/>
  <c r="O71" i="21"/>
  <c r="G66" i="21"/>
  <c r="G56" i="21"/>
  <c r="Q56" i="21"/>
  <c r="G51" i="21"/>
  <c r="G46" i="21"/>
  <c r="Q46" i="21"/>
  <c r="O45" i="21"/>
  <c r="G40" i="21"/>
  <c r="Q40" i="21"/>
  <c r="O40" i="21"/>
  <c r="P126" i="21"/>
  <c r="G35" i="21"/>
  <c r="Q30" i="21"/>
  <c r="O29" i="21"/>
  <c r="G24" i="21"/>
  <c r="Q24" i="21"/>
  <c r="G89" i="12"/>
  <c r="Q89" i="12"/>
  <c r="K123" i="12"/>
  <c r="L123" i="12"/>
  <c r="K122" i="12"/>
  <c r="L122" i="12"/>
  <c r="O39" i="12"/>
  <c r="P102" i="12"/>
  <c r="G24" i="12"/>
  <c r="P123" i="12"/>
  <c r="N123" i="12"/>
  <c r="P121" i="12"/>
  <c r="N121" i="12"/>
  <c r="K121" i="12"/>
  <c r="L121" i="12"/>
  <c r="P120" i="12"/>
  <c r="N120" i="12"/>
  <c r="K120" i="12"/>
  <c r="L120" i="12"/>
  <c r="P119" i="12"/>
  <c r="N119" i="12"/>
  <c r="K119" i="12"/>
  <c r="L119" i="12"/>
  <c r="C101" i="12"/>
  <c r="D101" i="12"/>
  <c r="O100" i="12"/>
  <c r="G95" i="12"/>
  <c r="L95" i="12"/>
  <c r="M95" i="12"/>
  <c r="O94" i="12"/>
  <c r="O88" i="12"/>
  <c r="O67" i="12"/>
  <c r="G62" i="12"/>
  <c r="Q62" i="12"/>
  <c r="G57" i="12"/>
  <c r="Q57" i="12"/>
  <c r="O50" i="12"/>
  <c r="L29" i="12"/>
  <c r="Q56" i="27"/>
  <c r="L40" i="27"/>
  <c r="L29" i="27"/>
  <c r="M29" i="27"/>
  <c r="L56" i="27"/>
  <c r="M56" i="27"/>
  <c r="L119" i="25"/>
  <c r="M119" i="25"/>
  <c r="L93" i="25"/>
  <c r="M93" i="25"/>
  <c r="Q93" i="25"/>
  <c r="Q114" i="25"/>
  <c r="L134" i="25"/>
  <c r="M134" i="25"/>
  <c r="Q124" i="25"/>
  <c r="O124" i="25"/>
  <c r="G139" i="25"/>
  <c r="H139" i="25"/>
  <c r="Q119" i="21"/>
  <c r="L56" i="21"/>
  <c r="L40" i="21"/>
  <c r="Q35" i="30"/>
  <c r="O35" i="30"/>
  <c r="Q129" i="30"/>
  <c r="O129" i="30"/>
  <c r="L24" i="30"/>
  <c r="M24" i="30"/>
  <c r="Q62" i="30"/>
  <c r="Q108" i="30"/>
  <c r="O108" i="30"/>
  <c r="Q24" i="30"/>
  <c r="L67" i="30"/>
  <c r="M67" i="30"/>
  <c r="L93" i="30"/>
  <c r="M93" i="30"/>
  <c r="L108" i="30"/>
  <c r="M108" i="30"/>
  <c r="L114" i="30"/>
  <c r="M114" i="30"/>
  <c r="Q24" i="27"/>
  <c r="L61" i="26"/>
  <c r="M61" i="26"/>
  <c r="Q61" i="26"/>
  <c r="L24" i="26"/>
  <c r="M24" i="26"/>
  <c r="G44" i="26"/>
  <c r="H44" i="26"/>
  <c r="L39" i="26"/>
  <c r="M39" i="26"/>
  <c r="Q119" i="30"/>
  <c r="O119" i="30"/>
  <c r="Q134" i="30"/>
  <c r="O134" i="30"/>
  <c r="G139" i="30"/>
  <c r="H139" i="30"/>
  <c r="G55" i="25"/>
  <c r="H55" i="25"/>
  <c r="L24" i="25"/>
  <c r="M24" i="25"/>
  <c r="M45" i="25"/>
  <c r="L34" i="25"/>
  <c r="M34" i="25"/>
  <c r="Q45" i="25"/>
  <c r="O45" i="25"/>
  <c r="M56" i="21"/>
  <c r="L113" i="21"/>
  <c r="M113" i="21"/>
  <c r="L35" i="21"/>
  <c r="M35" i="21"/>
  <c r="Q35" i="21"/>
  <c r="O35" i="21"/>
  <c r="Q98" i="21"/>
  <c r="L51" i="21"/>
  <c r="M51" i="21"/>
  <c r="Q51" i="21"/>
  <c r="O96" i="26"/>
  <c r="D125" i="21"/>
  <c r="L67" i="25"/>
  <c r="M67" i="25"/>
  <c r="Q67" i="25"/>
  <c r="G92" i="25"/>
  <c r="H92" i="25"/>
  <c r="L50" i="27"/>
  <c r="M50" i="27"/>
  <c r="Q50" i="27"/>
  <c r="G55" i="27"/>
  <c r="H55" i="27"/>
  <c r="G92" i="30"/>
  <c r="H92" i="30"/>
  <c r="L72" i="21"/>
  <c r="M72" i="21"/>
  <c r="Q72" i="21"/>
  <c r="L34" i="27"/>
  <c r="G67" i="27"/>
  <c r="H67" i="27"/>
  <c r="G61" i="30"/>
  <c r="H61" i="30"/>
  <c r="L46" i="30"/>
  <c r="M46" i="30"/>
  <c r="Q46" i="30"/>
  <c r="L77" i="30"/>
  <c r="G72" i="26"/>
  <c r="H72" i="26"/>
  <c r="L77" i="25"/>
  <c r="M77" i="25"/>
  <c r="M55" i="26"/>
  <c r="Q55" i="26"/>
  <c r="L24" i="27"/>
  <c r="M24" i="27"/>
  <c r="Q41" i="40"/>
  <c r="L68" i="40"/>
  <c r="M68" i="40"/>
  <c r="G72" i="40"/>
  <c r="H72" i="40"/>
  <c r="L35" i="40"/>
  <c r="M35" i="40"/>
  <c r="Q83" i="40"/>
  <c r="O83" i="40"/>
  <c r="Q35" i="40"/>
  <c r="L78" i="40"/>
  <c r="M78" i="40"/>
  <c r="O122" i="40"/>
  <c r="I122" i="40"/>
  <c r="O123" i="40"/>
  <c r="I123" i="40"/>
  <c r="G34" i="40"/>
  <c r="H34" i="40"/>
  <c r="M73" i="40"/>
  <c r="L24" i="40"/>
  <c r="M24" i="40"/>
  <c r="Q73" i="40"/>
  <c r="L93" i="40"/>
  <c r="M93" i="40"/>
  <c r="G98" i="40"/>
  <c r="H98" i="40"/>
  <c r="Q95" i="33"/>
  <c r="L40" i="33"/>
  <c r="M40" i="33"/>
  <c r="L45" i="33"/>
  <c r="M45" i="33"/>
  <c r="L57" i="33"/>
  <c r="M57" i="33"/>
  <c r="G39" i="33"/>
  <c r="H39" i="33"/>
  <c r="Q57" i="33"/>
  <c r="Q84" i="33"/>
  <c r="L51" i="33"/>
  <c r="M51" i="33"/>
  <c r="G120" i="35"/>
  <c r="H120" i="35"/>
  <c r="Q105" i="35"/>
  <c r="O105" i="35"/>
  <c r="L52" i="35"/>
  <c r="M52" i="35"/>
  <c r="M84" i="35"/>
  <c r="L40" i="35"/>
  <c r="M40" i="35"/>
  <c r="L58" i="35"/>
  <c r="Q63" i="35"/>
  <c r="G34" i="35"/>
  <c r="H34" i="35"/>
  <c r="L95" i="35"/>
  <c r="M95" i="35"/>
  <c r="G68" i="35"/>
  <c r="H68" i="35"/>
  <c r="L35" i="35"/>
  <c r="M35" i="35"/>
  <c r="L46" i="35"/>
  <c r="M46" i="35"/>
  <c r="Q95" i="35"/>
  <c r="G89" i="35"/>
  <c r="H89" i="35"/>
  <c r="M58" i="35"/>
  <c r="L74" i="35"/>
  <c r="M74" i="35"/>
  <c r="Q29" i="35"/>
  <c r="Q24" i="35"/>
  <c r="L29" i="35"/>
  <c r="M29" i="35"/>
  <c r="M51" i="31"/>
  <c r="L24" i="31"/>
  <c r="M24" i="31"/>
  <c r="G44" i="31"/>
  <c r="H44" i="31"/>
  <c r="O115" i="38"/>
  <c r="I115" i="38"/>
  <c r="O116" i="38"/>
  <c r="I116" i="38"/>
  <c r="G44" i="38"/>
  <c r="H44" i="38"/>
  <c r="P92" i="38"/>
  <c r="G73" i="38"/>
  <c r="H73" i="38"/>
  <c r="L51" i="38"/>
  <c r="M51" i="38"/>
  <c r="L80" i="38"/>
  <c r="M80" i="38"/>
  <c r="L45" i="38"/>
  <c r="L74" i="38"/>
  <c r="M74" i="38"/>
  <c r="M45" i="38"/>
  <c r="Q51" i="38"/>
  <c r="Q80" i="38"/>
  <c r="Q86" i="36"/>
  <c r="H41" i="37"/>
  <c r="G45" i="21"/>
  <c r="H45" i="21"/>
  <c r="G35" i="37"/>
  <c r="H35" i="37"/>
  <c r="Q24" i="37"/>
  <c r="G29" i="37"/>
  <c r="H29" i="37"/>
  <c r="P55" i="37"/>
  <c r="O77" i="37"/>
  <c r="I77" i="37"/>
  <c r="O78" i="37"/>
  <c r="I78" i="37"/>
  <c r="Q48" i="37"/>
  <c r="Q42" i="37"/>
  <c r="G53" i="37"/>
  <c r="H53" i="37"/>
  <c r="D54" i="37"/>
  <c r="L86" i="36"/>
  <c r="M86" i="36"/>
  <c r="Q51" i="36"/>
  <c r="L51" i="36"/>
  <c r="M51" i="36"/>
  <c r="L45" i="36"/>
  <c r="M45" i="36"/>
  <c r="L80" i="36"/>
  <c r="M80" i="36"/>
  <c r="G85" i="36"/>
  <c r="L63" i="36"/>
  <c r="M63" i="36"/>
  <c r="G73" i="36"/>
  <c r="H73" i="36"/>
  <c r="Q45" i="36"/>
  <c r="H85" i="36"/>
  <c r="P93" i="36"/>
  <c r="O115" i="36"/>
  <c r="I115" i="36"/>
  <c r="O116" i="36"/>
  <c r="I116" i="36"/>
  <c r="L74" i="36"/>
  <c r="M74" i="36"/>
  <c r="L29" i="36"/>
  <c r="M29" i="36"/>
  <c r="Q24" i="36"/>
  <c r="L68" i="36"/>
  <c r="M68" i="36"/>
  <c r="D92" i="36"/>
  <c r="Q74" i="36"/>
  <c r="O144" i="35"/>
  <c r="I144" i="35"/>
  <c r="O145" i="35"/>
  <c r="I145" i="35"/>
  <c r="L69" i="35"/>
  <c r="M69" i="35"/>
  <c r="L79" i="35"/>
  <c r="M79" i="35"/>
  <c r="G94" i="35"/>
  <c r="H94" i="35"/>
  <c r="L100" i="35"/>
  <c r="M100" i="35"/>
  <c r="M115" i="35"/>
  <c r="L90" i="35"/>
  <c r="M90" i="35"/>
  <c r="G51" i="35"/>
  <c r="H51" i="35"/>
  <c r="Q69" i="35"/>
  <c r="L110" i="35"/>
  <c r="M110" i="35"/>
  <c r="Q115" i="35"/>
  <c r="O115" i="35"/>
  <c r="G56" i="33"/>
  <c r="H56" i="33"/>
  <c r="Q34" i="33"/>
  <c r="Q116" i="33"/>
  <c r="O116" i="33"/>
  <c r="Q89" i="33"/>
  <c r="L29" i="33"/>
  <c r="M29" i="33"/>
  <c r="L106" i="33"/>
  <c r="M106" i="33"/>
  <c r="M84" i="33"/>
  <c r="L111" i="33"/>
  <c r="M111" i="33"/>
  <c r="L24" i="33"/>
  <c r="M24" i="33"/>
  <c r="L74" i="33"/>
  <c r="M74" i="33"/>
  <c r="G94" i="33"/>
  <c r="H94" i="33"/>
  <c r="G100" i="33"/>
  <c r="H100" i="33"/>
  <c r="Q111" i="33"/>
  <c r="O111" i="33"/>
  <c r="Q79" i="33"/>
  <c r="G50" i="33"/>
  <c r="H50" i="33"/>
  <c r="G73" i="33"/>
  <c r="H73" i="33"/>
  <c r="O150" i="33"/>
  <c r="Q63" i="33"/>
  <c r="L121" i="33"/>
  <c r="M121" i="33"/>
  <c r="D127" i="33"/>
  <c r="L68" i="33"/>
  <c r="M68" i="33"/>
  <c r="Q121" i="33"/>
  <c r="O121" i="33"/>
  <c r="P128" i="33"/>
  <c r="G126" i="33"/>
  <c r="H126" i="33"/>
  <c r="L79" i="33"/>
  <c r="M79" i="33"/>
  <c r="L101" i="33"/>
  <c r="M101" i="33"/>
  <c r="O115" i="31"/>
  <c r="I115" i="31"/>
  <c r="O116" i="31"/>
  <c r="I116" i="31"/>
  <c r="D92" i="31"/>
  <c r="Q80" i="31"/>
  <c r="Q74" i="31"/>
  <c r="Q57" i="28"/>
  <c r="Q51" i="28"/>
  <c r="Q45" i="28"/>
  <c r="H85" i="28"/>
  <c r="G44" i="28"/>
  <c r="H44" i="28"/>
  <c r="P93" i="28"/>
  <c r="Q80" i="28"/>
  <c r="O148" i="21"/>
  <c r="I148" i="21"/>
  <c r="O149" i="21"/>
  <c r="I149" i="21"/>
  <c r="M34" i="27"/>
  <c r="G79" i="28"/>
  <c r="H79" i="28"/>
  <c r="Q124" i="30"/>
  <c r="O124" i="30"/>
  <c r="L124" i="30"/>
  <c r="M124" i="30"/>
  <c r="H124" i="21"/>
  <c r="Q50" i="25"/>
  <c r="O50" i="25"/>
  <c r="L50" i="25"/>
  <c r="M50" i="25"/>
  <c r="L124" i="25"/>
  <c r="M124" i="25"/>
  <c r="L29" i="26"/>
  <c r="M29" i="26"/>
  <c r="G71" i="21"/>
  <c r="H71" i="21"/>
  <c r="Q67" i="26"/>
  <c r="L67" i="26"/>
  <c r="M67" i="26"/>
  <c r="M62" i="30"/>
  <c r="L103" i="30"/>
  <c r="M103" i="30"/>
  <c r="Q103" i="30"/>
  <c r="M40" i="21"/>
  <c r="Q66" i="21"/>
  <c r="L66" i="21"/>
  <c r="M66" i="21"/>
  <c r="Q61" i="25"/>
  <c r="L61" i="25"/>
  <c r="M61" i="25"/>
  <c r="L108" i="25"/>
  <c r="M108" i="25"/>
  <c r="Q108" i="25"/>
  <c r="O108" i="25"/>
  <c r="L129" i="25"/>
  <c r="M129" i="25"/>
  <c r="L46" i="21"/>
  <c r="L77" i="21"/>
  <c r="M77" i="21"/>
  <c r="G39" i="27"/>
  <c r="H39" i="27"/>
  <c r="P68" i="27"/>
  <c r="L24" i="21"/>
  <c r="M24" i="21"/>
  <c r="Q34" i="27"/>
  <c r="G29" i="21"/>
  <c r="H29" i="21"/>
  <c r="P125" i="21"/>
  <c r="J125" i="21"/>
  <c r="M46" i="21"/>
  <c r="L114" i="25"/>
  <c r="M114" i="25"/>
  <c r="O115" i="28"/>
  <c r="I115" i="28"/>
  <c r="O116" i="28"/>
  <c r="I116" i="28"/>
  <c r="M35" i="30"/>
  <c r="G113" i="30"/>
  <c r="H113" i="30"/>
  <c r="M98" i="21"/>
  <c r="L50" i="26"/>
  <c r="M50" i="26"/>
  <c r="M72" i="30"/>
  <c r="L45" i="27"/>
  <c r="M45" i="27"/>
  <c r="M119" i="30"/>
  <c r="M29" i="40"/>
  <c r="L89" i="12"/>
  <c r="M89" i="12"/>
  <c r="Q95" i="12"/>
  <c r="L24" i="12"/>
  <c r="M24" i="12"/>
  <c r="G39" i="12"/>
  <c r="H39" i="12"/>
  <c r="G50" i="12"/>
  <c r="H50" i="12"/>
  <c r="G94" i="12"/>
  <c r="H94" i="12"/>
  <c r="L57" i="12"/>
  <c r="M57" i="12"/>
  <c r="L62" i="12"/>
  <c r="M62" i="12"/>
  <c r="G88" i="12"/>
  <c r="H88" i="12"/>
  <c r="O124" i="12"/>
  <c r="I124" i="12"/>
  <c r="O125" i="12"/>
  <c r="I125" i="12"/>
  <c r="Q24" i="12"/>
  <c r="Q29" i="12"/>
  <c r="G67" i="12"/>
  <c r="H67" i="12"/>
  <c r="M29" i="12"/>
  <c r="G100" i="12"/>
  <c r="H100" i="12"/>
  <c r="P122" i="35"/>
  <c r="P121" i="35"/>
  <c r="J121" i="35"/>
  <c r="I151" i="21"/>
  <c r="O152" i="21"/>
  <c r="I152" i="21"/>
  <c r="O127" i="21"/>
  <c r="J126" i="21"/>
  <c r="P127" i="33"/>
  <c r="P141" i="25"/>
  <c r="P101" i="12"/>
  <c r="P73" i="26"/>
  <c r="L46" i="40"/>
  <c r="Q46" i="40"/>
  <c r="G56" i="40"/>
  <c r="H56" i="40"/>
  <c r="L72" i="25"/>
  <c r="M72" i="25"/>
  <c r="L51" i="40"/>
  <c r="M51" i="40"/>
  <c r="Q51" i="40"/>
  <c r="G66" i="25"/>
  <c r="H66" i="25"/>
  <c r="L56" i="25"/>
  <c r="M56" i="25"/>
  <c r="Q56" i="25"/>
  <c r="M77" i="30"/>
  <c r="Q77" i="30"/>
  <c r="Q88" i="40"/>
  <c r="O88" i="40"/>
  <c r="P100" i="40"/>
  <c r="J99" i="40"/>
  <c r="L88" i="40"/>
  <c r="M88" i="40"/>
  <c r="L34" i="12"/>
  <c r="M34" i="12"/>
  <c r="Q34" i="12"/>
  <c r="Q57" i="36"/>
  <c r="M39" i="28"/>
  <c r="P99" i="40"/>
  <c r="I96" i="26"/>
  <c r="O97" i="26"/>
  <c r="I97" i="26"/>
  <c r="Q108" i="21"/>
  <c r="L108" i="21"/>
  <c r="M108" i="21"/>
  <c r="M119" i="21"/>
  <c r="L62" i="27"/>
  <c r="M62" i="27"/>
  <c r="Q62" i="27"/>
  <c r="L56" i="30"/>
  <c r="M56" i="30"/>
  <c r="Q56" i="30"/>
  <c r="L80" i="31"/>
  <c r="M80" i="31"/>
  <c r="G85" i="31"/>
  <c r="H85" i="31"/>
  <c r="P92" i="31"/>
  <c r="L57" i="36"/>
  <c r="M57" i="36"/>
  <c r="G44" i="36"/>
  <c r="H44" i="36"/>
  <c r="P92" i="36"/>
  <c r="L24" i="36"/>
  <c r="M24" i="36"/>
  <c r="M24" i="37"/>
  <c r="L95" i="33"/>
  <c r="M95" i="33"/>
  <c r="M46" i="40"/>
  <c r="L103" i="25"/>
  <c r="M103" i="25"/>
  <c r="G113" i="25"/>
  <c r="H113" i="25"/>
  <c r="P140" i="25"/>
  <c r="J140" i="25"/>
  <c r="Q40" i="27"/>
  <c r="M40" i="27"/>
  <c r="J68" i="27"/>
  <c r="M34" i="28"/>
  <c r="L40" i="30"/>
  <c r="M40" i="30"/>
  <c r="Q40" i="30"/>
  <c r="O40" i="30"/>
  <c r="P141" i="30"/>
  <c r="G45" i="30"/>
  <c r="H45" i="30"/>
  <c r="P140" i="30"/>
  <c r="M42" i="37"/>
  <c r="G47" i="37"/>
  <c r="H47" i="37"/>
  <c r="P54" i="37"/>
  <c r="J54" i="37"/>
  <c r="L42" i="37"/>
  <c r="M45" i="26"/>
  <c r="Q86" i="28"/>
  <c r="L29" i="28"/>
  <c r="M29" i="28"/>
  <c r="M45" i="28"/>
  <c r="L74" i="28"/>
  <c r="M74" i="28"/>
  <c r="Q63" i="31"/>
  <c r="L62" i="40"/>
  <c r="M62" i="40"/>
  <c r="Q51" i="12"/>
  <c r="Q34" i="36"/>
  <c r="Q74" i="28"/>
  <c r="L34" i="28"/>
  <c r="Q29" i="38"/>
  <c r="Q39" i="38"/>
  <c r="G62" i="38"/>
  <c r="H62" i="38"/>
  <c r="L68" i="38"/>
  <c r="M68" i="38"/>
  <c r="Q68" i="31"/>
  <c r="L61" i="21"/>
  <c r="M61" i="21"/>
  <c r="M30" i="37"/>
  <c r="Q29" i="28"/>
  <c r="L86" i="28"/>
  <c r="M86" i="28"/>
  <c r="M24" i="28"/>
  <c r="L57" i="28"/>
  <c r="M57" i="28"/>
  <c r="L24" i="38"/>
  <c r="M24" i="38"/>
  <c r="J92" i="38"/>
  <c r="L34" i="38"/>
  <c r="M34" i="38"/>
  <c r="Q39" i="31"/>
  <c r="Q86" i="31"/>
  <c r="Q34" i="28"/>
  <c r="L63" i="28"/>
  <c r="M63" i="28"/>
  <c r="Q39" i="28"/>
  <c r="Q57" i="38"/>
  <c r="L63" i="38"/>
  <c r="M63" i="38"/>
  <c r="L86" i="31"/>
  <c r="M86" i="31"/>
  <c r="M51" i="12"/>
  <c r="M68" i="12"/>
  <c r="M39" i="31"/>
  <c r="M74" i="31"/>
  <c r="M34" i="33"/>
  <c r="J127" i="33"/>
  <c r="G73" i="28"/>
  <c r="H73" i="28"/>
  <c r="P92" i="28"/>
  <c r="J92" i="28"/>
  <c r="Q63" i="28"/>
  <c r="L45" i="31"/>
  <c r="M45" i="31"/>
  <c r="L57" i="31"/>
  <c r="M57" i="31"/>
  <c r="M68" i="31"/>
  <c r="M24" i="35"/>
  <c r="L78" i="12"/>
  <c r="M78" i="12"/>
  <c r="Q68" i="28"/>
  <c r="O94" i="28"/>
  <c r="J93" i="28"/>
  <c r="I118" i="28"/>
  <c r="O119" i="28"/>
  <c r="I119" i="28"/>
  <c r="I94" i="27"/>
  <c r="O95" i="27"/>
  <c r="I95" i="27"/>
  <c r="O70" i="27"/>
  <c r="J69" i="27"/>
  <c r="I80" i="37"/>
  <c r="O81" i="37"/>
  <c r="I81" i="37"/>
  <c r="O56" i="37"/>
  <c r="J55" i="37"/>
  <c r="O101" i="40"/>
  <c r="J100" i="40"/>
  <c r="I125" i="40"/>
  <c r="O126" i="40"/>
  <c r="I126" i="40"/>
  <c r="I166" i="25"/>
  <c r="O167" i="25"/>
  <c r="I167" i="25"/>
  <c r="O142" i="25"/>
  <c r="J141" i="25"/>
  <c r="J92" i="36"/>
  <c r="I153" i="33"/>
  <c r="O154" i="33"/>
  <c r="I154" i="33"/>
  <c r="O129" i="33"/>
  <c r="J128" i="33"/>
  <c r="J140" i="30"/>
  <c r="O94" i="38"/>
  <c r="J93" i="38"/>
  <c r="I118" i="38"/>
  <c r="O119" i="38"/>
  <c r="I119" i="38"/>
  <c r="J92" i="31"/>
  <c r="J101" i="12"/>
  <c r="J73" i="26"/>
  <c r="O123" i="35"/>
  <c r="J122" i="35"/>
  <c r="I147" i="35"/>
  <c r="O148" i="35"/>
  <c r="I148" i="35"/>
  <c r="O142" i="30"/>
  <c r="J141" i="30"/>
  <c r="I166" i="30"/>
  <c r="O167" i="30"/>
  <c r="I167" i="30"/>
  <c r="O94" i="36"/>
  <c r="J93" i="36"/>
  <c r="I118" i="36"/>
  <c r="O119" i="36"/>
  <c r="I119" i="36"/>
  <c r="O103" i="12"/>
  <c r="J102" i="12"/>
  <c r="I127" i="12"/>
  <c r="O128" i="12"/>
  <c r="I128" i="12"/>
  <c r="O75" i="26"/>
  <c r="J74" i="26"/>
  <c r="I99" i="26"/>
  <c r="O100" i="26"/>
  <c r="I100" i="26"/>
  <c r="I118" i="31"/>
  <c r="O119" i="31"/>
  <c r="I119" i="31"/>
  <c r="O94" i="31"/>
  <c r="J93" i="31"/>
  <c r="Q69" i="39" l="1"/>
  <c r="G74" i="39"/>
  <c r="L75" i="39"/>
  <c r="M75" i="39" s="1"/>
  <c r="G85" i="39"/>
  <c r="H85" i="39" s="1"/>
  <c r="G97" i="39"/>
  <c r="H97" i="39" s="1"/>
  <c r="Q86" i="39"/>
  <c r="L58" i="39"/>
  <c r="M58" i="39" s="1"/>
  <c r="L69" i="39"/>
  <c r="M69" i="39" s="1"/>
  <c r="P99" i="39"/>
  <c r="L80" i="39"/>
  <c r="M80" i="39" s="1"/>
  <c r="L92" i="39"/>
  <c r="M92" i="39" s="1"/>
  <c r="G51" i="39"/>
  <c r="H51" i="39" s="1"/>
  <c r="L46" i="39"/>
  <c r="M46" i="39" s="1"/>
  <c r="Q92" i="39"/>
  <c r="Q40" i="39"/>
  <c r="O121" i="39"/>
  <c r="I121" i="39" s="1"/>
  <c r="O122" i="39" s="1"/>
  <c r="I122" i="39" s="1"/>
  <c r="G39" i="39"/>
  <c r="H39" i="39" s="1"/>
  <c r="G45" i="39"/>
  <c r="H45" i="39" s="1"/>
  <c r="Q52" i="39"/>
  <c r="G68" i="39"/>
  <c r="H68" i="39" s="1"/>
  <c r="L52" i="39"/>
  <c r="M52" i="39" s="1"/>
  <c r="L63" i="39"/>
  <c r="M63" i="39" s="1"/>
  <c r="L86" i="39"/>
  <c r="M86" i="39" s="1"/>
  <c r="D98" i="39"/>
  <c r="Q63" i="39"/>
  <c r="Q75" i="39"/>
  <c r="G57" i="39"/>
  <c r="H57" i="39" s="1"/>
  <c r="L24" i="39"/>
  <c r="M24" i="39" s="1"/>
  <c r="P98" i="39" l="1"/>
  <c r="J98" i="39" s="1"/>
  <c r="I124" i="39" s="1"/>
  <c r="O125" i="39" s="1"/>
  <c r="I125" i="39" s="1"/>
  <c r="O100" i="39" l="1"/>
  <c r="J99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18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2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2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3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4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18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7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7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7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8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4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5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6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7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51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59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6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6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62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66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58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59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60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6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62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66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3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4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5" authorId="0" shapeId="0" xr:uid="{00000000-0006-0000-0D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99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8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8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8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89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0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94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4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5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1" authorId="0" shapeId="0" xr:uid="{E7863131-3903-4A22-90A3-54313AE313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2" authorId="0" shapeId="0" xr:uid="{0A60DB5F-D14B-40B1-A421-E90D8595FE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3" authorId="0" shapeId="0" xr:uid="{6E2510C7-3A7B-4928-BDAE-4EB04FE3E4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4" authorId="0" shapeId="0" xr:uid="{5B7AEA04-9696-455E-BF67-E56582233E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5" authorId="0" shapeId="0" xr:uid="{11603641-7903-4041-91A5-E535064604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29" authorId="0" shapeId="0" xr:uid="{9668DB8F-FD90-49C4-993D-C32383957A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2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2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4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4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3" authorId="0" shapeId="0" xr:uid="{8A93BA16-1E7E-477F-8C6F-421C94C060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4" authorId="0" shapeId="0" xr:uid="{CC66B8D4-BF79-4002-A8D7-173D62BBBA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5" authorId="0" shapeId="0" xr:uid="{070E306D-BBF9-4A2C-A335-DA89CEA61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6" authorId="0" shapeId="0" xr:uid="{457C65A8-0778-4234-B133-731BCB7462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7" authorId="0" shapeId="0" xr:uid="{BB337511-28C5-48C5-9E33-0E8D37C910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01" authorId="0" shapeId="0" xr:uid="{147B5BC2-0292-48BF-A6E5-812B7265C1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4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18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8" authorId="0" shapeId="0" xr:uid="{CA98B160-A86B-4E18-B2F4-FBA380DF72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99" authorId="0" shapeId="0" xr:uid="{A5BB2439-1CBD-46B6-88DB-E4BCFDF5E7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00" authorId="0" shapeId="0" xr:uid="{CF407A22-5658-41AD-9C63-2973AE8F5C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01" authorId="0" shapeId="0" xr:uid="{4088227E-9E9F-414A-BC43-E2446787ED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02" authorId="0" shapeId="0" xr:uid="{451B1C14-83BD-4C4C-871A-CF7976D3EF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06" authorId="0" shapeId="0" xr:uid="{83F0D4BD-72F9-4702-8C99-505384D59D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J114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requires comment for Unacceptable, Exceeds to Outstanding</t>
        </r>
      </text>
    </comment>
    <comment ref="I11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**90% Goals / 10% Competency</t>
        </r>
      </text>
    </comment>
  </commentList>
</comments>
</file>

<file path=xl/sharedStrings.xml><?xml version="1.0" encoding="utf-8"?>
<sst xmlns="http://schemas.openxmlformats.org/spreadsheetml/2006/main" count="4859" uniqueCount="592">
  <si>
    <t>Performance Appraisal Form</t>
  </si>
  <si>
    <t>[Employee Name]</t>
  </si>
  <si>
    <t>1.4.2015 to 31.03.2016</t>
  </si>
  <si>
    <t>Position</t>
  </si>
  <si>
    <t>Organisation Unit</t>
  </si>
  <si>
    <t>Japan RBU</t>
  </si>
  <si>
    <t>Role</t>
  </si>
  <si>
    <t>Manager</t>
  </si>
  <si>
    <t>Sub Group</t>
  </si>
  <si>
    <t>Employee Group</t>
  </si>
  <si>
    <t>Sub Area</t>
  </si>
  <si>
    <t>Personnel Area</t>
  </si>
  <si>
    <t>Appraiser Name</t>
  </si>
  <si>
    <t>Meeting Date</t>
  </si>
  <si>
    <t>Period Worked With Appraiser</t>
  </si>
  <si>
    <t>(Years &amp; Months)</t>
  </si>
  <si>
    <t>Goals - Current Appraisal Period</t>
  </si>
  <si>
    <t>Assessment of Objectives</t>
  </si>
  <si>
    <r>
      <rPr>
        <b/>
        <sz val="9"/>
        <color indexed="10"/>
        <rFont val="Calibri"/>
        <family val="2"/>
      </rPr>
      <t>Outstanding -</t>
    </r>
    <r>
      <rPr>
        <sz val="9"/>
        <color indexed="8"/>
        <rFont val="Calibri"/>
        <family val="2"/>
      </rPr>
      <t xml:space="preserve"> Objectives/KRAs/KPIs were delivered above and beyond what was expected and additional milestones were achieved</t>
    </r>
  </si>
  <si>
    <r>
      <rPr>
        <b/>
        <sz val="9"/>
        <color indexed="10"/>
        <rFont val="Calibri"/>
        <family val="2"/>
      </rPr>
      <t>Exceeds -</t>
    </r>
    <r>
      <rPr>
        <sz val="9"/>
        <color indexed="8"/>
        <rFont val="Calibri"/>
        <family val="2"/>
      </rPr>
      <t xml:space="preserve"> Objectives/KRAs/KPIs were delivered beyond what was required.</t>
    </r>
  </si>
  <si>
    <r>
      <rPr>
        <b/>
        <sz val="9"/>
        <color indexed="10"/>
        <rFont val="Calibri"/>
        <family val="2"/>
      </rPr>
      <t>Successful</t>
    </r>
    <r>
      <rPr>
        <sz val="9"/>
        <color indexed="8"/>
        <rFont val="Calibri"/>
        <family val="2"/>
      </rPr>
      <t>ly Meets - Objectives/KRAs/KPIs were met to the required standard and expectation of the role</t>
    </r>
  </si>
  <si>
    <r>
      <rPr>
        <b/>
        <sz val="9"/>
        <color indexed="10"/>
        <rFont val="Calibri"/>
        <family val="2"/>
      </rPr>
      <t>Partially</t>
    </r>
    <r>
      <rPr>
        <sz val="9"/>
        <color indexed="8"/>
        <rFont val="Calibri"/>
        <family val="2"/>
      </rPr>
      <t xml:space="preserve"> Meets - Below 80% of the objectives/KPIs were met but missed or may have missed some part of the objectives.</t>
    </r>
  </si>
  <si>
    <r>
      <rPr>
        <b/>
        <sz val="9"/>
        <color indexed="10"/>
        <rFont val="Calibri"/>
        <family val="2"/>
      </rPr>
      <t>Unacceptable</t>
    </r>
    <r>
      <rPr>
        <sz val="9"/>
        <color indexed="8"/>
        <rFont val="Calibri"/>
        <family val="2"/>
      </rPr>
      <t xml:space="preserve"> - Less than 70% of the objectives/KRAs/KPIs were met.</t>
    </r>
  </si>
  <si>
    <t>No</t>
  </si>
  <si>
    <t>Key Result Area
(KRA)</t>
  </si>
  <si>
    <t>Weightage 
(%)</t>
  </si>
  <si>
    <t>Key Performance Indicator
(KPI)</t>
  </si>
  <si>
    <t>Eff.Weightage 
(%)</t>
  </si>
  <si>
    <t>Self - Assessment</t>
  </si>
  <si>
    <t>Appraiser's Assessment</t>
  </si>
  <si>
    <t>Actual
Rating</t>
  </si>
  <si>
    <t>Weighted
Rating</t>
  </si>
  <si>
    <t>KPI Scores</t>
  </si>
  <si>
    <t>KPIs</t>
  </si>
  <si>
    <t>Rating</t>
  </si>
  <si>
    <t>Appraisee's Comments</t>
  </si>
  <si>
    <t>Appraiser's Comments</t>
  </si>
  <si>
    <t>Revenue Generation</t>
  </si>
  <si>
    <t>Achieve Tower Headcount/Recruitment Targets</t>
  </si>
  <si>
    <t>Outstanding</t>
  </si>
  <si>
    <t>Partially</t>
  </si>
  <si>
    <t>comment</t>
  </si>
  <si>
    <t>105% and above achievement</t>
  </si>
  <si>
    <t>Exceeds</t>
  </si>
  <si>
    <t>100-104% achievement</t>
  </si>
  <si>
    <t>Successful/Achiever</t>
  </si>
  <si>
    <t>100% achievement</t>
  </si>
  <si>
    <t>Partially Meets</t>
  </si>
  <si>
    <t>80-99% achievement</t>
  </si>
  <si>
    <t>Unacceptable</t>
  </si>
  <si>
    <t>80% and below achievement</t>
  </si>
  <si>
    <t>Achieve Tower Utilization Rate Targets</t>
  </si>
  <si>
    <t>96% and above achievement</t>
  </si>
  <si>
    <t>90-95% achievement</t>
  </si>
  <si>
    <t>90% achievement</t>
  </si>
  <si>
    <t>80-89% achievement</t>
  </si>
  <si>
    <t>79% and below achievement</t>
  </si>
  <si>
    <t>Projects Cost Performance (all projects under Tower)</t>
  </si>
  <si>
    <t>Project is &gt;90-99% from budgeted/estimated effort (MD/MM) or cost</t>
  </si>
  <si>
    <t>Project is within 90-99% from budgeted/estimated effort (MD/MM) or cost</t>
  </si>
  <si>
    <t>Project is at 100% budgeted/estimated effort (MD/MM) or cost</t>
  </si>
  <si>
    <t>Project exceeded budgeted/estimated effort (MD/MM) or cost by &gt;10%</t>
  </si>
  <si>
    <t>Project exceeded budgeted/estimated effort (MD/MM) or cost by 10% or more</t>
  </si>
  <si>
    <t>Kaizen/CSIP</t>
  </si>
  <si>
    <t>Kaizen / CSIP (based on Service Line/Tower targets)</t>
  </si>
  <si>
    <t>achieved &gt;106% of the target</t>
  </si>
  <si>
    <t>achieved 101-105% of the target</t>
  </si>
  <si>
    <t>achieved 90-100% of the target</t>
  </si>
  <si>
    <t>achieved &lt;90% of the target</t>
  </si>
  <si>
    <t>No submission</t>
  </si>
  <si>
    <r>
      <rPr>
        <b/>
        <sz val="9"/>
        <color indexed="8"/>
        <rFont val="Calibri"/>
        <family val="2"/>
      </rPr>
      <t>Proactiveness / Challenging Initiatives</t>
    </r>
    <r>
      <rPr>
        <sz val="9"/>
        <color indexed="8"/>
        <rFont val="Calibri"/>
        <family val="2"/>
      </rPr>
      <t xml:space="preserve">
Challenging project (big project, new framwork, cutting edge)
Business creation by negotiating with JP
Shared Service / Standardization improvement</t>
    </r>
  </si>
  <si>
    <t>Successful</t>
  </si>
  <si>
    <t>Proactively carrying out extremely challenging action or project</t>
  </si>
  <si>
    <t>Proactively carrying out challenging action or project</t>
  </si>
  <si>
    <t>Proactively taking an action or handle a project</t>
  </si>
  <si>
    <t>Taking action or handle a project but not proactively</t>
  </si>
  <si>
    <t xml:space="preserve">Not taking any action </t>
  </si>
  <si>
    <t>Customer Delight</t>
  </si>
  <si>
    <t>PPR</t>
  </si>
  <si>
    <t>Average Service Line projects' PPR Result : 95% above score</t>
  </si>
  <si>
    <t>Average Service Line projects'PPR Result : 85% - 94% score</t>
  </si>
  <si>
    <t>Average Service Line projects' PPR Result is 80-84% score</t>
  </si>
  <si>
    <t>Average Service Line projects'PPR Result: 60% - 79% score</t>
  </si>
  <si>
    <t>Average Service Line projects'PPR Result: below 60% score</t>
  </si>
  <si>
    <t>Delivery Excellence &amp; Customer Delight</t>
  </si>
  <si>
    <r>
      <rPr>
        <b/>
        <sz val="9"/>
        <color indexed="8"/>
        <rFont val="Calibri"/>
        <family val="2"/>
      </rPr>
      <t>Quality</t>
    </r>
    <r>
      <rPr>
        <sz val="9"/>
        <color indexed="8"/>
        <rFont val="Calibri"/>
        <family val="2"/>
      </rPr>
      <t xml:space="preserve">
based on standard KPI, RCT and RFT KPIs</t>
    </r>
  </si>
  <si>
    <t>Service Line's projects exceeds the (internal/customer) defined quality metrics by 6 to 10%</t>
  </si>
  <si>
    <t>Service Line's projects exceeds the (internal/customer) defined quality metrics by 1 to 5%</t>
  </si>
  <si>
    <t>Service Line's projects meets the (internal/customer) defined quality metrics</t>
  </si>
  <si>
    <t>Service Line's projects did not meet the (internal/customer) defined quality metrics by 1 to 5%</t>
  </si>
  <si>
    <t>Service Line's projects did not meet the (internal/customer) defined quality metrics by 6% or more</t>
  </si>
  <si>
    <r>
      <rPr>
        <b/>
        <sz val="9"/>
        <color indexed="8"/>
        <rFont val="Calibri"/>
        <family val="2"/>
      </rPr>
      <t xml:space="preserve">Productivity / Schedule </t>
    </r>
    <r>
      <rPr>
        <sz val="9"/>
        <color indexed="8"/>
        <rFont val="Calibri"/>
        <family val="2"/>
      </rPr>
      <t xml:space="preserve">
based on standard KPI, RCT and RFT KPIs</t>
    </r>
  </si>
  <si>
    <t>Service Line's projects exceeds the (internal/customer) defined productivity/schedule metrics by 6 to 10%</t>
  </si>
  <si>
    <t>Service Line's projects exceeds the (internal/customer) defined productivity/schedule metrics by 1 to 5%</t>
  </si>
  <si>
    <t>Service Line's projects meets the (internal/customer) defined productivity/schedule metrics</t>
  </si>
  <si>
    <t>Service Line's projects did not meet the (internal/customer) defined productivity/schedule metrics by 1 to 5%</t>
  </si>
  <si>
    <t>Service Line's projects did not meet the (internal/customer) defined productivity/schedule metrics by 6% or more</t>
  </si>
  <si>
    <t>Employee Engagement</t>
  </si>
  <si>
    <r>
      <rPr>
        <b/>
        <sz val="9"/>
        <color indexed="8"/>
        <rFont val="Calibri"/>
        <family val="2"/>
      </rPr>
      <t>Tower Attrition</t>
    </r>
    <r>
      <rPr>
        <sz val="9"/>
        <color indexed="8"/>
        <rFont val="Calibri"/>
        <family val="2"/>
      </rPr>
      <t xml:space="preserve">
KPI: -20% of previous FY attrition
Target = 10.72%
Follow 2021 average
Actual Attrition FY21 = 13.40%</t>
    </r>
  </si>
  <si>
    <t>&lt;9.35%</t>
  </si>
  <si>
    <t>10.72% to &lt;9.9%</t>
  </si>
  <si>
    <t>-10% to 15% of 10.72%</t>
  </si>
  <si>
    <t>&gt;10.72% - 13.20%</t>
  </si>
  <si>
    <t>&gt;13.20%</t>
  </si>
  <si>
    <r>
      <rPr>
        <b/>
        <sz val="9"/>
        <color indexed="8"/>
        <rFont val="Calibri"/>
        <family val="2"/>
      </rPr>
      <t>Events/Engagement Attendance</t>
    </r>
    <r>
      <rPr>
        <sz val="9"/>
        <color indexed="8"/>
        <rFont val="Calibri"/>
        <family val="2"/>
      </rPr>
      <t xml:space="preserve">
GRiP/SDG Tribe Participation - tower level
 QTD/Townhall/Genral Assembly
Townhall / Kickoff / Christmas Party
Other company events</t>
    </r>
  </si>
  <si>
    <t>Internal Operations, Events Lead, SDG/GRiP Lead, Influencer</t>
  </si>
  <si>
    <t>Supporting events, voluntary organizers</t>
  </si>
  <si>
    <t>Attending engagement activities</t>
  </si>
  <si>
    <t xml:space="preserve"> =/&lt; 50% attending engagement activities</t>
  </si>
  <si>
    <t>0 Attendance, no engagement</t>
  </si>
  <si>
    <r>
      <rPr>
        <b/>
        <sz val="9"/>
        <color indexed="8"/>
        <rFont val="Calibri"/>
        <family val="2"/>
      </rPr>
      <t>EE/Glint Survey Scores - tower level</t>
    </r>
    <r>
      <rPr>
        <sz val="9"/>
        <color indexed="8"/>
        <rFont val="Calibri"/>
        <family val="2"/>
      </rPr>
      <t xml:space="preserve">
Survey Scores - 78% target (Fy22 based on Asia Cluster KPI)</t>
    </r>
  </si>
  <si>
    <t>&gt;96%</t>
  </si>
  <si>
    <t>86-95%</t>
  </si>
  <si>
    <t>78-85%</t>
  </si>
  <si>
    <t>65-77%</t>
  </si>
  <si>
    <t>&lt;65%</t>
  </si>
  <si>
    <r>
      <rPr>
        <b/>
        <sz val="9"/>
        <color indexed="8"/>
        <rFont val="Calibri"/>
        <family val="2"/>
      </rPr>
      <t>Personal Development:</t>
    </r>
    <r>
      <rPr>
        <sz val="9"/>
        <color indexed="8"/>
        <rFont val="Calibri"/>
        <family val="2"/>
      </rPr>
      <t xml:space="preserve">
Personal Development Plan compliance (Project-related trainings, certifications, Nihongo, Apps Hub-related, etc.)
Organization-required trainings (SABA, Apps Hub-related, etc.)
Add-on value trainings (internal/external/Apps Hub-related)
*Mandatory trainings from upper mgt is considered as assigned training</t>
    </r>
  </si>
  <si>
    <t>Attended 100% of the assigned training + 3 trainings at own initiative OR with certification</t>
  </si>
  <si>
    <t>Attended 100% of the assigned training + 1 training at own initiative</t>
  </si>
  <si>
    <t>Attended 100% of the assigned training</t>
  </si>
  <si>
    <t>Attended 80% - 99% of the assigned training</t>
  </si>
  <si>
    <t>Attended &lt; 80% of the assigned training</t>
  </si>
  <si>
    <t>Compliance</t>
  </si>
  <si>
    <t>Tower Compliance:
a. Finance Reports (re-SQ, HC and Revenue, Billing Advice)
b. SAP Timesheet / AE report submission/ ACR filing
c. Leave filing
d. SABA training compliance
e. Resource Management (Resignation, employee movement notif)</t>
  </si>
  <si>
    <t>98% above team compliance</t>
  </si>
  <si>
    <t>81% - 97% team compliance</t>
  </si>
  <si>
    <t>75% - 80% team compliance</t>
  </si>
  <si>
    <t>60% - 74% team compliance</t>
  </si>
  <si>
    <t>below 60% team compliance</t>
  </si>
  <si>
    <t>Security</t>
  </si>
  <si>
    <r>
      <rPr>
        <b/>
        <sz val="9"/>
        <color indexed="8"/>
        <rFont val="Calibri"/>
        <family val="2"/>
      </rPr>
      <t>Security Incident Management (0 Rank Z &amp; S)</t>
    </r>
    <r>
      <rPr>
        <sz val="9"/>
        <color indexed="8"/>
        <rFont val="Calibri"/>
        <family val="2"/>
      </rPr>
      <t xml:space="preserve">
-0 Rank Z &amp; S</t>
    </r>
  </si>
  <si>
    <t>0 Rank Z - C incidents; all incidents 1st escalation TAT is within 4 hours</t>
  </si>
  <si>
    <t>0 Rank Z - B incidents; all incidents 1st escalation TAT is within 4 hours</t>
  </si>
  <si>
    <t>0 Rank Z &amp; S incidents; all incidents 1st escalation TAT is within 4 hours</t>
  </si>
  <si>
    <t>0 Rank Z, =&gt;1 S incidents; 1 incident not escalated within 4 hours</t>
  </si>
  <si>
    <t>=&gt;1 Rank Z incidents; ; &gt;1 incident not escalated within 4 hours</t>
  </si>
  <si>
    <t>Objectives Score</t>
  </si>
  <si>
    <t>WEIGHTAGE CHECK</t>
  </si>
  <si>
    <t>Objectives Rating</t>
  </si>
  <si>
    <t>RATING CHECK</t>
  </si>
  <si>
    <t>Agreement to the set Performance Objectives:</t>
  </si>
  <si>
    <t>Appraisee's Signature Over Printed Name</t>
  </si>
  <si>
    <t>Date</t>
  </si>
  <si>
    <t>Appraiser's Signature Over Printed Name</t>
  </si>
  <si>
    <t>Competency Factors</t>
  </si>
  <si>
    <t>Competency Assessment</t>
  </si>
  <si>
    <r>
      <rPr>
        <b/>
        <sz val="9"/>
        <color indexed="10"/>
        <rFont val="Calibri"/>
        <family val="2"/>
      </rPr>
      <t>Outstanding -</t>
    </r>
    <r>
      <rPr>
        <sz val="9"/>
        <color indexed="8"/>
        <rFont val="Calibri"/>
        <family val="2"/>
      </rPr>
      <t xml:space="preserve"> Performance against the competency standard far exceeds what is required</t>
    </r>
  </si>
  <si>
    <r>
      <rPr>
        <b/>
        <sz val="9"/>
        <color indexed="10"/>
        <rFont val="Calibri"/>
        <family val="2"/>
      </rPr>
      <t>Exceeds -</t>
    </r>
    <r>
      <rPr>
        <sz val="9"/>
        <color indexed="8"/>
        <rFont val="Calibri"/>
        <family val="2"/>
      </rPr>
      <t xml:space="preserve"> Comptency level is above what is required.</t>
    </r>
  </si>
  <si>
    <r>
      <rPr>
        <b/>
        <sz val="9"/>
        <color indexed="10"/>
        <rFont val="Calibri"/>
        <family val="2"/>
      </rPr>
      <t>Successful</t>
    </r>
    <r>
      <rPr>
        <sz val="9"/>
        <color indexed="8"/>
        <rFont val="Calibri"/>
        <family val="2"/>
      </rPr>
      <t>ly Meets - Meets all the required competency standard</t>
    </r>
  </si>
  <si>
    <r>
      <rPr>
        <b/>
        <sz val="9"/>
        <color indexed="10"/>
        <rFont val="Calibri"/>
        <family val="2"/>
      </rPr>
      <t>Partially</t>
    </r>
    <r>
      <rPr>
        <sz val="9"/>
        <color indexed="8"/>
        <rFont val="Calibri"/>
        <family val="2"/>
      </rPr>
      <t xml:space="preserve"> Meets - Comptency level largely meets the required standard, (75%) but some additional development/coaching is required.</t>
    </r>
  </si>
  <si>
    <r>
      <rPr>
        <b/>
        <sz val="9"/>
        <color indexed="10"/>
        <rFont val="Calibri"/>
        <family val="2"/>
      </rPr>
      <t>Unacceptable</t>
    </r>
    <r>
      <rPr>
        <sz val="9"/>
        <color indexed="8"/>
        <rFont val="Calibri"/>
        <family val="2"/>
      </rPr>
      <t xml:space="preserve"> - Competency area is not demonstrated at the required level.</t>
    </r>
  </si>
  <si>
    <t>Core Factor</t>
  </si>
  <si>
    <t>Description</t>
  </si>
  <si>
    <t>Delivering Customer Value</t>
  </si>
  <si>
    <t>Keeps promises to the customer. -Focuses on activities that deliver value for customers. -Builds trusted relationships with customers. -Creates value by working collaboratively with customers, co-creating new solutions.</t>
  </si>
  <si>
    <t>Driving Innovation</t>
  </si>
  <si>
    <t>Demonstrates future orientation; looks beyond known role models, methods or geographical boundaries. -Willing to challenge the status quo. -Takes risks, and accepts that making mistakes is a natural step towards innovation and success. -Thinks and acts in an agile and flexible way in order to create new ideas, concepts and solutions to benefit Fujitsu</t>
  </si>
  <si>
    <t>Inspiring Leadership</t>
  </si>
  <si>
    <t>Sets clear direction and inspires high performance with integrity (leaders/managers only). -Consistently role models Fujitsu’s values and behaviours and supports others where formal authority does not exist (all employees). -Recognises and uses their understanding of the power of diverse thought, background, culture &amp; gender. -Articulates messages that are meaningful to others to gain support and commitment. -Makes a positive impact; demonstrates conviction and confidence when interacting with others.</t>
  </si>
  <si>
    <t>Integrity</t>
  </si>
  <si>
    <t>Does what they say they will do. -Takes personal accountability for their actions. -Prepared to make a stand on issues of principle. -In everything they do, acts in the best interests of Fujitsu and Principles outlined in the Fujitsu Way.</t>
  </si>
  <si>
    <t>Passion for Results</t>
  </si>
  <si>
    <t>Builds high performing, diverse teams through supporting the development of all team members (leaders/managers only). -Focuses effort on highest priorities and takes on new challenges with enthusiasm and urgency. -Understands the wider business impact of own decisions and actions. -Effectively evaluates information and makes timely, good quality decisions.</t>
  </si>
  <si>
    <t>Competency Score</t>
  </si>
  <si>
    <t>Rating Check</t>
  </si>
  <si>
    <t>Competency Rating</t>
  </si>
  <si>
    <t>PRELIMINARY AGGREGATE SCORE</t>
  </si>
  <si>
    <t>PRELIMINARY AGGREGATE RATING</t>
  </si>
  <si>
    <t>Please submit completed softcopy of the file and printed signed form to HR:</t>
  </si>
  <si>
    <r>
      <t xml:space="preserve">Overall Performance </t>
    </r>
    <r>
      <rPr>
        <sz val="12"/>
        <color indexed="8"/>
        <rFont val="Calibri"/>
        <family val="2"/>
      </rPr>
      <t>(This portion to be completed after Normalisation)</t>
    </r>
  </si>
  <si>
    <t>Final Rating Result:</t>
  </si>
  <si>
    <t>Final Rating Description</t>
  </si>
  <si>
    <r>
      <rPr>
        <b/>
        <sz val="9"/>
        <color indexed="10"/>
        <rFont val="Calibri"/>
        <family val="2"/>
      </rPr>
      <t>Outstanding -</t>
    </r>
    <r>
      <rPr>
        <sz val="9"/>
        <color indexed="8"/>
        <rFont val="Calibri"/>
        <family val="2"/>
      </rPr>
      <t xml:space="preserve"> Made an exceptional contribution to the organisation that has been transformational, far beyond the expectations and requirements of the role.</t>
    </r>
  </si>
  <si>
    <r>
      <rPr>
        <b/>
        <sz val="9"/>
        <color indexed="10"/>
        <rFont val="Calibri"/>
        <family val="2"/>
      </rPr>
      <t>Exceeds -</t>
    </r>
    <r>
      <rPr>
        <sz val="9"/>
        <color indexed="8"/>
        <rFont val="Calibri"/>
        <family val="2"/>
      </rPr>
      <t xml:space="preserve"> Consistently exceeded all performance objectives, expectations and requirements, in all aspects of the role.</t>
    </r>
  </si>
  <si>
    <r>
      <rPr>
        <b/>
        <sz val="9"/>
        <color indexed="10"/>
        <rFont val="Calibri"/>
        <family val="2"/>
      </rPr>
      <t>Successful</t>
    </r>
    <r>
      <rPr>
        <sz val="9"/>
        <color indexed="8"/>
        <rFont val="Calibri"/>
        <family val="2"/>
      </rPr>
      <t>ly Meets - Achieved all performance objectives and met all of the expectations and requirements of the role.</t>
    </r>
  </si>
  <si>
    <r>
      <rPr>
        <b/>
        <sz val="9"/>
        <color indexed="10"/>
        <rFont val="Calibri"/>
        <family val="2"/>
      </rPr>
      <t>Partially</t>
    </r>
    <r>
      <rPr>
        <sz val="9"/>
        <color indexed="8"/>
        <rFont val="Calibri"/>
        <family val="2"/>
      </rPr>
      <t xml:space="preserve"> Meets - Achieved some but not all performance objectives and met some but not all of the expectations and requirements of the role.</t>
    </r>
  </si>
  <si>
    <r>
      <rPr>
        <b/>
        <sz val="9"/>
        <color indexed="10"/>
        <rFont val="Calibri"/>
        <family val="2"/>
      </rPr>
      <t>Unacceptable</t>
    </r>
    <r>
      <rPr>
        <sz val="9"/>
        <color indexed="8"/>
        <rFont val="Calibri"/>
        <family val="2"/>
      </rPr>
      <t xml:space="preserve"> - Did not achieve performance objectives and overall performance was significantly below expectations and requirements.</t>
    </r>
  </si>
  <si>
    <t>Appraisee's Signature:</t>
  </si>
  <si>
    <t>Date:</t>
  </si>
  <si>
    <t>Appraiser's Signature:</t>
  </si>
  <si>
    <t xml:space="preserve"> </t>
  </si>
  <si>
    <t>Achieve JDU Service Line Headcount/Recruitment Targets</t>
  </si>
  <si>
    <t>Achieve JDU Service Line Utilization Rate Targets</t>
  </si>
  <si>
    <t>Projects Cost Performance (all projects under SL)</t>
  </si>
  <si>
    <r>
      <t xml:space="preserve">Proactiveness / Challenging initiatives
</t>
    </r>
    <r>
      <rPr>
        <sz val="9"/>
        <color indexed="8"/>
        <rFont val="Calibri"/>
        <family val="2"/>
      </rPr>
      <t xml:space="preserve">Challenging project (big project, new framwork, cutting edge)
Business creation by negotiating with JP
Shared Service / Standardization improvement
</t>
    </r>
  </si>
  <si>
    <t>Standardization</t>
  </si>
  <si>
    <r>
      <rPr>
        <b/>
        <sz val="9"/>
        <rFont val="Calibri"/>
        <family val="2"/>
      </rPr>
      <t>Standardization/Shared Service  improvement</t>
    </r>
    <r>
      <rPr>
        <sz val="9"/>
        <rFont val="Calibri"/>
        <family val="2"/>
      </rPr>
      <t xml:space="preserve">
-Identify issues or risks related to standardization / shared service
-Consider measures for addressing the issues or risks
-Make an action plan
-Take action based on planned measures</t>
    </r>
  </si>
  <si>
    <t>Completed implementation of action plan and recognize remarkable improvement</t>
  </si>
  <si>
    <t>Completed implementation of action plan but recognize some improvement</t>
  </si>
  <si>
    <t>Completed implementation of action plan but recognize slight improvement</t>
  </si>
  <si>
    <t>Action plan is completed but partially or cannot implement it</t>
  </si>
  <si>
    <t>No action plan</t>
  </si>
  <si>
    <t>Delivery Excellence</t>
  </si>
  <si>
    <r>
      <t xml:space="preserve">Quality 
</t>
    </r>
    <r>
      <rPr>
        <sz val="9"/>
        <color indexed="8"/>
        <rFont val="Calibri"/>
        <family val="2"/>
      </rPr>
      <t>based on standard KPI, RCT and RFT KPIs</t>
    </r>
  </si>
  <si>
    <r>
      <t xml:space="preserve">Productivity / Schedule
</t>
    </r>
    <r>
      <rPr>
        <sz val="9"/>
        <color indexed="8"/>
        <rFont val="Calibri"/>
        <family val="2"/>
      </rPr>
      <t>based on standard KPI, RCT and RFT KPIs</t>
    </r>
  </si>
  <si>
    <t>Employee Engagement Positive Workplace (Non-project related support)</t>
  </si>
  <si>
    <r>
      <t xml:space="preserve">JDU Service Line Attrition
</t>
    </r>
    <r>
      <rPr>
        <sz val="9"/>
        <color indexed="8"/>
        <rFont val="Calibri"/>
        <family val="2"/>
      </rPr>
      <t>KPI: -20% of previous FY attrition</t>
    </r>
    <r>
      <rPr>
        <b/>
        <sz val="9"/>
        <color indexed="8"/>
        <rFont val="Calibri"/>
        <family val="2"/>
      </rPr>
      <t xml:space="preserve">
</t>
    </r>
    <r>
      <rPr>
        <sz val="9"/>
        <color indexed="8"/>
        <rFont val="Calibri"/>
        <family val="2"/>
      </rPr>
      <t>Target = 10.72%
Follow 2021 average
Actual Attrition FY21 = 13.40%</t>
    </r>
  </si>
  <si>
    <t>&lt;9.12%</t>
  </si>
  <si>
    <t>9.12% - 9.59%</t>
  </si>
  <si>
    <t>9.6% - 12.3%</t>
  </si>
  <si>
    <t>12.31% - 12.9%</t>
  </si>
  <si>
    <t>&gt;12.91%</t>
  </si>
  <si>
    <r>
      <t xml:space="preserve">Events/Engagement Attendance
</t>
    </r>
    <r>
      <rPr>
        <sz val="9"/>
        <rFont val="Calibri"/>
        <family val="2"/>
      </rPr>
      <t>GRiP/SDG Tribe Participation - tower level
 QTD/Townhall/Genral Assembly
Townhall / Kickoff / Christmas Party
Other company events</t>
    </r>
  </si>
  <si>
    <r>
      <t>EE/Glint Survey Scores - tower level</t>
    </r>
    <r>
      <rPr>
        <sz val="9"/>
        <color indexed="8"/>
        <rFont val="Calibri"/>
        <family val="2"/>
      </rPr>
      <t xml:space="preserve">
Survey Scores - 78% target (Fy22 based on Asia Cluster KPI)</t>
    </r>
    <r>
      <rPr>
        <b/>
        <sz val="9"/>
        <color indexed="8"/>
        <rFont val="Calibri"/>
        <family val="2"/>
      </rPr>
      <t xml:space="preserve">
</t>
    </r>
  </si>
  <si>
    <r>
      <t xml:space="preserve">Personal Development:
</t>
    </r>
    <r>
      <rPr>
        <sz val="9"/>
        <color indexed="8"/>
        <rFont val="Calibri"/>
        <family val="2"/>
      </rPr>
      <t>Personal Development Plan compliance (Project-related trainings, certifications, Nihongo, Apps Hub-related, etc.)
Organization-required trainings (SABA, Apps Hub-related, etc.)
Add-on value trainings (internal/external/Apps Hub-related)
*Mandatory trainings from upper mgt is considered as assigned training</t>
    </r>
  </si>
  <si>
    <r>
      <t xml:space="preserve">JDU Service Line Compliance:
</t>
    </r>
    <r>
      <rPr>
        <sz val="9"/>
        <color indexed="8"/>
        <rFont val="Calibri"/>
        <family val="2"/>
      </rPr>
      <t>"a. Finance Reports (re-SQ, HC and Revenue, Billing Advice)
b. SAP Timesheet / AE report submission/ ACR filing
c. Leave filing
d. SABA training compliance
e. Resource Management (Resignation, employee movement notif)"</t>
    </r>
  </si>
  <si>
    <r>
      <rPr>
        <b/>
        <sz val="9"/>
        <color indexed="8"/>
        <rFont val="Calibri"/>
        <family val="2"/>
      </rPr>
      <t>Security Incident Management (0 Rank Z &amp; S)</t>
    </r>
    <r>
      <rPr>
        <sz val="9"/>
        <color indexed="8"/>
        <rFont val="Calibri"/>
        <family val="2"/>
      </rPr>
      <t xml:space="preserve">
-0 Rank Z &amp; S
-1st escalation TAT is within 4 hours
-RCA TAT within specified TAT (to be updated in Security Incident Policy)</t>
    </r>
  </si>
  <si>
    <t>Customer Satisfaction - QCD</t>
  </si>
  <si>
    <r>
      <rPr>
        <b/>
        <sz val="11"/>
        <color theme="1"/>
        <rFont val="Calibri"/>
        <family val="2"/>
        <scheme val="minor"/>
      </rPr>
      <t>Quality</t>
    </r>
    <r>
      <rPr>
        <sz val="11"/>
        <color theme="1"/>
        <rFont val="Calibri"/>
        <family val="2"/>
        <scheme val="minor"/>
      </rPr>
      <t xml:space="preserve"> 
'-average of all projects per unit
-basis is Q-KPI quality indicators:
Ex: Quality after Delivery: The number of bugs during Client/Acceptance Test or after delivery.
If Client Findings are not yet available (ex. Q4), use Internal Findings."</t>
    </r>
  </si>
  <si>
    <r>
      <t xml:space="preserve">Productivity / Delivery
</t>
    </r>
    <r>
      <rPr>
        <sz val="11"/>
        <color theme="1"/>
        <rFont val="Calibri"/>
        <family val="2"/>
        <scheme val="minor"/>
      </rPr>
      <t>'-average of all projects per unit
-basis is Q-KPI productivity / delivery indicators:
Ex: - Project Target Productivity Achievement Rate (number of projects achieved/total projects)</t>
    </r>
  </si>
  <si>
    <r>
      <t xml:space="preserve">Projects Cost Performance
</t>
    </r>
    <r>
      <rPr>
        <sz val="11"/>
        <color theme="1"/>
        <rFont val="Calibri"/>
        <family val="2"/>
        <scheme val="minor"/>
      </rPr>
      <t>-average of all projects per unit
((Planned Cost + Overtime) – Leaves) / Billed Amount</t>
    </r>
  </si>
  <si>
    <t>Project is &lt;90% from budgeted/estimated effort (MD/MM) or cost</t>
  </si>
  <si>
    <t>Project is within 90%-95% from budgeted/estimated effort (MD/MM) or cost</t>
  </si>
  <si>
    <t>Project is at 96%-100% budgeted/estimated effort (MD/MM) or cost</t>
  </si>
  <si>
    <t>Customer Satisfaction - PPR</t>
  </si>
  <si>
    <r>
      <t xml:space="preserve">PPR/CSAT
</t>
    </r>
    <r>
      <rPr>
        <sz val="11"/>
        <color theme="1"/>
        <rFont val="Calibri"/>
        <family val="2"/>
        <scheme val="minor"/>
      </rPr>
      <t>Default: PPR
CSAT only applicable for pool-type and projects not receiving PPR
Coverage: Q4 of previous FY and Q1-Q3 of current FY.</t>
    </r>
  </si>
  <si>
    <t>Average Service Line projects' PPR Result : 95% above score; CSAT: 5:00</t>
  </si>
  <si>
    <t>Average Service Line projects'PPR Result : 85% - 94% score; CSAT: 4.70-4.99</t>
  </si>
  <si>
    <t>Average Service Line projects' PPR Result is 80-84% score; CSAT: 4.00-4.69</t>
  </si>
  <si>
    <t>Average Service Line projects'PPR Result: 60% - 79% score; CSAT: 3.00-3.99</t>
  </si>
  <si>
    <t>Average Service Line projects'PPR Result: below 60% score; below 3.00</t>
  </si>
  <si>
    <t>Customer Satisfaction - Escalation</t>
  </si>
  <si>
    <r>
      <t xml:space="preserve">Escalation Management
</t>
    </r>
    <r>
      <rPr>
        <sz val="11"/>
        <color theme="1"/>
        <rFont val="Calibri"/>
        <family val="2"/>
        <scheme val="minor"/>
      </rPr>
      <t>-Major: BG/JGG escalated upto RBU Head and above
-Minor: BG/JGG escalated upto OM level</t>
    </r>
  </si>
  <si>
    <t>0 major AND minor escalations</t>
  </si>
  <si>
    <t>0 major AND/OR 1-4 minor escalations</t>
  </si>
  <si>
    <t>Escalations contained within 1-2 major AND/OR 5-8 minor</t>
  </si>
  <si>
    <t>3-5 major AND/OR 9-10 minor</t>
  </si>
  <si>
    <t>&gt; 6 major AND/OR &gt;11 minor</t>
  </si>
  <si>
    <r>
      <t xml:space="preserve">Achieve Finance Targets
</t>
    </r>
    <r>
      <rPr>
        <sz val="11"/>
        <rFont val="Calibri"/>
        <family val="2"/>
        <scheme val="minor"/>
      </rPr>
      <t>-Monthly planned target revenue per project (average of all projects handled)
-Leaves control: within 5% per month threshold (planned, unplanned, not considering statutory/govt required leaves: maternity, paternity, etc)</t>
    </r>
  </si>
  <si>
    <t>99-100% and above achievement</t>
  </si>
  <si>
    <t>96-98% achievement</t>
  </si>
  <si>
    <t>95% achievement</t>
  </si>
  <si>
    <t>85-94% achievement</t>
  </si>
  <si>
    <t>84% and below achievement</t>
  </si>
  <si>
    <r>
      <t xml:space="preserve">Achieve Assignment Rate Targets
</t>
    </r>
    <r>
      <rPr>
        <sz val="11"/>
        <color theme="1"/>
        <rFont val="Calibri"/>
        <family val="2"/>
        <scheme val="minor"/>
      </rPr>
      <t>-assignment rate per unit: Billable Man-months / Allocatable MM</t>
    </r>
  </si>
  <si>
    <t>91-95% achievement</t>
  </si>
  <si>
    <t>People</t>
  </si>
  <si>
    <r>
      <t xml:space="preserve">Service Line Attrition
</t>
    </r>
    <r>
      <rPr>
        <sz val="9"/>
        <color theme="1"/>
        <rFont val="Calibri"/>
        <family val="2"/>
        <scheme val="minor"/>
      </rPr>
      <t>KPI: -10% of previous FY attrition
FY22 actual (for basis): 9.07% (Apr 2022-Mar 2023)
JP RBU FY23 Target/Baseline = 8.16%</t>
    </r>
  </si>
  <si>
    <r>
      <t xml:space="preserve">EE/Glint Survey Scores - unit level
</t>
    </r>
    <r>
      <rPr>
        <sz val="9"/>
        <color theme="1"/>
        <rFont val="Calibri"/>
        <family val="2"/>
        <scheme val="minor"/>
      </rPr>
      <t>Survey Scores - 85% target</t>
    </r>
  </si>
  <si>
    <t>91-95%</t>
  </si>
  <si>
    <t>85-90%</t>
  </si>
  <si>
    <t>75-84%</t>
  </si>
  <si>
    <t>&lt;75%</t>
  </si>
  <si>
    <t>Productivity- CSIP &amp; Automation</t>
  </si>
  <si>
    <r>
      <t xml:space="preserve">CSIP (based on Service Line/Tower targets)
</t>
    </r>
    <r>
      <rPr>
        <sz val="11"/>
        <color theme="1"/>
        <rFont val="Calibri"/>
        <family val="2"/>
        <scheme val="minor"/>
      </rPr>
      <t xml:space="preserve">Refer to the CSIP &amp; Automation targets per service line
</t>
    </r>
    <r>
      <rPr>
        <b/>
        <sz val="11"/>
        <color rgb="FFFF0000"/>
        <rFont val="Calibri"/>
        <family val="2"/>
        <scheme val="minor"/>
      </rPr>
      <t xml:space="preserve"> (Note: OM to divide allocation per LH/LM/PM)</t>
    </r>
  </si>
  <si>
    <t>achieved 95-100% of the target</t>
  </si>
  <si>
    <t>achieved &lt;94% of the target</t>
  </si>
  <si>
    <t>No submission/0 approved entry</t>
  </si>
  <si>
    <r>
      <t xml:space="preserve">Security Incident Management (0 Rank Z &amp; S)
</t>
    </r>
    <r>
      <rPr>
        <sz val="11"/>
        <rFont val="Calibri"/>
        <family val="2"/>
        <scheme val="minor"/>
      </rPr>
      <t>'-0 Rank Z &amp; S
-1st escalation/SIREN ticket registration TAT: Rank Z, S = 60 mins; Rank A, B = 120 mins</t>
    </r>
  </si>
  <si>
    <t>0 Rank Z - B incidents; all incidents 1st escalation TAT is within target (based on Rank)</t>
  </si>
  <si>
    <t>0 Rank Z - A incidents; all incidents 1st escalation TAT is within target (based on Rank)</t>
  </si>
  <si>
    <t>0 Rank Z - S incidents; all incidents 1st escalation TAT is within target (based on Rank)</t>
  </si>
  <si>
    <t>0 Rank Z, =&gt;1 S incidents; 1 incident not escalated within target (based on Rank)</t>
  </si>
  <si>
    <t>=&gt;1 Rank Z incidents; ; &gt;1 incident not escalated within target (based on Rank)</t>
  </si>
  <si>
    <r>
      <t>Monthly security audit</t>
    </r>
    <r>
      <rPr>
        <sz val="11"/>
        <color theme="1"/>
        <rFont val="Calibri"/>
        <family val="2"/>
        <scheme val="minor"/>
      </rPr>
      <t xml:space="preserve">
'0 NGs and delay in submission</t>
    </r>
  </si>
  <si>
    <t>0 Findings and no delays in monthly audit.</t>
  </si>
  <si>
    <t>0 Findings but delayed in monthly audit.</t>
  </si>
  <si>
    <t>At least 1 Finding and delayed in monthly audit.</t>
  </si>
  <si>
    <t>Japan RBU Compliance</t>
  </si>
  <si>
    <r>
      <t xml:space="preserve">Service Line Compliance:
</t>
    </r>
    <r>
      <rPr>
        <sz val="11"/>
        <color theme="1"/>
        <rFont val="Calibri"/>
        <family val="2"/>
        <scheme val="minor"/>
      </rPr>
      <t>a. Finance Reports (re-SQ, HC and Revenue, Billing Advice)
b. HR Related (SAP Timesheet / AE report submission/ ACR filing / Leave filing / SABA training compliance)
*leave filing includes 50% VL compliance
c. Resource Management (Resignation, employee movement notif)
d. Executive Reports (MBR)</t>
    </r>
  </si>
  <si>
    <t>Tower-Specific KPIs</t>
  </si>
  <si>
    <r>
      <rPr>
        <b/>
        <sz val="9"/>
        <color indexed="8"/>
        <rFont val="Calibri"/>
        <family val="2"/>
      </rPr>
      <t xml:space="preserve">Each service line to update details and metrics: based on ATP key measures and strategies not covered above
</t>
    </r>
    <r>
      <rPr>
        <sz val="9"/>
        <color rgb="FF000000"/>
        <rFont val="Calibri"/>
        <family val="2"/>
      </rPr>
      <t>Note: PM audit/score metric must be included
PM Audit Result Average result: Q1 to Q4</t>
    </r>
  </si>
  <si>
    <t>&gt;95% average score</t>
  </si>
  <si>
    <t>90% to 95% average score</t>
  </si>
  <si>
    <t>60% to 89% average score</t>
  </si>
  <si>
    <t>40% to 59% average score</t>
  </si>
  <si>
    <t>&lt;40%</t>
  </si>
  <si>
    <t>gfsdgs</t>
  </si>
  <si>
    <t>gfsg</t>
  </si>
  <si>
    <t>hkjhk</t>
  </si>
  <si>
    <t>fgfgs</t>
  </si>
  <si>
    <t>gffgs</t>
  </si>
  <si>
    <r>
      <rPr>
        <b/>
        <sz val="11"/>
        <color theme="1"/>
        <rFont val="Calibri"/>
        <family val="2"/>
        <scheme val="minor"/>
      </rPr>
      <t>Quality</t>
    </r>
    <r>
      <rPr>
        <sz val="11"/>
        <color theme="1"/>
        <rFont val="Calibri"/>
        <family val="2"/>
        <scheme val="minor"/>
      </rPr>
      <t xml:space="preserve"> 
'-average of all projects handled
-main basis is the project's quality targets
-if not available, basis is Q-KPI</t>
    </r>
  </si>
  <si>
    <t>Project exceeds the (internal/customer) defined quality metrics by 6 to 10%</t>
  </si>
  <si>
    <t>Project exceeds the (internal/customer) defined quality metrics by 1 to 5%</t>
  </si>
  <si>
    <t>Project meets the (internal/customer) defined quality metrics</t>
  </si>
  <si>
    <t>Project did not meet the (internal/customer) defined quality metrics by 1 to 5%</t>
  </si>
  <si>
    <t>Project did not meet the (internal/customer) defined quality metrics by 6% or more</t>
  </si>
  <si>
    <r>
      <t xml:space="preserve">Productivity / Delivery
</t>
    </r>
    <r>
      <rPr>
        <sz val="11"/>
        <color theme="1"/>
        <rFont val="Calibri"/>
        <family val="2"/>
        <scheme val="minor"/>
      </rPr>
      <t>'-average of all projects handled
-main basis is the project's productivity/delivery targets
-if not available, basis is Q-KPI</t>
    </r>
  </si>
  <si>
    <t>Project exceeds the (internal/customer) defined productivity/schedule metrics by 6 to 10%</t>
  </si>
  <si>
    <t>Project exceeds the (internal/customer) defined productivity/schedule metrics by 1 to 5%</t>
  </si>
  <si>
    <t>Project meets the (internal/customer) defined productivity/schedule metrics</t>
  </si>
  <si>
    <t>Project did not meet the (internal/customer) defined productivity/schedule metrics by 1 to 5%</t>
  </si>
  <si>
    <t>Project did not meet the (internal/customer) defined productivity/schedule metrics by 6% or more</t>
  </si>
  <si>
    <r>
      <t xml:space="preserve">Projects Cost Performance
</t>
    </r>
    <r>
      <rPr>
        <sz val="11"/>
        <color theme="1"/>
        <rFont val="Calibri"/>
        <family val="2"/>
        <scheme val="minor"/>
      </rPr>
      <t>-average of all projects handled
((Planned Cost + Overtime) – Leaves) / Billed Amount</t>
    </r>
  </si>
  <si>
    <r>
      <rPr>
        <b/>
        <sz val="11"/>
        <color theme="1"/>
        <rFont val="Calibri"/>
        <family val="2"/>
        <scheme val="minor"/>
      </rPr>
      <t>PPR/CSAT</t>
    </r>
    <r>
      <rPr>
        <sz val="11"/>
        <color theme="1"/>
        <rFont val="Calibri"/>
        <family val="2"/>
        <scheme val="minor"/>
      </rPr>
      <t xml:space="preserve">
Default: PPR
CSAT only applicable for pool-type and projects not receiving PPR
Coverage: Q4 of previous FY and Q1-Q3 of current FY.</t>
    </r>
  </si>
  <si>
    <t>Average of projects' PPR Result : 95% above score; CSAT: 5:00</t>
  </si>
  <si>
    <t>Average of projects'PPR Result : 85% - 94% score; CSAT: 4.70-4.99</t>
  </si>
  <si>
    <t>Average of projects' PPR Result is 80-84% score; CSAT: 4.00-4.69</t>
  </si>
  <si>
    <t>Average of projects'PPR Result: 60% - 79% score; CSAT: 3.00-3.99</t>
  </si>
  <si>
    <t>Average of projects'PPR Result: below 60% score; below 3.00</t>
  </si>
  <si>
    <r>
      <rPr>
        <b/>
        <sz val="11"/>
        <rFont val="Calibri"/>
        <family val="2"/>
        <scheme val="minor"/>
      </rPr>
      <t xml:space="preserve"> Escalation Management</t>
    </r>
    <r>
      <rPr>
        <sz val="11"/>
        <rFont val="Calibri"/>
        <family val="2"/>
        <scheme val="minor"/>
      </rPr>
      <t xml:space="preserve">
-Major: BG/JGG escalated upto OM Head and above
-Minor: BG/JGG escalated upto LH/LM level</t>
    </r>
  </si>
  <si>
    <t>Projects Attrition</t>
  </si>
  <si>
    <t>KPI: -10% of previous FY attrition
FY22 actual (for basis): 9.07% (Apr 2022-Mar 2023)
JP RBU FY23 Target/Baseline = 8.16%</t>
  </si>
  <si>
    <t>EE/Glint Survey Scores - PM level</t>
  </si>
  <si>
    <t>Survey Scores - 85% target</t>
  </si>
  <si>
    <r>
      <t xml:space="preserve">CSIP (based on Service Line/Tower targets)
</t>
    </r>
    <r>
      <rPr>
        <sz val="11"/>
        <color theme="1"/>
        <rFont val="Calibri"/>
        <family val="2"/>
        <scheme val="minor"/>
      </rPr>
      <t>Refer to the CSIP &amp; Automation targets per service line
 (Note: OM to divide allocation per LH/LM/PM)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</si>
  <si>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PM Score and PM Inspection
</t>
    </r>
    <r>
      <rPr>
        <sz val="11"/>
        <color theme="1"/>
        <rFont val="Calibri"/>
        <family val="2"/>
        <scheme val="minor"/>
      </rPr>
      <t>Target:  90% score</t>
    </r>
  </si>
  <si>
    <t>&gt;95% in PM Inspection</t>
  </si>
  <si>
    <t>&gt;90% and PM Inspection in this FY</t>
  </si>
  <si>
    <t>90% score</t>
  </si>
  <si>
    <t>&gt;= 60% and &lt; 90%</t>
  </si>
  <si>
    <t>&lt; 60%</t>
  </si>
  <si>
    <r>
      <rPr>
        <b/>
        <sz val="11"/>
        <color indexed="8"/>
        <rFont val="Calibri"/>
        <family val="2"/>
      </rPr>
      <t>Proactiveness / Challenging initiatives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indexed="8"/>
        <rFont val="Calibri"/>
        <family val="2"/>
      </rPr>
      <t>Challenging project (big project, new framwork, cutting edge)
Business creation by negotiating with JP
Shared Service / Standardization improvement</t>
    </r>
  </si>
  <si>
    <r>
      <rPr>
        <b/>
        <sz val="11"/>
        <rFont val="Calibri"/>
        <family val="2"/>
      </rPr>
      <t>Standardization/Shared Service  improvement</t>
    </r>
    <r>
      <rPr>
        <sz val="11"/>
        <rFont val="Calibri"/>
        <family val="2"/>
      </rPr>
      <t xml:space="preserve">
-Identify issues or risks related to standardization / shared service
-Consider measures for addressing the issues or risks
-Make an action plan
-Take action based on planned measures</t>
    </r>
  </si>
  <si>
    <t>PPR Result : 95% or above score</t>
  </si>
  <si>
    <t>PPR Result : 85% - 94% score</t>
  </si>
  <si>
    <t>PPR Result is 80% - 84% score</t>
  </si>
  <si>
    <t>PPR Result: 60% - 79% score</t>
  </si>
  <si>
    <t>PPR Result: below 60% score</t>
  </si>
  <si>
    <r>
      <t xml:space="preserve">Quality 
</t>
    </r>
    <r>
      <rPr>
        <sz val="9"/>
        <color indexed="8"/>
        <rFont val="Calibri"/>
        <family val="2"/>
      </rPr>
      <t>based on standard KPI, RCT and RFT KPIs</t>
    </r>
    <r>
      <rPr>
        <b/>
        <sz val="9"/>
        <color indexed="8"/>
        <rFont val="Calibri"/>
        <family val="2"/>
      </rPr>
      <t xml:space="preserve">
</t>
    </r>
  </si>
  <si>
    <r>
      <t xml:space="preserve">JDU Service Line Attrition
</t>
    </r>
    <r>
      <rPr>
        <sz val="11"/>
        <color theme="1"/>
        <rFont val="Calibri"/>
        <family val="2"/>
        <scheme val="minor"/>
      </rPr>
      <t>KPI: -20% of previous FY attrition</t>
    </r>
    <r>
      <rPr>
        <b/>
        <sz val="11"/>
        <color indexed="8"/>
        <rFont val="Calibri"/>
        <family val="2"/>
      </rPr>
      <t xml:space="preserve">
</t>
    </r>
    <r>
      <rPr>
        <sz val="11"/>
        <color theme="1"/>
        <rFont val="Calibri"/>
        <family val="2"/>
        <scheme val="minor"/>
      </rPr>
      <t>Target = 10.72%
Follow 2021 average
Actual Attrition FY21 = 13.40%</t>
    </r>
  </si>
  <si>
    <r>
      <t xml:space="preserve">Events/Engagement Attendance
</t>
    </r>
    <r>
      <rPr>
        <sz val="11"/>
        <rFont val="Calibri"/>
        <family val="2"/>
      </rPr>
      <t>GRiP/SDG Tribe Participation - tower level
 QTD/Townhall/Genral Assembly
Townhall / Kickoff / Christmas Party
Other company events</t>
    </r>
  </si>
  <si>
    <r>
      <t>EE/Glint Survey Scores - tower level</t>
    </r>
    <r>
      <rPr>
        <sz val="11"/>
        <color theme="1"/>
        <rFont val="Calibri"/>
        <family val="2"/>
        <scheme val="minor"/>
      </rPr>
      <t xml:space="preserve">
Survey Scores - 78% target (Fy22 based on Asia Cluster KPI)</t>
    </r>
    <r>
      <rPr>
        <b/>
        <sz val="11"/>
        <color indexed="8"/>
        <rFont val="Calibri"/>
        <family val="2"/>
      </rPr>
      <t xml:space="preserve">
</t>
    </r>
  </si>
  <si>
    <r>
      <t xml:space="preserve">JDU Service Line Compliance:
</t>
    </r>
    <r>
      <rPr>
        <sz val="11"/>
        <color theme="1"/>
        <rFont val="Calibri"/>
        <family val="2"/>
        <scheme val="minor"/>
      </rPr>
      <t>"a. Finance Reports (re-SQ, HC and Revenue, Billing Advice)
b. SAP Timesheet / AE report submission/ ACR filing
c. Leave filing
d. SABA training compliance
e. Resource Management (Resignation, employee movement notif)"</t>
    </r>
  </si>
  <si>
    <r>
      <rPr>
        <b/>
        <sz val="11"/>
        <color rgb="FF000000"/>
        <rFont val="Calibri"/>
        <scheme val="minor"/>
      </rPr>
      <t>Quality</t>
    </r>
    <r>
      <rPr>
        <sz val="11"/>
        <color rgb="FF000000"/>
        <rFont val="Calibri"/>
        <scheme val="minor"/>
      </rPr>
      <t xml:space="preserve"> 
'-average of all projects handled
-main basis is the project's quality targets
-if not available, basis is Q-KPI</t>
    </r>
  </si>
  <si>
    <r>
      <t xml:space="preserve">CSIP (based on Service Line/Tower targets)
</t>
    </r>
    <r>
      <rPr>
        <sz val="11"/>
        <color theme="1"/>
        <rFont val="Calibri"/>
        <family val="2"/>
        <scheme val="minor"/>
      </rPr>
      <t>Refer to the CSIP &amp; Automation targets per service line
 (Note: PM to define the specific targets for members, can be either amount based on targets or number of approved entries)</t>
    </r>
  </si>
  <si>
    <t>No submission/ 0 approved entry</t>
  </si>
  <si>
    <t>Personal Development</t>
  </si>
  <si>
    <r>
      <rPr>
        <b/>
        <sz val="11"/>
        <color rgb="FF000000"/>
        <rFont val="Calibri"/>
        <family val="2"/>
        <scheme val="minor"/>
      </rPr>
      <t xml:space="preserve">Personal Development:
</t>
    </r>
    <r>
      <rPr>
        <sz val="11"/>
        <color rgb="FF000000"/>
        <rFont val="Calibri"/>
        <family val="2"/>
        <scheme val="minor"/>
      </rPr>
      <t>Personal Development Plan compliance (Project-related trainings, certifications, Nihongo, Apps Hub-related, etc.)
Organization-required trainings (SABA, Apps Hub-related, etc.)
Add-on value trainings (internal/external/Apps Hub-related)
*Mandatory trainings from upper mgt is considered as assigned training</t>
    </r>
  </si>
  <si>
    <r>
      <rPr>
        <b/>
        <sz val="11"/>
        <color rgb="FF000000"/>
        <rFont val="Calibri"/>
        <family val="2"/>
        <scheme val="minor"/>
      </rPr>
      <t xml:space="preserve">Compliance:
</t>
    </r>
    <r>
      <rPr>
        <sz val="11"/>
        <color rgb="FF000000"/>
        <rFont val="Calibri"/>
        <family val="2"/>
        <scheme val="minor"/>
      </rPr>
      <t>Attendance
a. Tardiness (project time) 
b. Unplanned Leave (not pre-approved leaves)</t>
    </r>
  </si>
  <si>
    <t>0 unplanned leaves and 0 tardiness (monthly)</t>
  </si>
  <si>
    <t>Unplanned leaves is 1 to 2.5 days and 1 tardiness (monthly)</t>
  </si>
  <si>
    <t>Unplanned leaves is 3 to 5 days and 2 tardiness (monthly)</t>
  </si>
  <si>
    <t>Unplanned leaves is 6 to 8 days and 3 tardiness (monthly)</t>
  </si>
  <si>
    <t>Unplanned leaves exceeds 8 days; &gt;3 tardiness (monthly)</t>
  </si>
  <si>
    <r>
      <t xml:space="preserve">Timeliness: </t>
    </r>
    <r>
      <rPr>
        <sz val="11"/>
        <color theme="1"/>
        <rFont val="Calibri"/>
        <family val="2"/>
        <scheme val="minor"/>
      </rPr>
      <t xml:space="preserve">
OT filing/ACR filing
SAP Timesheet
AE report submission
Leave filing </t>
    </r>
    <r>
      <rPr>
        <sz val="11"/>
        <color rgb="FF7030A0"/>
        <rFont val="Calibri"/>
        <family val="2"/>
        <scheme val="minor"/>
      </rPr>
      <t>*leave filing includes 50% VL compliance</t>
    </r>
    <r>
      <rPr>
        <sz val="11"/>
        <color theme="1"/>
        <rFont val="Calibri"/>
        <family val="2"/>
        <scheme val="minor"/>
      </rPr>
      <t xml:space="preserve">
SABA training compliance</t>
    </r>
  </si>
  <si>
    <t>0 non-compliance per year</t>
  </si>
  <si>
    <t>1 non-compliance per year</t>
  </si>
  <si>
    <t>2 non-compliance per year</t>
  </si>
  <si>
    <t>3-5 non-compliance per year</t>
  </si>
  <si>
    <t>more than 6 non-compliance per year</t>
  </si>
  <si>
    <t>Quality/Accuracy of Communication (interpretation and translation)</t>
  </si>
  <si>
    <t>Productivity / Schedule</t>
  </si>
  <si>
    <t>Above expected productivity assigned for the project</t>
  </si>
  <si>
    <t>c. Project Coordination (timeliness of response, availability, prioritization of tasks)</t>
  </si>
  <si>
    <t>91% above compliance</t>
  </si>
  <si>
    <t>86% - 90% compliance</t>
  </si>
  <si>
    <t>80-85% compliance</t>
  </si>
  <si>
    <t>60% - 79% compliance</t>
  </si>
  <si>
    <t>below 60% compliance</t>
  </si>
  <si>
    <r>
      <t xml:space="preserve">Proactiveness / Challenging initiatives
</t>
    </r>
    <r>
      <rPr>
        <sz val="9"/>
        <color indexed="8"/>
        <rFont val="Calibri"/>
        <family val="2"/>
      </rPr>
      <t>Challenging project (big project, new framwork, cutting edge)
Business creation by negotiating with JP
Shared Service / Standardization improvement</t>
    </r>
  </si>
  <si>
    <t>Subtest or help to resolve the issue</t>
  </si>
  <si>
    <t>Standardization/Shared Service Compliance
-based on service line/tower defined standardization action plan</t>
  </si>
  <si>
    <t>91% above compliance OR has active/significant contributions to standardization / SS improvements</t>
  </si>
  <si>
    <t>Kaizen / Innovation Ideas</t>
  </si>
  <si>
    <t>Kaizen / CSIP 
Note: applicable both for individual or team effort</t>
  </si>
  <si>
    <t>7 or more submitted and approved CSIP entries in Benefits Tracker tool</t>
  </si>
  <si>
    <t>5-6 submitted and approved CSIP entries in Benefits Tracker tool</t>
  </si>
  <si>
    <t>3-4 submitted and approved CSIP entries in Benefits Tracker tool</t>
  </si>
  <si>
    <t>1-2 submitted and approved CSIP entries in Benefits Tracker tool</t>
  </si>
  <si>
    <t>0 submitted and approved CSIP entries in Benefits Tracker tool</t>
  </si>
  <si>
    <r>
      <t xml:space="preserve">Events Attendance
</t>
    </r>
    <r>
      <rPr>
        <sz val="9"/>
        <color indexed="8"/>
        <rFont val="Calibri"/>
        <family val="2"/>
      </rPr>
      <t>GRiP/SDG Tribe Participation - tower level</t>
    </r>
    <r>
      <rPr>
        <b/>
        <sz val="9"/>
        <color indexed="8"/>
        <rFont val="Calibri"/>
        <family val="2"/>
      </rPr>
      <t xml:space="preserve">
</t>
    </r>
    <r>
      <rPr>
        <sz val="9"/>
        <color indexed="8"/>
        <rFont val="Calibri"/>
        <family val="2"/>
      </rPr>
      <t xml:space="preserve"> QTD/Townhall/Genral Assembly
Townhall / Kickoff / Christmas Party
Other company events</t>
    </r>
  </si>
  <si>
    <r>
      <t xml:space="preserve">Personal Development
</t>
    </r>
    <r>
      <rPr>
        <sz val="11"/>
        <rFont val="Calibri"/>
        <family val="2"/>
      </rPr>
      <t xml:space="preserve">Personal Development Plan compliance (Project-related trainings, certifications, Nihongo, Apps Hub-related, etc.)
Organization-required trainings (SABA, Apps Hub-related, etc.)
Add-on value trainings (internal/external/Apps Hub-related)
*Mandatory trainings from upper mgt is considered as assigned training
</t>
    </r>
  </si>
  <si>
    <t xml:space="preserve">Timeliness:
a. OT filing
b. SAP Timesheet / AE report submission
c. Leave filing
d. ACR filing
e. SABA training compliance
</t>
  </si>
  <si>
    <t>Attendance</t>
  </si>
  <si>
    <t>Attendance:
a. Tardiness (project time)
b. Unplanned Leave (not pre-approved leaves)
c. 50% VL usage compliance</t>
  </si>
  <si>
    <t>50% of VL is planned and no unplanned leaves and 0 tardiness (monthly)</t>
  </si>
  <si>
    <t>50% of VL is planned and unplanned leaves is 1 to 2.5 days and 1 tardiness (monthly)</t>
  </si>
  <si>
    <t>50% of VL is planned and unplanned leaves is 3 to 5 days and 2 tardiness (monthly)</t>
  </si>
  <si>
    <t>50% VL usage not consumed; 3 tardiness (monthly)</t>
  </si>
  <si>
    <t>Unplanned leaves exceeds 5 days; &gt;3 tardiness (monthly)</t>
  </si>
  <si>
    <r>
      <t xml:space="preserve">Security Incident Management (0 Rank Z &amp; S)
</t>
    </r>
    <r>
      <rPr>
        <sz val="9"/>
        <color indexed="8"/>
        <rFont val="Calibri"/>
        <family val="2"/>
      </rPr>
      <t>-0 Rank Z &amp; S
-1st escalation TAT is within 4 hours
-RCA TAT within specified TAT (to be updated in Security Incident Policy)</t>
    </r>
  </si>
  <si>
    <r>
      <rPr>
        <b/>
        <sz val="11"/>
        <color theme="1"/>
        <rFont val="Calibri"/>
        <family val="2"/>
        <scheme val="minor"/>
      </rPr>
      <t>Quality/Accuracy of Communication (interpretation and translation)</t>
    </r>
    <r>
      <rPr>
        <sz val="11"/>
        <color theme="1"/>
        <rFont val="Calibri"/>
        <family val="2"/>
        <scheme val="minor"/>
      </rPr>
      <t xml:space="preserve">
'-average of all projects joined</t>
    </r>
  </si>
  <si>
    <t>Project exceeds the (internal/customer) defined quality metrics by 6 to 10%
Bridge: with no quality-related escalations and/or with written commendation from the client and/or project team</t>
  </si>
  <si>
    <t>Project exceeds the (internal/customer) defined quality metrics by 1 to 5%
Bridge: with no quality-related escalations and/or with verbal commendation from the client and/or project team</t>
  </si>
  <si>
    <t>Project meets the (internal/customer) defined quality metrics
Bridge: with at least 3 major instances/escalations (raised by either client or project team) of incorrect translation or interpretation with impact on project delivery</t>
  </si>
  <si>
    <t>Project did not meet the (internal/customer) defined quality metrics by 1 to 5%
Bridge: with &gt;3 major instances/escalations (raised by either client or project team) of incorrect translation or interpretation with impact on project delivery</t>
  </si>
  <si>
    <t>Project did not meet the (internal/customer) defined quality metrics by 6% or more
Bridge: Unable to interpret/translate properly in any form of communication or collaboration with client or project team which resulted to grave misunderstanding that impacts project delivery</t>
  </si>
  <si>
    <r>
      <t xml:space="preserve">Productivity / Schedule
</t>
    </r>
    <r>
      <rPr>
        <sz val="11"/>
        <color theme="1"/>
        <rFont val="Calibri"/>
        <family val="2"/>
        <scheme val="minor"/>
      </rPr>
      <t>'-average of all projects joined</t>
    </r>
  </si>
  <si>
    <r>
      <t xml:space="preserve">Project Coordination 
</t>
    </r>
    <r>
      <rPr>
        <sz val="11"/>
        <color theme="1"/>
        <rFont val="Calibri"/>
        <family val="2"/>
        <scheme val="minor"/>
      </rPr>
      <t>Timeliness of response, availability, prioritization of tasks (especially for one-man team)</t>
    </r>
  </si>
  <si>
    <t>Able to track/manage communication and tasks with client and project team in a timely manner and according to priority set by the project and can proactively supports PM</t>
  </si>
  <si>
    <t>Able to track/manage communication and tasks with client and project team in a timely manner and according to priority set by the project; Actively contributes in issue resolutions</t>
  </si>
  <si>
    <t>Able to track/manage communication and tasks with client and project team in a timely manner and according to priority set by the project</t>
  </si>
  <si>
    <t>Unable to track/manage communication and tasks with client and project team on a timely manner causing minor delays in project</t>
  </si>
  <si>
    <t>Unable to track/manage communication and tasks with client and project team on a timely manner causing major delays and escalation in project</t>
  </si>
  <si>
    <t xml:space="preserve">Delivery Excellence </t>
  </si>
  <si>
    <t xml:space="preserve">Quality </t>
  </si>
  <si>
    <t>Productivity</t>
  </si>
  <si>
    <t>Schedule</t>
  </si>
  <si>
    <t>Translation: 3 days or more ahead of target deadline of tasks</t>
  </si>
  <si>
    <t>Translation: 1 to 2 days ahead of target deadline of tasks</t>
  </si>
  <si>
    <t>Translation: Meets target deadline of tasks.</t>
  </si>
  <si>
    <t>Translation: 1 day delayed from target deadline</t>
  </si>
  <si>
    <t>Translation: 2 or more days delayed from target deadline</t>
  </si>
  <si>
    <t>Proactiveness / Challenging Initiatives</t>
  </si>
  <si>
    <r>
      <t xml:space="preserve">Security Incident Management (0 Rank Z &amp; S)
</t>
    </r>
    <r>
      <rPr>
        <sz val="11"/>
        <color theme="1"/>
        <rFont val="Calibri"/>
        <family val="2"/>
        <scheme val="minor"/>
      </rPr>
      <t>-0 Rank Z &amp; S
-1st escalation TAT is within 4 hours
-RCA TAT within specified TAT (to be updated in Security Incident Policy)</t>
    </r>
  </si>
  <si>
    <t xml:space="preserve">Process Improvement
</t>
  </si>
  <si>
    <t>Productivity Improvement</t>
  </si>
  <si>
    <t>PMO Activity Compliance</t>
  </si>
  <si>
    <t>Fulfilled all goals without issues or escalations</t>
  </si>
  <si>
    <t>Fulfilled 9 of the goals without issues or escalations</t>
  </si>
  <si>
    <t>Fulfilled 8 of the goals</t>
  </si>
  <si>
    <t>Fulfilled 7 goals only</t>
  </si>
  <si>
    <t>Fulfilled &lt;7 goals OR nothing</t>
  </si>
  <si>
    <t>Project Policies Compliance (project-defined)</t>
  </si>
  <si>
    <r>
      <t xml:space="preserve">Challenging project (big project, new framwork, cutting edge)
</t>
    </r>
    <r>
      <rPr>
        <sz val="9"/>
        <color indexed="8"/>
        <rFont val="Calibri"/>
        <family val="2"/>
      </rPr>
      <t>Business creation by negotiating with JP
Shared Service / Standardization improvement
Shared Service / Standardization improvement</t>
    </r>
  </si>
  <si>
    <r>
      <rPr>
        <b/>
        <sz val="9"/>
        <color indexed="8"/>
        <rFont val="Calibri"/>
        <family val="2"/>
      </rPr>
      <t>Standardization/Shared Service Compliance</t>
    </r>
    <r>
      <rPr>
        <sz val="9"/>
        <color indexed="8"/>
        <rFont val="Calibri"/>
        <family val="2"/>
      </rPr>
      <t xml:space="preserve">
-based on service line/tower defined standardization action plan</t>
    </r>
  </si>
  <si>
    <t>Kaizen / Innovation ideas</t>
  </si>
  <si>
    <r>
      <t xml:space="preserve">Kaizen / CSIP 
</t>
    </r>
    <r>
      <rPr>
        <sz val="9"/>
        <color indexed="8"/>
        <rFont val="Calibri"/>
        <family val="2"/>
      </rPr>
      <t>Note: applicable both for individual or team effort</t>
    </r>
  </si>
  <si>
    <t>Events/Engagement Attendance
GRiP/SDG Tribe Participation - tower level
 QTD/Townhall/Genral Assembly
Townhall / Kickoff / Christmas Party
Other company events</t>
  </si>
  <si>
    <t>Timeliness:
a. OT filing
b. SAP Timesheet / AE report submission
c. Leave filing
d. ACR filing
e. SABA training compliance</t>
  </si>
  <si>
    <t>Security Incident Management (0 Rank Z &amp; S)
-0 Rank Z &amp; S
-1st escalation TAT is within 4 hours
-RCA TAT within specified TAT (to be updated in Security Incident Policy)</t>
  </si>
  <si>
    <t>Technical Training</t>
  </si>
  <si>
    <t>Complete assigned trainings and exercises satisfactorily</t>
  </si>
  <si>
    <t>95% - 100% above training evaluation</t>
  </si>
  <si>
    <t>85% - 94% training evaluation</t>
  </si>
  <si>
    <t>75% - 84% training evaluation</t>
  </si>
  <si>
    <t>60% - 74% training evaluation</t>
  </si>
  <si>
    <t>below 60% training evaluation</t>
  </si>
  <si>
    <t>Good attendance, No tardiness, Follows rules (proper notification, etc) regarding leaves, BCP</t>
  </si>
  <si>
    <t>0 unplanned leaves and 0 tardiness</t>
  </si>
  <si>
    <t>0 Unplanned leaves and 1 tardiness</t>
  </si>
  <si>
    <t>1 Unplanned leaves and 2 tardiness</t>
  </si>
  <si>
    <t>2 - 3 Unplanned leaves and 3 tardiness</t>
  </si>
  <si>
    <t>&gt; 3 Unplanned leaves and  &gt;4 tardiness</t>
  </si>
  <si>
    <t>Attitude</t>
  </si>
  <si>
    <t>Shows good behavior, motivation, enthusiasm, proactiveness, passion for learning, good potential</t>
  </si>
  <si>
    <t>■ Can follow topics/discussions easily. 
■ Able to share new knowledge to the team"
■ Reports on time. Stays to do advance study or practice whatever was discussed
■ Participate actively during discussion
■ Able to share knowledge with other bootcampers"
■ Submit assigned tasks, projects on time
■ Follows instructions, work procedure, tasks given by trainor AND suggests kaizen processes
■Fulfills additional responsibilities (e.g. leader role) for the group</t>
  </si>
  <si>
    <t>■ Can follow topic/discussions easily also assists other members
■ Report on time. Stays if needed to help other co-trainees
■ Participate actively during discussion
■ Submit assigned tasks, projects on time
■ Follow instructions, work procedure, tasks given by trainor</t>
  </si>
  <si>
    <t>■ Can follow topics, discussions easily. No "extra" consultation required from trainors
■ Report to work/leaves on time
■ Participate during discussion. Answers when questions are asked
■ Submit assigned tasks, projects on time
■ Follow instructions, work procedure, tasks given by trainor</t>
  </si>
  <si>
    <t xml:space="preserve">■ Can follow topics, discussions BUT needs lot of consultation
■ Reports to work  late, leaves on time
■ Doesn't participate during discussion.
■ Submit assigned tasks, projects delayed
■ Ignores instructions, work procedure, tasks given by trainor
</t>
  </si>
  <si>
    <t>■ Very difficult to follow, or to understand topics
■ Regularly doesn't report for work
■ Doesn't participate during discussion.
■ Tasks, assignments not submitted
■ Ignores instructions, work procedure, tasks given by trainor</t>
  </si>
  <si>
    <t>OJT/Project</t>
  </si>
  <si>
    <t>Achieves good results in the OJT or project assigned (whether internal or actual project), contributes proactively to the project, good productivity and quality</t>
  </si>
  <si>
    <t>95% - 100% above  evaluation on productivity, quality and schedule</t>
  </si>
  <si>
    <t>85% - 94%  evaluation on productivity, quality and schedule</t>
  </si>
  <si>
    <t>75% - 84% evaluation on productivity, quality and schedule</t>
  </si>
  <si>
    <t>60% - 74%  evaluation on productivity, quality and schedule</t>
  </si>
  <si>
    <t>below 60%  evaluation on productivity, quality and schedule</t>
  </si>
  <si>
    <t>Existing Project Revenue (meets 10% margin - Service only), Project Renewal  / Repeat Business (extension), CPI (meets 10%)</t>
  </si>
  <si>
    <t>&gt;10% margin</t>
  </si>
  <si>
    <t>Meets 10% margin - Service only AND renew/extension</t>
  </si>
  <si>
    <t>Meets 10% margin - Service only OR renew/extension</t>
  </si>
  <si>
    <t>Below 10% OR renew/extension</t>
  </si>
  <si>
    <t>Below 10%</t>
  </si>
  <si>
    <t>with 5 or more submitted and approved CSIP entry or in Kaizen, Ideathon entries</t>
  </si>
  <si>
    <t>with 2-4 submitted and approved CSIP entry or in Kaizen, Ideathon entries</t>
  </si>
  <si>
    <t>with 1 submitted and approved CSIP entry or in Kaizen, Ideathon entries</t>
  </si>
  <si>
    <t>submitted at least 1 but not approved (CSIP, Kaize, Ideathon, etc.)</t>
  </si>
  <si>
    <t>Productivity / Schedule
*based on client requirments</t>
  </si>
  <si>
    <t>Project Operations
d.1 Commercials (delivery notes, approval and submission of project deliverables)
d.2 Reports (PA-Kai-data collection and submission, Project Status reporting)
d.3 1:1s, mentoring/coaching
d.4 Team Mgt (technical review, technical support to members, team huddle or asakai, etc.)</t>
  </si>
  <si>
    <t>Executed in d.1 to d.4</t>
  </si>
  <si>
    <t>Executed in d.2 to d.4</t>
  </si>
  <si>
    <t>Executed in d.3 to d.4</t>
  </si>
  <si>
    <t>Executed either in d.3 or d.4</t>
  </si>
  <si>
    <t>Did not execute any from d.1 to d.4</t>
  </si>
  <si>
    <t>GRiP/SDG Tribe Participation (SPOC, support)</t>
  </si>
  <si>
    <t>Fulfill b as Leader &amp; &gt; 75% of members now a member</t>
  </si>
  <si>
    <t>Fulfill b as SPOC &amp; 50%-74% of members now a member</t>
  </si>
  <si>
    <t>Fulfill b as support &amp; 20% - 50% of members now a member</t>
  </si>
  <si>
    <t>Participation only</t>
  </si>
  <si>
    <t>No b</t>
  </si>
  <si>
    <t>Events Attendance</t>
  </si>
  <si>
    <t>91% above team attendance</t>
  </si>
  <si>
    <t>81% - 90% team attendance</t>
  </si>
  <si>
    <t>75% - 80% team attendance</t>
  </si>
  <si>
    <t>60% - 74% team attendance</t>
  </si>
  <si>
    <t>below 60% team attendance</t>
  </si>
  <si>
    <t>Personal Development:
a. Personal Development Plan compliance (Project-related trainings, certifications, Nihongo, Apps Hub-related, etc.)
b. Organization-required trainings (SABA, Apps Hub-related, etc.)
c. Add-on value trainings (internal/external/Apps Hub-related)
**Mandatory trainings from upper mgt is considered as assigned training</t>
  </si>
  <si>
    <t xml:space="preserve">Team Compliance:
a. OT filing
b. SAP Timesheet / AE report submission
c. Leave filing
d. ACR filing
e. SABA training compliance
f. Events Team Attendance: QTD/ GA / Townhall / Kickoff / Christmas Party
</t>
  </si>
  <si>
    <r>
      <rPr>
        <sz val="11"/>
        <color indexed="60"/>
        <rFont val="Calibri"/>
        <family val="2"/>
      </rPr>
      <t>98%</t>
    </r>
    <r>
      <rPr>
        <sz val="11"/>
        <rFont val="Calibri"/>
        <family val="2"/>
      </rPr>
      <t xml:space="preserve"> above team compliance</t>
    </r>
  </si>
  <si>
    <r>
      <t xml:space="preserve">81% - </t>
    </r>
    <r>
      <rPr>
        <sz val="11"/>
        <color indexed="60"/>
        <rFont val="Calibri"/>
        <family val="2"/>
      </rPr>
      <t>97</t>
    </r>
    <r>
      <rPr>
        <sz val="11"/>
        <rFont val="Calibri"/>
        <family val="2"/>
      </rPr>
      <t>% team compliance</t>
    </r>
  </si>
  <si>
    <t>&gt; 11 non-compliance</t>
  </si>
  <si>
    <t>50% of VL is planned and no unplanned leaves; 0 tardiness (monthly)</t>
  </si>
  <si>
    <t>50% of VL is planned and unplanned leaves is 1 to 2.5 days; 1 tardiness (monthly)</t>
  </si>
  <si>
    <t>50% of VL is planned and unplanned leaves is 3 to 5 days; 2 tardiness (monthly)</t>
  </si>
  <si>
    <t>New Business (new project) / Expansion (increase no. of billable members)</t>
  </si>
  <si>
    <t>&gt; 10 new projects or &gt; 50 or more additional HC</t>
  </si>
  <si>
    <t>&gt; 7 new projects or &gt; 30 additional HC</t>
  </si>
  <si>
    <t>5 new projects or &gt;  20 additional HC</t>
  </si>
  <si>
    <t>Maintain current no. of projects but with decreased HC</t>
  </si>
  <si>
    <t>Ended current business with no new opportunity</t>
  </si>
  <si>
    <t>Existing Project Revenue/Project Renewal/Repeat Business</t>
  </si>
  <si>
    <t>&gt;10% margin or &gt;90% project renewal/extension</t>
  </si>
  <si>
    <t>Meets 10% margin - Service only AND &gt; 85% project renewal/extension</t>
  </si>
  <si>
    <t>Meets 10% margin - Service only OR &gt; 50% project renewal/extension</t>
  </si>
  <si>
    <t>Below 10% OR 50% project renewal/extension</t>
  </si>
  <si>
    <t>Pipeline Conversion</t>
  </si>
  <si>
    <t>more than 90% pipeline won/converted to business</t>
  </si>
  <si>
    <t>85% - 89% pipeline won/converted to business</t>
  </si>
  <si>
    <t>75% - 84% pipeline won/converted to business</t>
  </si>
  <si>
    <t>65% - 64% pipeline won/converted to business</t>
  </si>
  <si>
    <t>less than 65% pipeline won/converted to business</t>
  </si>
  <si>
    <t>Customer Satisfaction/Delight</t>
  </si>
  <si>
    <t>Escalation</t>
  </si>
  <si>
    <t>Reported project requirements - skills mismatch: 0 - 2</t>
  </si>
  <si>
    <t>Reported project requirements - skills mismatch: 3 - 4</t>
  </si>
  <si>
    <t>Reported project requirements - skills mismatch: 4 - 5</t>
  </si>
  <si>
    <t>Reported project requirements - skills mismatch: 6 - 7</t>
  </si>
  <si>
    <t>Reported project requirements - skills mismatch: 8 or more</t>
  </si>
  <si>
    <t>GRiP/SDG Participation (SPOC, support)</t>
  </si>
  <si>
    <t>Fulfill as Leader</t>
  </si>
  <si>
    <t>Fulfill as SPOC</t>
  </si>
  <si>
    <t>Fulfill as support</t>
  </si>
  <si>
    <t>No participation</t>
  </si>
  <si>
    <t>100% attendance</t>
  </si>
  <si>
    <t>90% - 99% attendance</t>
  </si>
  <si>
    <t>80% - 89% attendance</t>
  </si>
  <si>
    <t>60% - 79% attendance</t>
  </si>
  <si>
    <t>below 60% attendance</t>
  </si>
  <si>
    <t>&gt; 1 new business and &gt; 3 additional HC</t>
  </si>
  <si>
    <t>&gt; 1 new business or &gt; 3 additional HC</t>
  </si>
  <si>
    <t>1 new business or &gt; 1 additional HC or long term/continuous business with the same headcount</t>
  </si>
  <si>
    <t>Maintain current business but with decreased HC</t>
  </si>
  <si>
    <t>Tower's projects exceeds the (internal/customer) defined quality metrics by 6 to 10%</t>
  </si>
  <si>
    <t>Tower's projects exceeds the (internal/customer) defined quality metrics by 1 to 5%</t>
  </si>
  <si>
    <t>Tower's projects meets the (internal/customer) defined quality metrics</t>
  </si>
  <si>
    <t>Tower's projects did not meet the (internal/customer) defined quality metrics by 1 to 5%</t>
  </si>
  <si>
    <t>Tower's projects did not meet the (internal/customer) defined quality metrics by 6% or more</t>
  </si>
  <si>
    <t>Tower's projects exceeds the (internal/customer) defined productivity/schedule metrics by 6 to 10%</t>
  </si>
  <si>
    <t>Tower's projects exceeds the (internal/customer) defined productivity/schedule metrics by 1 to 5%</t>
  </si>
  <si>
    <t>Tower's projects meets the (internal/customer) defined productivity/schedule metrics</t>
  </si>
  <si>
    <t>Tower's projects did not meet the (internal/customer) defined productivity/schedule metrics by 1 to 5%</t>
  </si>
  <si>
    <t>Tower's projects did not meet the (internal/customer) defined productivity/schedule metrics by 6% or more</t>
  </si>
  <si>
    <t>Tower's PPR Result : 95% or above score</t>
  </si>
  <si>
    <t>Tower's PPR Result : 85% - 94% score</t>
  </si>
  <si>
    <t>Tower's PPR Result is 80% - 84% score</t>
  </si>
  <si>
    <t>Tower's PPR Result: 60% - 79% score</t>
  </si>
  <si>
    <t>Tower's PPR Result: below 60% score</t>
  </si>
  <si>
    <t>Attrition
FY18-11.11% / FY19-15.65% / FY20-7%
*WSJ secondment not part of attrition
*Members did not pass the regularization is part of attriti</t>
  </si>
  <si>
    <t>&lt; 9.35%</t>
  </si>
  <si>
    <t>9.35% to &lt; 9.9%</t>
  </si>
  <si>
    <t>9.9% to 12.65% (-10% to +15% of 11% w/c is Ave rate of FY18/19/20)</t>
  </si>
  <si>
    <t>&gt;12.65% to 13.20%</t>
  </si>
  <si>
    <t>GRiP/SDG Tribe Participation - tower level</t>
  </si>
  <si>
    <t>EE/Glint Survey Scores - tower level
*Survey Scores - 75% target</t>
  </si>
  <si>
    <t>91%-100% score</t>
  </si>
  <si>
    <t>76%-90% score</t>
  </si>
  <si>
    <t>75% Survey score</t>
  </si>
  <si>
    <t>64%-74% score</t>
  </si>
  <si>
    <t>&lt;= 63% score</t>
  </si>
  <si>
    <t xml:space="preserve">Tower Compliance:
a. OT filing
b. SAP Timesheet / AE report submission
c. Leave filing
d. ACR filing
e. SABA training compliance
f. Events Team Attendance: QTD/ GA / Townhall / Kickoff / Christmas Party
</t>
  </si>
  <si>
    <t>Fulfilled all goals</t>
  </si>
  <si>
    <t>Fulfilled at least 3 of the goals including a.4</t>
  </si>
  <si>
    <t>Fulfilled at least 2 of the goals</t>
  </si>
  <si>
    <t>Fulfilled at least 1 of the goals</t>
  </si>
  <si>
    <t>Unfulfilled goals</t>
  </si>
  <si>
    <t>Fulfilled b.1-b.4 goals + b.5 and b.6</t>
  </si>
  <si>
    <t>Fulfilled b.1-b.4 goals</t>
  </si>
  <si>
    <t>Fulfilled 3 out of 7 goals</t>
  </si>
  <si>
    <t>Fulfilled &lt;3 out of 7 goals</t>
  </si>
  <si>
    <t>Student's Satisfactory Results</t>
  </si>
  <si>
    <t>3.5 - 4 score</t>
  </si>
  <si>
    <t>3 - 3.49 score</t>
  </si>
  <si>
    <t>2.5 - 2.99 score</t>
  </si>
  <si>
    <t>2 - 2.49 score</t>
  </si>
  <si>
    <t>0 - 1.99 score</t>
  </si>
  <si>
    <t>d.1 + d.2 (100% implemented)</t>
  </si>
  <si>
    <t>d.1 + d.2 (90-95% implemented)</t>
  </si>
  <si>
    <t>d.1 + d.2 (85-89% implemented)</t>
  </si>
  <si>
    <t>d.1 + d.2 (below 85% implemented)</t>
  </si>
  <si>
    <t>d.1</t>
  </si>
  <si>
    <t>a. Internal Operations (SPOC, support)
b. GRiP/SDG Tribe Participation (SPOC, support)</t>
  </si>
  <si>
    <t>Fulfill a OR b as leader for FY21</t>
  </si>
  <si>
    <t>Fulfill a as SPOC, leader OR participated in b 3x or more</t>
  </si>
  <si>
    <t>Fulfill a as support OR participated in b 2x</t>
  </si>
  <si>
    <t>Fulfill a as support OR participated in b 1x</t>
  </si>
  <si>
    <t>No a and b</t>
  </si>
  <si>
    <t xml:space="preserve">0 non-compliance </t>
  </si>
  <si>
    <t>1-2 non-compliance</t>
  </si>
  <si>
    <t>3-5 non-compliance</t>
  </si>
  <si>
    <t>6-10 non-compliance</t>
  </si>
  <si>
    <t xml:space="preserve">Fulfilled all goals </t>
  </si>
  <si>
    <t>Fulfilled at least 2 of the goals including a.4</t>
  </si>
  <si>
    <t>Fulfilled at least 1 of the goals with a.4</t>
  </si>
  <si>
    <t>Does not meet either of the above 3 criteria</t>
  </si>
  <si>
    <t>N/A</t>
  </si>
  <si>
    <t>Fulfilled 11 (including b.13)  of the goals without issues or escalations</t>
  </si>
  <si>
    <t>Fulfilled 10 (including b.13) of the goals</t>
  </si>
  <si>
    <t>Fulfilled 9 (including b.13) of the goals</t>
  </si>
  <si>
    <t>Fulfilled &lt;9 goals OR nothing</t>
  </si>
  <si>
    <t>Kaizen / Innovation ideas
c.1 at least 2 identified improvement
c.2 implemented improvement</t>
  </si>
  <si>
    <t>c.1 + c.2 (100% implemented)</t>
  </si>
  <si>
    <t>c.1 + c.2 (90-95% implemented)</t>
  </si>
  <si>
    <t>c.1 + c.2 (85-89% implemented)</t>
  </si>
  <si>
    <t>c.1 + c.2 (below 85% implemented)</t>
  </si>
  <si>
    <t>c.1</t>
  </si>
  <si>
    <t>Go, Zachary</t>
  </si>
  <si>
    <t>Application Systems Engineer/Consultant</t>
  </si>
  <si>
    <t>Mid-Developer</t>
  </si>
  <si>
    <t>Gonzales, Amiel</t>
  </si>
  <si>
    <t>FJ GD GDC PH-Project Aero</t>
  </si>
  <si>
    <t>1 Month</t>
  </si>
  <si>
    <t>JDU</t>
  </si>
  <si>
    <t>SSS</t>
  </si>
  <si>
    <t>Got into problem in my early task due to laptop problem, which push the rest of the task to delay. At first I thought it wasmy code that was the cause and even with the help of teammates still won't work until I tried asking others to compile the code in their laptop and it was working. But I was able to catch up all of my task.</t>
  </si>
  <si>
    <t>Able to submit all monthly security audit on time.</t>
  </si>
  <si>
    <t>Almost got an incidet due to Global Protect Failure that it automatcally connects to Japan Server and question was raised, we got a meeting with Japan Team regarding the IP address that the laptop was accessing and was confirm by them that it was the IP of the project not outside IP</t>
  </si>
  <si>
    <t>It's beren a long time I am planning to study Nihongo language but wasn't able to enroll in any of the course offered due to full.
Had completed 71 training course from LinkedIn for this fiscal year.</t>
  </si>
  <si>
    <t>Got 2 unplanned leaves due to sick leave but forgot to add in SAP.</t>
  </si>
  <si>
    <t>Completed all SABA mandatory trainings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</si>
</sst>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9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11"/>
      <name val="Calibri"/>
      <family val="2"/>
    </font>
    <font>
      <sz val="11"/>
      <color indexed="6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58">
    <xf numFmtId="0" fontId="0" fillId="0" borderId="0" xfId="0"/>
    <xf numFmtId="0" fontId="15" fillId="0" borderId="0" xfId="0" applyFont="1"/>
    <xf numFmtId="0" fontId="17" fillId="0" borderId="0" xfId="0" applyFont="1"/>
    <xf numFmtId="0" fontId="15" fillId="0" borderId="0" xfId="0" applyFont="1" applyAlignment="1">
      <alignment horizontal="center" vertical="center"/>
    </xf>
    <xf numFmtId="0" fontId="18" fillId="0" borderId="0" xfId="0" applyFont="1"/>
    <xf numFmtId="0" fontId="18" fillId="0" borderId="1" xfId="0" applyFont="1" applyBorder="1"/>
    <xf numFmtId="0" fontId="18" fillId="0" borderId="0" xfId="0" applyFont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18" fillId="0" borderId="9" xfId="0" applyFont="1" applyBorder="1"/>
    <xf numFmtId="0" fontId="18" fillId="0" borderId="10" xfId="0" applyFont="1" applyBorder="1"/>
    <xf numFmtId="0" fontId="20" fillId="0" borderId="0" xfId="0" applyFont="1"/>
    <xf numFmtId="0" fontId="18" fillId="0" borderId="8" xfId="0" applyFont="1" applyBorder="1" applyAlignment="1">
      <alignment horizontal="center"/>
    </xf>
    <xf numFmtId="0" fontId="15" fillId="2" borderId="11" xfId="0" applyFont="1" applyFill="1" applyBorder="1"/>
    <xf numFmtId="0" fontId="15" fillId="2" borderId="12" xfId="0" applyFont="1" applyFill="1" applyBorder="1"/>
    <xf numFmtId="0" fontId="15" fillId="2" borderId="13" xfId="0" applyFont="1" applyFill="1" applyBorder="1"/>
    <xf numFmtId="0" fontId="17" fillId="0" borderId="1" xfId="0" applyFont="1" applyBorder="1"/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16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top" wrapText="1"/>
    </xf>
    <xf numFmtId="0" fontId="15" fillId="0" borderId="7" xfId="0" applyFont="1" applyBorder="1" applyAlignment="1">
      <alignment vertical="center" wrapText="1"/>
    </xf>
    <xf numFmtId="0" fontId="21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top" wrapText="1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 applyAlignment="1">
      <alignment horizontal="right"/>
    </xf>
    <xf numFmtId="0" fontId="18" fillId="0" borderId="0" xfId="0" applyFont="1" applyProtection="1">
      <protection locked="0"/>
    </xf>
    <xf numFmtId="0" fontId="18" fillId="0" borderId="17" xfId="0" applyFont="1" applyBorder="1" applyProtection="1"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Alignment="1" applyProtection="1">
      <alignment horizontal="left" vertical="center" wrapText="1"/>
      <protection locked="0"/>
    </xf>
    <xf numFmtId="0" fontId="18" fillId="0" borderId="19" xfId="0" applyFont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left" vertical="center" wrapText="1"/>
      <protection locked="0"/>
    </xf>
    <xf numFmtId="0" fontId="18" fillId="0" borderId="7" xfId="0" applyFont="1" applyBorder="1" applyProtection="1">
      <protection locked="0"/>
    </xf>
    <xf numFmtId="0" fontId="18" fillId="0" borderId="8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" borderId="14" xfId="0" applyFont="1" applyFill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 applyProtection="1">
      <alignment horizontal="left" vertical="center" wrapText="1"/>
      <protection locked="0"/>
    </xf>
    <xf numFmtId="0" fontId="18" fillId="3" borderId="16" xfId="0" applyFont="1" applyFill="1" applyBorder="1" applyAlignment="1" applyProtection="1">
      <alignment horizontal="center" vertical="center"/>
      <protection locked="0"/>
    </xf>
    <xf numFmtId="0" fontId="18" fillId="3" borderId="18" xfId="0" applyFont="1" applyFill="1" applyBorder="1" applyAlignment="1" applyProtection="1">
      <alignment horizontal="left" vertical="center" wrapText="1"/>
      <protection locked="0"/>
    </xf>
    <xf numFmtId="0" fontId="18" fillId="0" borderId="22" xfId="0" applyFont="1" applyBorder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1" fontId="18" fillId="0" borderId="0" xfId="0" applyNumberFormat="1" applyFont="1" applyAlignment="1">
      <alignment horizontal="center" vertical="center"/>
    </xf>
    <xf numFmtId="1" fontId="19" fillId="4" borderId="28" xfId="1" applyNumberFormat="1" applyFont="1" applyFill="1" applyBorder="1" applyAlignment="1">
      <alignment horizontal="center" vertical="center"/>
    </xf>
    <xf numFmtId="1" fontId="19" fillId="4" borderId="29" xfId="0" applyNumberFormat="1" applyFont="1" applyFill="1" applyBorder="1" applyAlignment="1">
      <alignment horizontal="center"/>
    </xf>
    <xf numFmtId="0" fontId="18" fillId="0" borderId="0" xfId="0" applyFont="1" applyAlignment="1" applyProtection="1">
      <alignment horizontal="left"/>
      <protection locked="0"/>
    </xf>
    <xf numFmtId="1" fontId="19" fillId="4" borderId="29" xfId="1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/>
    </xf>
    <xf numFmtId="0" fontId="18" fillId="3" borderId="30" xfId="0" applyFont="1" applyFill="1" applyBorder="1" applyAlignment="1" applyProtection="1">
      <alignment horizontal="center" vertical="center" wrapText="1"/>
      <protection locked="0"/>
    </xf>
    <xf numFmtId="0" fontId="18" fillId="0" borderId="31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vertical="center"/>
    </xf>
    <xf numFmtId="0" fontId="15" fillId="5" borderId="19" xfId="0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1" fontId="19" fillId="4" borderId="32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 applyProtection="1">
      <alignment horizontal="left"/>
      <protection locked="0"/>
    </xf>
    <xf numFmtId="0" fontId="15" fillId="5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18" fillId="6" borderId="0" xfId="0" applyFont="1" applyFill="1" applyAlignment="1">
      <alignment horizontal="center"/>
    </xf>
    <xf numFmtId="0" fontId="18" fillId="6" borderId="0" xfId="0" applyFont="1" applyFill="1"/>
    <xf numFmtId="16" fontId="18" fillId="6" borderId="0" xfId="0" applyNumberFormat="1" applyFont="1" applyFill="1"/>
    <xf numFmtId="0" fontId="0" fillId="6" borderId="33" xfId="0" applyFill="1" applyBorder="1"/>
    <xf numFmtId="0" fontId="0" fillId="6" borderId="34" xfId="0" applyFill="1" applyBorder="1" applyAlignment="1">
      <alignment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/>
    <xf numFmtId="0" fontId="0" fillId="6" borderId="18" xfId="0" applyFill="1" applyBorder="1"/>
    <xf numFmtId="0" fontId="0" fillId="6" borderId="35" xfId="0" applyFill="1" applyBorder="1"/>
    <xf numFmtId="0" fontId="0" fillId="6" borderId="36" xfId="0" applyFill="1" applyBorder="1"/>
    <xf numFmtId="0" fontId="18" fillId="6" borderId="0" xfId="0" applyFont="1" applyFill="1" applyAlignment="1">
      <alignment horizontal="center" vertical="center"/>
    </xf>
    <xf numFmtId="164" fontId="18" fillId="6" borderId="0" xfId="0" applyNumberFormat="1" applyFont="1" applyFill="1" applyAlignment="1">
      <alignment horizontal="center" vertical="center"/>
    </xf>
    <xf numFmtId="0" fontId="18" fillId="6" borderId="0" xfId="0" applyFont="1" applyFill="1" applyAlignment="1">
      <alignment vertical="center"/>
    </xf>
    <xf numFmtId="0" fontId="18" fillId="6" borderId="0" xfId="0" applyFont="1" applyFill="1" applyAlignment="1">
      <alignment vertical="center" wrapText="1"/>
    </xf>
    <xf numFmtId="0" fontId="0" fillId="6" borderId="37" xfId="0" applyFill="1" applyBorder="1"/>
    <xf numFmtId="0" fontId="0" fillId="6" borderId="21" xfId="0" applyFill="1" applyBorder="1" applyAlignment="1">
      <alignment wrapText="1"/>
    </xf>
    <xf numFmtId="0" fontId="0" fillId="6" borderId="18" xfId="0" applyFill="1" applyBorder="1" applyAlignment="1">
      <alignment wrapText="1"/>
    </xf>
    <xf numFmtId="0" fontId="0" fillId="6" borderId="20" xfId="0" applyFill="1" applyBorder="1"/>
    <xf numFmtId="0" fontId="18" fillId="6" borderId="37" xfId="0" applyFont="1" applyFill="1" applyBorder="1" applyAlignment="1">
      <alignment vertical="center"/>
    </xf>
    <xf numFmtId="0" fontId="18" fillId="6" borderId="2" xfId="0" applyFont="1" applyFill="1" applyBorder="1" applyAlignment="1">
      <alignment vertical="center" wrapText="1"/>
    </xf>
    <xf numFmtId="0" fontId="0" fillId="6" borderId="2" xfId="0" applyFill="1" applyBorder="1" applyAlignment="1">
      <alignment vertical="top" wrapText="1"/>
    </xf>
    <xf numFmtId="0" fontId="24" fillId="6" borderId="18" xfId="0" applyFont="1" applyFill="1" applyBorder="1" applyAlignment="1">
      <alignment vertical="top" wrapText="1"/>
    </xf>
    <xf numFmtId="0" fontId="25" fillId="6" borderId="18" xfId="0" applyFont="1" applyFill="1" applyBorder="1" applyAlignment="1">
      <alignment vertical="top" wrapText="1"/>
    </xf>
    <xf numFmtId="0" fontId="25" fillId="6" borderId="20" xfId="0" applyFont="1" applyFill="1" applyBorder="1" applyAlignment="1">
      <alignment vertical="top" wrapText="1"/>
    </xf>
    <xf numFmtId="0" fontId="0" fillId="6" borderId="21" xfId="0" applyFill="1" applyBorder="1"/>
    <xf numFmtId="0" fontId="0" fillId="6" borderId="2" xfId="0" quotePrefix="1" applyFill="1" applyBorder="1"/>
    <xf numFmtId="0" fontId="24" fillId="6" borderId="18" xfId="0" applyFont="1" applyFill="1" applyBorder="1"/>
    <xf numFmtId="0" fontId="0" fillId="6" borderId="34" xfId="0" applyFill="1" applyBorder="1"/>
    <xf numFmtId="0" fontId="25" fillId="6" borderId="21" xfId="0" applyFont="1" applyFill="1" applyBorder="1" applyAlignment="1">
      <alignment vertical="top" wrapText="1"/>
    </xf>
    <xf numFmtId="0" fontId="25" fillId="6" borderId="36" xfId="0" applyFont="1" applyFill="1" applyBorder="1" applyAlignment="1">
      <alignment vertical="top" wrapText="1"/>
    </xf>
    <xf numFmtId="0" fontId="25" fillId="6" borderId="2" xfId="0" applyFont="1" applyFill="1" applyBorder="1" applyAlignment="1">
      <alignment vertical="top" wrapText="1"/>
    </xf>
    <xf numFmtId="0" fontId="23" fillId="6" borderId="0" xfId="0" applyFont="1" applyFill="1"/>
    <xf numFmtId="0" fontId="15" fillId="6" borderId="0" xfId="0" applyFont="1" applyFill="1"/>
    <xf numFmtId="0" fontId="18" fillId="6" borderId="0" xfId="0" applyFont="1" applyFill="1" applyAlignment="1" applyProtection="1">
      <alignment horizontal="center"/>
      <protection locked="0"/>
    </xf>
    <xf numFmtId="0" fontId="18" fillId="6" borderId="0" xfId="0" applyFont="1" applyFill="1" applyProtection="1">
      <protection locked="0"/>
    </xf>
    <xf numFmtId="0" fontId="15" fillId="6" borderId="0" xfId="0" applyFont="1" applyFill="1" applyAlignment="1" applyProtection="1">
      <alignment vertical="center"/>
      <protection locked="0"/>
    </xf>
    <xf numFmtId="0" fontId="15" fillId="6" borderId="0" xfId="0" applyFont="1" applyFill="1" applyAlignment="1">
      <alignment vertical="center" wrapText="1"/>
    </xf>
    <xf numFmtId="0" fontId="15" fillId="6" borderId="0" xfId="0" applyFont="1" applyFill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23" fillId="6" borderId="0" xfId="0" applyFont="1" applyFill="1" applyAlignment="1">
      <alignment horizontal="right"/>
    </xf>
    <xf numFmtId="0" fontId="15" fillId="6" borderId="0" xfId="0" applyFont="1" applyFill="1" applyAlignment="1">
      <alignment horizontal="center" vertical="top" wrapText="1"/>
    </xf>
    <xf numFmtId="0" fontId="15" fillId="6" borderId="0" xfId="0" applyFont="1" applyFill="1" applyAlignment="1">
      <alignment vertical="center"/>
    </xf>
    <xf numFmtId="0" fontId="0" fillId="6" borderId="0" xfId="0" applyFill="1" applyProtection="1">
      <protection locked="0"/>
    </xf>
    <xf numFmtId="0" fontId="18" fillId="6" borderId="1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1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16" fillId="6" borderId="18" xfId="0" applyFont="1" applyFill="1" applyBorder="1" applyAlignment="1">
      <alignment vertical="top" wrapText="1"/>
    </xf>
    <xf numFmtId="0" fontId="0" fillId="6" borderId="2" xfId="0" applyFill="1" applyBorder="1" applyAlignment="1">
      <alignment horizontal="left" vertical="top"/>
    </xf>
    <xf numFmtId="0" fontId="25" fillId="6" borderId="18" xfId="0" applyFont="1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38" xfId="0" applyFill="1" applyBorder="1"/>
    <xf numFmtId="0" fontId="25" fillId="6" borderId="34" xfId="0" applyFont="1" applyFill="1" applyBorder="1" applyAlignment="1">
      <alignment vertical="top" wrapText="1"/>
    </xf>
    <xf numFmtId="0" fontId="25" fillId="6" borderId="34" xfId="0" applyFont="1" applyFill="1" applyBorder="1" applyAlignment="1">
      <alignment wrapText="1"/>
    </xf>
    <xf numFmtId="0" fontId="25" fillId="6" borderId="18" xfId="0" applyFont="1" applyFill="1" applyBorder="1"/>
    <xf numFmtId="0" fontId="25" fillId="6" borderId="38" xfId="0" applyFont="1" applyFill="1" applyBorder="1" applyAlignment="1">
      <alignment wrapText="1"/>
    </xf>
    <xf numFmtId="0" fontId="16" fillId="6" borderId="21" xfId="0" applyFont="1" applyFill="1" applyBorder="1" applyAlignment="1">
      <alignment vertical="top" wrapText="1"/>
    </xf>
    <xf numFmtId="0" fontId="0" fillId="6" borderId="36" xfId="0" applyFill="1" applyBorder="1" applyAlignment="1">
      <alignment vertical="top" wrapText="1"/>
    </xf>
    <xf numFmtId="0" fontId="26" fillId="6" borderId="21" xfId="0" applyFont="1" applyFill="1" applyBorder="1" applyAlignment="1">
      <alignment vertical="center" wrapText="1"/>
    </xf>
    <xf numFmtId="0" fontId="22" fillId="6" borderId="0" xfId="0" applyFont="1" applyFill="1" applyAlignment="1">
      <alignment vertical="center"/>
    </xf>
    <xf numFmtId="0" fontId="26" fillId="6" borderId="18" xfId="0" applyFont="1" applyFill="1" applyBorder="1" applyAlignment="1">
      <alignment vertical="center" wrapText="1"/>
    </xf>
    <xf numFmtId="0" fontId="0" fillId="6" borderId="34" xfId="0" applyFill="1" applyBorder="1" applyAlignment="1">
      <alignment vertical="top" wrapText="1"/>
    </xf>
    <xf numFmtId="0" fontId="21" fillId="6" borderId="0" xfId="0" applyFont="1" applyFill="1" applyAlignment="1">
      <alignment horizontal="right"/>
    </xf>
    <xf numFmtId="0" fontId="18" fillId="7" borderId="39" xfId="0" applyFont="1" applyFill="1" applyBorder="1" applyAlignment="1" applyProtection="1">
      <alignment horizontal="center" vertical="center" wrapText="1"/>
      <protection locked="0"/>
    </xf>
    <xf numFmtId="0" fontId="18" fillId="7" borderId="33" xfId="0" applyFont="1" applyFill="1" applyBorder="1" applyAlignment="1" applyProtection="1">
      <alignment horizontal="center" vertical="center" wrapText="1"/>
      <protection locked="0"/>
    </xf>
    <xf numFmtId="2" fontId="25" fillId="0" borderId="2" xfId="0" applyNumberFormat="1" applyFont="1" applyBorder="1" applyAlignment="1">
      <alignment horizontal="center"/>
    </xf>
    <xf numFmtId="0" fontId="27" fillId="4" borderId="2" xfId="0" applyFont="1" applyFill="1" applyBorder="1" applyAlignment="1">
      <alignment horizontal="center" vertical="top" wrapText="1"/>
    </xf>
    <xf numFmtId="0" fontId="0" fillId="6" borderId="30" xfId="0" applyFill="1" applyBorder="1"/>
    <xf numFmtId="0" fontId="0" fillId="6" borderId="31" xfId="0" applyFill="1" applyBorder="1"/>
    <xf numFmtId="0" fontId="0" fillId="6" borderId="40" xfId="0" applyFill="1" applyBorder="1"/>
    <xf numFmtId="0" fontId="25" fillId="6" borderId="27" xfId="0" applyFont="1" applyFill="1" applyBorder="1"/>
    <xf numFmtId="0" fontId="0" fillId="6" borderId="41" xfId="0" applyFill="1" applyBorder="1" applyAlignment="1">
      <alignment wrapText="1"/>
    </xf>
    <xf numFmtId="0" fontId="0" fillId="6" borderId="42" xfId="0" applyFill="1" applyBorder="1" applyAlignment="1">
      <alignment wrapText="1"/>
    </xf>
    <xf numFmtId="0" fontId="0" fillId="6" borderId="27" xfId="0" applyFill="1" applyBorder="1"/>
    <xf numFmtId="0" fontId="0" fillId="6" borderId="30" xfId="0" applyFill="1" applyBorder="1" applyAlignment="1">
      <alignment horizontal="left" vertical="top"/>
    </xf>
    <xf numFmtId="0" fontId="25" fillId="6" borderId="41" xfId="0" applyFont="1" applyFill="1" applyBorder="1" applyAlignment="1">
      <alignment vertical="top" wrapText="1"/>
    </xf>
    <xf numFmtId="0" fontId="0" fillId="6" borderId="31" xfId="0" applyFill="1" applyBorder="1" applyAlignment="1">
      <alignment horizontal="left" vertical="top"/>
    </xf>
    <xf numFmtId="0" fontId="25" fillId="6" borderId="42" xfId="0" applyFont="1" applyFill="1" applyBorder="1" applyAlignment="1">
      <alignment vertical="top" wrapText="1"/>
    </xf>
    <xf numFmtId="0" fontId="0" fillId="6" borderId="40" xfId="0" applyFill="1" applyBorder="1" applyAlignment="1">
      <alignment horizontal="left" vertical="top"/>
    </xf>
    <xf numFmtId="0" fontId="25" fillId="6" borderId="27" xfId="0" applyFont="1" applyFill="1" applyBorder="1" applyAlignment="1">
      <alignment vertical="top" wrapText="1"/>
    </xf>
    <xf numFmtId="0" fontId="25" fillId="6" borderId="41" xfId="0" applyFont="1" applyFill="1" applyBorder="1" applyAlignment="1">
      <alignment wrapText="1"/>
    </xf>
    <xf numFmtId="0" fontId="25" fillId="6" borderId="42" xfId="0" applyFont="1" applyFill="1" applyBorder="1" applyAlignment="1">
      <alignment wrapText="1"/>
    </xf>
    <xf numFmtId="0" fontId="25" fillId="6" borderId="41" xfId="0" applyFont="1" applyFill="1" applyBorder="1" applyAlignment="1">
      <alignment vertical="top"/>
    </xf>
    <xf numFmtId="0" fontId="25" fillId="6" borderId="42" xfId="0" applyFont="1" applyFill="1" applyBorder="1" applyAlignment="1">
      <alignment vertical="top"/>
    </xf>
    <xf numFmtId="0" fontId="25" fillId="6" borderId="27" xfId="0" applyFont="1" applyFill="1" applyBorder="1" applyAlignment="1">
      <alignment vertical="top"/>
    </xf>
    <xf numFmtId="0" fontId="25" fillId="6" borderId="43" xfId="0" applyFont="1" applyFill="1" applyBorder="1" applyAlignment="1">
      <alignment vertical="top" wrapText="1"/>
    </xf>
    <xf numFmtId="0" fontId="0" fillId="6" borderId="27" xfId="0" applyFill="1" applyBorder="1" applyAlignment="1">
      <alignment vertical="top" wrapText="1"/>
    </xf>
    <xf numFmtId="0" fontId="18" fillId="7" borderId="44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>
      <alignment horizontal="left" vertical="center"/>
    </xf>
    <xf numFmtId="0" fontId="25" fillId="6" borderId="41" xfId="0" applyFont="1" applyFill="1" applyBorder="1" applyAlignment="1">
      <alignment horizontal="left" vertical="top" wrapText="1"/>
    </xf>
    <xf numFmtId="0" fontId="0" fillId="6" borderId="31" xfId="0" applyFill="1" applyBorder="1" applyAlignment="1">
      <alignment horizontal="left" vertical="center"/>
    </xf>
    <xf numFmtId="0" fontId="25" fillId="6" borderId="42" xfId="0" applyFont="1" applyFill="1" applyBorder="1" applyAlignment="1">
      <alignment horizontal="left" vertical="top" wrapText="1"/>
    </xf>
    <xf numFmtId="0" fontId="28" fillId="6" borderId="31" xfId="0" applyFont="1" applyFill="1" applyBorder="1" applyAlignment="1">
      <alignment horizontal="left" vertical="center"/>
    </xf>
    <xf numFmtId="0" fontId="0" fillId="6" borderId="40" xfId="0" applyFill="1" applyBorder="1" applyAlignment="1">
      <alignment horizontal="left" vertical="center"/>
    </xf>
    <xf numFmtId="0" fontId="0" fillId="6" borderId="45" xfId="0" applyFill="1" applyBorder="1"/>
    <xf numFmtId="0" fontId="25" fillId="6" borderId="27" xfId="0" applyFont="1" applyFill="1" applyBorder="1" applyAlignment="1">
      <alignment horizontal="left" vertical="top" wrapText="1"/>
    </xf>
    <xf numFmtId="0" fontId="25" fillId="6" borderId="30" xfId="0" applyFont="1" applyFill="1" applyBorder="1"/>
    <xf numFmtId="0" fontId="25" fillId="6" borderId="31" xfId="0" applyFont="1" applyFill="1" applyBorder="1"/>
    <xf numFmtId="0" fontId="25" fillId="6" borderId="40" xfId="0" applyFont="1" applyFill="1" applyBorder="1"/>
    <xf numFmtId="0" fontId="25" fillId="6" borderId="30" xfId="0" applyFont="1" applyFill="1" applyBorder="1" applyAlignment="1">
      <alignment vertical="top" wrapText="1"/>
    </xf>
    <xf numFmtId="0" fontId="25" fillId="6" borderId="31" xfId="0" applyFont="1" applyFill="1" applyBorder="1" applyAlignment="1">
      <alignment vertical="top" wrapText="1"/>
    </xf>
    <xf numFmtId="0" fontId="25" fillId="6" borderId="40" xfId="0" applyFont="1" applyFill="1" applyBorder="1" applyAlignment="1">
      <alignment vertical="top" wrapText="1"/>
    </xf>
    <xf numFmtId="0" fontId="0" fillId="6" borderId="15" xfId="0" applyFill="1" applyBorder="1"/>
    <xf numFmtId="0" fontId="0" fillId="6" borderId="15" xfId="0" applyFill="1" applyBorder="1" applyAlignment="1">
      <alignment horizontal="left" vertical="top"/>
    </xf>
    <xf numFmtId="0" fontId="26" fillId="6" borderId="21" xfId="0" applyFont="1" applyFill="1" applyBorder="1"/>
    <xf numFmtId="0" fontId="26" fillId="6" borderId="34" xfId="0" applyFont="1" applyFill="1" applyBorder="1"/>
    <xf numFmtId="0" fontId="0" fillId="6" borderId="3" xfId="0" applyFill="1" applyBorder="1" applyAlignment="1">
      <alignment horizontal="left" vertical="top"/>
    </xf>
    <xf numFmtId="0" fontId="0" fillId="6" borderId="18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21" xfId="0" applyFill="1" applyBorder="1" applyAlignment="1">
      <alignment vertical="top"/>
    </xf>
    <xf numFmtId="0" fontId="29" fillId="6" borderId="21" xfId="0" applyFont="1" applyFill="1" applyBorder="1"/>
    <xf numFmtId="0" fontId="29" fillId="6" borderId="34" xfId="0" applyFont="1" applyFill="1" applyBorder="1"/>
    <xf numFmtId="0" fontId="29" fillId="6" borderId="46" xfId="0" applyFont="1" applyFill="1" applyBorder="1"/>
    <xf numFmtId="0" fontId="25" fillId="6" borderId="21" xfId="0" applyFont="1" applyFill="1" applyBorder="1"/>
    <xf numFmtId="0" fontId="0" fillId="6" borderId="20" xfId="0" applyFill="1" applyBorder="1" applyAlignment="1">
      <alignment vertical="top" wrapText="1"/>
    </xf>
    <xf numFmtId="0" fontId="0" fillId="6" borderId="47" xfId="0" applyFill="1" applyBorder="1"/>
    <xf numFmtId="0" fontId="0" fillId="6" borderId="48" xfId="0" applyFill="1" applyBorder="1"/>
    <xf numFmtId="0" fontId="0" fillId="6" borderId="23" xfId="0" applyFill="1" applyBorder="1"/>
    <xf numFmtId="0" fontId="15" fillId="5" borderId="49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/>
    </xf>
    <xf numFmtId="0" fontId="26" fillId="6" borderId="46" xfId="0" applyFont="1" applyFill="1" applyBorder="1"/>
    <xf numFmtId="0" fontId="0" fillId="6" borderId="50" xfId="0" applyFill="1" applyBorder="1" applyAlignment="1">
      <alignment horizontal="left" vertical="top"/>
    </xf>
    <xf numFmtId="0" fontId="25" fillId="6" borderId="50" xfId="0" applyFont="1" applyFill="1" applyBorder="1" applyAlignment="1">
      <alignment vertical="top" wrapText="1"/>
    </xf>
    <xf numFmtId="1" fontId="19" fillId="4" borderId="51" xfId="1" applyNumberFormat="1" applyFont="1" applyFill="1" applyBorder="1" applyAlignment="1">
      <alignment horizontal="center" vertical="center"/>
    </xf>
    <xf numFmtId="0" fontId="0" fillId="6" borderId="20" xfId="0" applyFill="1" applyBorder="1" applyAlignment="1">
      <alignment vertical="top"/>
    </xf>
    <xf numFmtId="0" fontId="25" fillId="6" borderId="20" xfId="0" applyFont="1" applyFill="1" applyBorder="1"/>
    <xf numFmtId="0" fontId="18" fillId="6" borderId="18" xfId="0" applyFont="1" applyFill="1" applyBorder="1" applyAlignment="1">
      <alignment vertical="center" wrapText="1"/>
    </xf>
    <xf numFmtId="0" fontId="18" fillId="6" borderId="25" xfId="0" applyFont="1" applyFill="1" applyBorder="1" applyAlignment="1">
      <alignment vertical="center"/>
    </xf>
    <xf numFmtId="0" fontId="18" fillId="6" borderId="20" xfId="0" applyFont="1" applyFill="1" applyBorder="1" applyAlignment="1">
      <alignment vertical="center" wrapText="1"/>
    </xf>
    <xf numFmtId="0" fontId="19" fillId="7" borderId="52" xfId="0" applyFont="1" applyFill="1" applyBorder="1" applyAlignment="1" applyProtection="1">
      <alignment horizontal="center" vertical="center" wrapText="1"/>
      <protection locked="0"/>
    </xf>
    <xf numFmtId="0" fontId="18" fillId="6" borderId="15" xfId="0" applyFont="1" applyFill="1" applyBorder="1"/>
    <xf numFmtId="0" fontId="18" fillId="6" borderId="21" xfId="0" applyFont="1" applyFill="1" applyBorder="1" applyAlignment="1">
      <alignment wrapText="1"/>
    </xf>
    <xf numFmtId="0" fontId="18" fillId="6" borderId="2" xfId="0" applyFont="1" applyFill="1" applyBorder="1"/>
    <xf numFmtId="0" fontId="18" fillId="6" borderId="18" xfId="0" applyFont="1" applyFill="1" applyBorder="1" applyAlignment="1">
      <alignment wrapText="1"/>
    </xf>
    <xf numFmtId="0" fontId="18" fillId="6" borderId="2" xfId="0" applyFont="1" applyFill="1" applyBorder="1" applyAlignment="1">
      <alignment vertical="center"/>
    </xf>
    <xf numFmtId="0" fontId="18" fillId="6" borderId="18" xfId="0" applyFont="1" applyFill="1" applyBorder="1"/>
    <xf numFmtId="0" fontId="18" fillId="6" borderId="3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15" xfId="0" applyFont="1" applyFill="1" applyBorder="1" applyAlignment="1">
      <alignment horizontal="left" vertical="top"/>
    </xf>
    <xf numFmtId="0" fontId="30" fillId="6" borderId="21" xfId="0" applyFont="1" applyFill="1" applyBorder="1"/>
    <xf numFmtId="0" fontId="18" fillId="6" borderId="2" xfId="0" applyFont="1" applyFill="1" applyBorder="1" applyAlignment="1">
      <alignment horizontal="left" vertical="top"/>
    </xf>
    <xf numFmtId="0" fontId="30" fillId="6" borderId="34" xfId="0" applyFont="1" applyFill="1" applyBorder="1"/>
    <xf numFmtId="0" fontId="18" fillId="6" borderId="3" xfId="0" applyFont="1" applyFill="1" applyBorder="1" applyAlignment="1">
      <alignment horizontal="left" vertical="top"/>
    </xf>
    <xf numFmtId="0" fontId="30" fillId="6" borderId="46" xfId="0" applyFont="1" applyFill="1" applyBorder="1"/>
    <xf numFmtId="0" fontId="31" fillId="6" borderId="21" xfId="0" applyFont="1" applyFill="1" applyBorder="1" applyAlignment="1">
      <alignment vertical="top" wrapText="1"/>
    </xf>
    <xf numFmtId="0" fontId="31" fillId="6" borderId="18" xfId="0" applyFont="1" applyFill="1" applyBorder="1" applyAlignment="1">
      <alignment vertical="top" wrapText="1"/>
    </xf>
    <xf numFmtId="0" fontId="31" fillId="6" borderId="20" xfId="0" applyFont="1" applyFill="1" applyBorder="1" applyAlignment="1">
      <alignment vertical="top" wrapText="1"/>
    </xf>
    <xf numFmtId="0" fontId="18" fillId="6" borderId="21" xfId="0" applyFont="1" applyFill="1" applyBorder="1" applyAlignment="1">
      <alignment vertical="top" wrapText="1"/>
    </xf>
    <xf numFmtId="0" fontId="18" fillId="6" borderId="18" xfId="0" applyFont="1" applyFill="1" applyBorder="1" applyAlignment="1">
      <alignment vertical="top"/>
    </xf>
    <xf numFmtId="0" fontId="18" fillId="6" borderId="35" xfId="0" applyFont="1" applyFill="1" applyBorder="1"/>
    <xf numFmtId="0" fontId="18" fillId="6" borderId="36" xfId="0" applyFont="1" applyFill="1" applyBorder="1" applyAlignment="1">
      <alignment vertical="top"/>
    </xf>
    <xf numFmtId="0" fontId="18" fillId="6" borderId="21" xfId="0" applyFont="1" applyFill="1" applyBorder="1" applyAlignment="1">
      <alignment vertical="top"/>
    </xf>
    <xf numFmtId="0" fontId="18" fillId="6" borderId="20" xfId="0" applyFont="1" applyFill="1" applyBorder="1" applyAlignment="1">
      <alignment vertical="top"/>
    </xf>
    <xf numFmtId="0" fontId="32" fillId="6" borderId="21" xfId="0" applyFont="1" applyFill="1" applyBorder="1"/>
    <xf numFmtId="0" fontId="32" fillId="6" borderId="34" xfId="0" applyFont="1" applyFill="1" applyBorder="1"/>
    <xf numFmtId="0" fontId="18" fillId="6" borderId="35" xfId="0" applyFont="1" applyFill="1" applyBorder="1" applyAlignment="1">
      <alignment horizontal="left" vertical="top"/>
    </xf>
    <xf numFmtId="0" fontId="32" fillId="6" borderId="46" xfId="0" applyFont="1" applyFill="1" applyBorder="1"/>
    <xf numFmtId="0" fontId="31" fillId="6" borderId="21" xfId="0" applyFont="1" applyFill="1" applyBorder="1"/>
    <xf numFmtId="0" fontId="31" fillId="6" borderId="18" xfId="0" applyFont="1" applyFill="1" applyBorder="1"/>
    <xf numFmtId="0" fontId="31" fillId="6" borderId="36" xfId="0" applyFont="1" applyFill="1" applyBorder="1"/>
    <xf numFmtId="0" fontId="18" fillId="6" borderId="36" xfId="0" applyFont="1" applyFill="1" applyBorder="1"/>
    <xf numFmtId="0" fontId="18" fillId="6" borderId="18" xfId="0" applyFont="1" applyFill="1" applyBorder="1" applyAlignment="1">
      <alignment vertical="top" wrapText="1"/>
    </xf>
    <xf numFmtId="0" fontId="18" fillId="6" borderId="20" xfId="0" applyFont="1" applyFill="1" applyBorder="1" applyAlignment="1">
      <alignment vertical="top" wrapText="1"/>
    </xf>
    <xf numFmtId="0" fontId="33" fillId="6" borderId="41" xfId="0" applyFont="1" applyFill="1" applyBorder="1" applyAlignment="1">
      <alignment vertical="top" wrapText="1"/>
    </xf>
    <xf numFmtId="0" fontId="33" fillId="6" borderId="42" xfId="0" applyFont="1" applyFill="1" applyBorder="1" applyAlignment="1">
      <alignment vertical="top" wrapText="1"/>
    </xf>
    <xf numFmtId="0" fontId="33" fillId="6" borderId="27" xfId="0" applyFont="1" applyFill="1" applyBorder="1" applyAlignment="1">
      <alignment vertical="top" wrapText="1"/>
    </xf>
    <xf numFmtId="0" fontId="33" fillId="6" borderId="41" xfId="0" applyFont="1" applyFill="1" applyBorder="1" applyAlignment="1">
      <alignment vertical="top"/>
    </xf>
    <xf numFmtId="0" fontId="33" fillId="6" borderId="42" xfId="0" applyFont="1" applyFill="1" applyBorder="1" applyAlignment="1">
      <alignment vertical="top"/>
    </xf>
    <xf numFmtId="0" fontId="33" fillId="6" borderId="27" xfId="0" applyFont="1" applyFill="1" applyBorder="1" applyAlignment="1">
      <alignment vertical="top"/>
    </xf>
    <xf numFmtId="0" fontId="0" fillId="6" borderId="41" xfId="0" applyFill="1" applyBorder="1" applyAlignment="1">
      <alignment vertical="top" wrapText="1"/>
    </xf>
    <xf numFmtId="0" fontId="0" fillId="6" borderId="42" xfId="0" applyFill="1" applyBorder="1" applyAlignment="1">
      <alignment vertical="top"/>
    </xf>
    <xf numFmtId="0" fontId="0" fillId="6" borderId="42" xfId="0" applyFill="1" applyBorder="1" applyAlignment="1">
      <alignment vertical="top" wrapText="1"/>
    </xf>
    <xf numFmtId="0" fontId="26" fillId="6" borderId="53" xfId="0" applyFont="1" applyFill="1" applyBorder="1" applyAlignment="1">
      <alignment vertical="center"/>
    </xf>
    <xf numFmtId="0" fontId="26" fillId="6" borderId="30" xfId="0" applyFont="1" applyFill="1" applyBorder="1" applyAlignment="1">
      <alignment vertical="center" wrapText="1"/>
    </xf>
    <xf numFmtId="0" fontId="26" fillId="6" borderId="45" xfId="0" applyFont="1" applyFill="1" applyBorder="1" applyAlignment="1">
      <alignment vertical="center"/>
    </xf>
    <xf numFmtId="0" fontId="26" fillId="6" borderId="31" xfId="0" applyFont="1" applyFill="1" applyBorder="1" applyAlignment="1">
      <alignment vertical="center" wrapText="1"/>
    </xf>
    <xf numFmtId="0" fontId="26" fillId="6" borderId="24" xfId="0" applyFont="1" applyFill="1" applyBorder="1" applyAlignment="1">
      <alignment vertical="center"/>
    </xf>
    <xf numFmtId="0" fontId="26" fillId="6" borderId="40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/>
    </xf>
    <xf numFmtId="0" fontId="26" fillId="6" borderId="31" xfId="0" applyFont="1" applyFill="1" applyBorder="1" applyAlignment="1">
      <alignment vertical="center"/>
    </xf>
    <xf numFmtId="0" fontId="26" fillId="6" borderId="40" xfId="0" applyFont="1" applyFill="1" applyBorder="1" applyAlignment="1">
      <alignment vertical="center"/>
    </xf>
    <xf numFmtId="0" fontId="0" fillId="6" borderId="54" xfId="0" applyFill="1" applyBorder="1"/>
    <xf numFmtId="0" fontId="0" fillId="6" borderId="2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19" xfId="0" applyFill="1" applyBorder="1"/>
    <xf numFmtId="0" fontId="0" fillId="6" borderId="20" xfId="0" applyFill="1" applyBorder="1" applyAlignment="1">
      <alignment wrapText="1"/>
    </xf>
    <xf numFmtId="0" fontId="0" fillId="6" borderId="18" xfId="0" quotePrefix="1" applyFill="1" applyBorder="1"/>
    <xf numFmtId="0" fontId="25" fillId="6" borderId="16" xfId="0" applyFont="1" applyFill="1" applyBorder="1"/>
    <xf numFmtId="0" fontId="0" fillId="6" borderId="55" xfId="0" applyFill="1" applyBorder="1"/>
    <xf numFmtId="0" fontId="25" fillId="6" borderId="14" xfId="0" applyFont="1" applyFill="1" applyBorder="1"/>
    <xf numFmtId="0" fontId="0" fillId="6" borderId="46" xfId="0" applyFill="1" applyBorder="1"/>
    <xf numFmtId="0" fontId="0" fillId="6" borderId="3" xfId="0" applyFill="1" applyBorder="1"/>
    <xf numFmtId="0" fontId="0" fillId="6" borderId="46" xfId="0" applyFill="1" applyBorder="1" applyAlignment="1">
      <alignment wrapText="1"/>
    </xf>
    <xf numFmtId="0" fontId="18" fillId="0" borderId="38" xfId="0" applyFont="1" applyBorder="1" applyAlignment="1" applyProtection="1">
      <alignment horizontal="center" vertical="center" wrapText="1"/>
      <protection locked="0"/>
    </xf>
    <xf numFmtId="0" fontId="18" fillId="6" borderId="59" xfId="0" applyFont="1" applyFill="1" applyBorder="1" applyAlignment="1">
      <alignment horizontal="center" vertical="center"/>
    </xf>
    <xf numFmtId="164" fontId="18" fillId="6" borderId="38" xfId="0" applyNumberFormat="1" applyFont="1" applyFill="1" applyBorder="1" applyAlignment="1">
      <alignment horizontal="center" vertical="center"/>
    </xf>
    <xf numFmtId="0" fontId="18" fillId="0" borderId="39" xfId="0" applyFont="1" applyBorder="1" applyAlignment="1" applyProtection="1">
      <alignment horizontal="center" vertical="center" wrapText="1"/>
      <protection locked="0"/>
    </xf>
    <xf numFmtId="0" fontId="18" fillId="0" borderId="39" xfId="0" applyFont="1" applyBorder="1" applyAlignment="1" applyProtection="1">
      <alignment horizontal="center" vertical="center"/>
      <protection locked="0"/>
    </xf>
    <xf numFmtId="0" fontId="18" fillId="0" borderId="63" xfId="0" applyFont="1" applyBorder="1" applyAlignment="1" applyProtection="1">
      <alignment horizontal="center" vertical="center" wrapText="1"/>
      <protection locked="0"/>
    </xf>
    <xf numFmtId="0" fontId="18" fillId="0" borderId="67" xfId="0" applyFont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36" fillId="6" borderId="21" xfId="0" applyFont="1" applyFill="1" applyBorder="1" applyAlignment="1">
      <alignment vertical="center" wrapText="1"/>
    </xf>
    <xf numFmtId="0" fontId="36" fillId="6" borderId="18" xfId="0" applyFont="1" applyFill="1" applyBorder="1" applyAlignment="1">
      <alignment vertical="center" wrapText="1"/>
    </xf>
    <xf numFmtId="0" fontId="36" fillId="6" borderId="20" xfId="0" applyFont="1" applyFill="1" applyBorder="1" applyAlignment="1">
      <alignment vertical="center" wrapText="1"/>
    </xf>
    <xf numFmtId="0" fontId="0" fillId="6" borderId="18" xfId="0" applyFill="1" applyBorder="1" applyAlignment="1">
      <alignment horizontal="left" wrapText="1"/>
    </xf>
    <xf numFmtId="0" fontId="41" fillId="6" borderId="41" xfId="0" applyFont="1" applyFill="1" applyBorder="1" applyAlignment="1">
      <alignment wrapText="1"/>
    </xf>
    <xf numFmtId="0" fontId="41" fillId="6" borderId="22" xfId="0" applyFont="1" applyFill="1" applyBorder="1" applyAlignment="1">
      <alignment wrapText="1"/>
    </xf>
    <xf numFmtId="0" fontId="41" fillId="6" borderId="8" xfId="0" applyFont="1" applyFill="1" applyBorder="1" applyAlignment="1">
      <alignment wrapText="1"/>
    </xf>
    <xf numFmtId="0" fontId="41" fillId="6" borderId="42" xfId="0" applyFont="1" applyFill="1" applyBorder="1" applyAlignment="1">
      <alignment wrapText="1"/>
    </xf>
    <xf numFmtId="0" fontId="41" fillId="6" borderId="10" xfId="0" applyFont="1" applyFill="1" applyBorder="1" applyAlignment="1">
      <alignment wrapText="1"/>
    </xf>
    <xf numFmtId="0" fontId="41" fillId="6" borderId="21" xfId="0" applyFont="1" applyFill="1" applyBorder="1"/>
    <xf numFmtId="0" fontId="41" fillId="6" borderId="34" xfId="0" applyFont="1" applyFill="1" applyBorder="1"/>
    <xf numFmtId="0" fontId="41" fillId="6" borderId="46" xfId="0" applyFont="1" applyFill="1" applyBorder="1"/>
    <xf numFmtId="0" fontId="19" fillId="0" borderId="39" xfId="0" applyFont="1" applyBorder="1" applyAlignment="1" applyProtection="1">
      <alignment horizontal="center" vertical="center" wrapText="1"/>
      <protection locked="0"/>
    </xf>
    <xf numFmtId="1" fontId="19" fillId="0" borderId="39" xfId="1" applyNumberFormat="1" applyFont="1" applyBorder="1" applyAlignment="1" applyProtection="1">
      <alignment horizontal="center" vertical="center"/>
      <protection locked="0"/>
    </xf>
    <xf numFmtId="0" fontId="0" fillId="6" borderId="20" xfId="0" quotePrefix="1" applyFill="1" applyBorder="1" applyAlignment="1">
      <alignment vertical="top" wrapText="1"/>
    </xf>
    <xf numFmtId="0" fontId="0" fillId="6" borderId="39" xfId="0" applyFill="1" applyBorder="1" applyAlignment="1">
      <alignment horizontal="left" vertical="top"/>
    </xf>
    <xf numFmtId="0" fontId="43" fillId="6" borderId="34" xfId="0" applyFont="1" applyFill="1" applyBorder="1"/>
    <xf numFmtId="9" fontId="43" fillId="6" borderId="34" xfId="0" applyNumberFormat="1" applyFont="1" applyFill="1" applyBorder="1" applyAlignment="1">
      <alignment horizontal="left"/>
    </xf>
    <xf numFmtId="0" fontId="43" fillId="6" borderId="46" xfId="0" applyFont="1" applyFill="1" applyBorder="1"/>
    <xf numFmtId="0" fontId="43" fillId="6" borderId="21" xfId="0" applyFont="1" applyFill="1" applyBorder="1"/>
    <xf numFmtId="0" fontId="0" fillId="6" borderId="33" xfId="0" applyFill="1" applyBorder="1" applyAlignment="1">
      <alignment vertical="top" wrapText="1"/>
    </xf>
    <xf numFmtId="0" fontId="18" fillId="0" borderId="16" xfId="0" applyFont="1" applyBorder="1" applyAlignment="1">
      <alignment vertical="center"/>
    </xf>
    <xf numFmtId="0" fontId="33" fillId="6" borderId="21" xfId="0" applyFont="1" applyFill="1" applyBorder="1" applyAlignment="1">
      <alignment vertical="top" wrapText="1"/>
    </xf>
    <xf numFmtId="0" fontId="33" fillId="6" borderId="18" xfId="0" applyFont="1" applyFill="1" applyBorder="1" applyAlignment="1">
      <alignment vertical="top" wrapText="1"/>
    </xf>
    <xf numFmtId="0" fontId="33" fillId="6" borderId="20" xfId="0" applyFont="1" applyFill="1" applyBorder="1" applyAlignment="1">
      <alignment vertical="top" wrapText="1"/>
    </xf>
    <xf numFmtId="0" fontId="25" fillId="6" borderId="41" xfId="0" applyFont="1" applyFill="1" applyBorder="1"/>
    <xf numFmtId="0" fontId="25" fillId="6" borderId="42" xfId="0" applyFont="1" applyFill="1" applyBorder="1"/>
    <xf numFmtId="0" fontId="0" fillId="6" borderId="18" xfId="0" applyFill="1" applyBorder="1" applyAlignment="1">
      <alignment horizontal="left"/>
    </xf>
    <xf numFmtId="0" fontId="0" fillId="6" borderId="36" xfId="0" quotePrefix="1" applyFill="1" applyBorder="1" applyAlignment="1">
      <alignment vertical="top" wrapText="1"/>
    </xf>
    <xf numFmtId="0" fontId="18" fillId="6" borderId="0" xfId="0" applyFont="1" applyFill="1" applyAlignment="1">
      <alignment horizontal="center" vertical="center" wrapText="1"/>
    </xf>
    <xf numFmtId="1" fontId="18" fillId="6" borderId="0" xfId="0" applyNumberFormat="1" applyFont="1" applyFill="1" applyAlignment="1">
      <alignment horizontal="center" vertical="center"/>
    </xf>
    <xf numFmtId="0" fontId="18" fillId="6" borderId="0" xfId="0" applyFont="1" applyFill="1" applyAlignment="1">
      <alignment horizontal="left" vertical="center" wrapText="1"/>
    </xf>
    <xf numFmtId="1" fontId="19" fillId="6" borderId="32" xfId="1" applyNumberFormat="1" applyFont="1" applyFill="1" applyBorder="1" applyAlignment="1">
      <alignment horizontal="center" vertical="center"/>
    </xf>
    <xf numFmtId="0" fontId="22" fillId="6" borderId="0" xfId="0" applyFont="1" applyFill="1" applyAlignment="1">
      <alignment horizontal="left" vertical="center"/>
    </xf>
    <xf numFmtId="0" fontId="46" fillId="7" borderId="39" xfId="0" applyFont="1" applyFill="1" applyBorder="1" applyAlignment="1" applyProtection="1">
      <alignment horizontal="center" vertical="center" wrapText="1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18" fillId="0" borderId="17" xfId="0" applyFont="1" applyBorder="1" applyAlignment="1" applyProtection="1">
      <alignment horizontal="left"/>
      <protection locked="0"/>
    </xf>
    <xf numFmtId="0" fontId="18" fillId="0" borderId="2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 applyProtection="1">
      <alignment horizontal="center" vertical="center"/>
      <protection locked="0"/>
    </xf>
    <xf numFmtId="0" fontId="18" fillId="0" borderId="39" xfId="0" applyFont="1" applyBorder="1" applyAlignment="1" applyProtection="1">
      <alignment horizontal="center" vertical="center"/>
      <protection locked="0"/>
    </xf>
    <xf numFmtId="0" fontId="18" fillId="0" borderId="44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49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61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36" xfId="0" applyFont="1" applyFill="1" applyBorder="1" applyAlignment="1">
      <alignment horizontal="center" vertical="center" wrapText="1"/>
    </xf>
    <xf numFmtId="0" fontId="18" fillId="0" borderId="52" xfId="0" applyFont="1" applyBorder="1" applyAlignment="1" applyProtection="1">
      <alignment horizontal="center" vertical="center" wrapText="1"/>
      <protection locked="0"/>
    </xf>
    <xf numFmtId="0" fontId="18" fillId="0" borderId="39" xfId="0" applyFont="1" applyBorder="1" applyAlignment="1" applyProtection="1">
      <alignment horizontal="center" vertical="center" wrapText="1"/>
      <protection locked="0"/>
    </xf>
    <xf numFmtId="0" fontId="18" fillId="0" borderId="44" xfId="0" applyFont="1" applyBorder="1" applyAlignment="1" applyProtection="1">
      <alignment horizontal="center" vertical="center" wrapText="1"/>
      <protection locked="0"/>
    </xf>
    <xf numFmtId="0" fontId="18" fillId="0" borderId="62" xfId="0" applyFont="1" applyBorder="1" applyAlignment="1" applyProtection="1">
      <alignment horizontal="center" vertical="center" wrapText="1"/>
      <protection locked="0"/>
    </xf>
    <xf numFmtId="0" fontId="18" fillId="0" borderId="63" xfId="0" applyFont="1" applyBorder="1" applyAlignment="1" applyProtection="1">
      <alignment horizontal="center" vertical="center" wrapText="1"/>
      <protection locked="0"/>
    </xf>
    <xf numFmtId="0" fontId="18" fillId="0" borderId="64" xfId="0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>
      <alignment horizontal="center" vertical="center"/>
    </xf>
    <xf numFmtId="0" fontId="18" fillId="0" borderId="58" xfId="0" applyFont="1" applyBorder="1" applyAlignment="1" applyProtection="1">
      <alignment horizontal="center" vertical="center" wrapText="1"/>
      <protection locked="0"/>
    </xf>
    <xf numFmtId="0" fontId="18" fillId="0" borderId="59" xfId="0" applyFont="1" applyBorder="1" applyAlignment="1" applyProtection="1">
      <alignment horizontal="center" vertical="center" wrapText="1"/>
      <protection locked="0"/>
    </xf>
    <xf numFmtId="0" fontId="18" fillId="0" borderId="60" xfId="0" applyFont="1" applyBorder="1" applyAlignment="1" applyProtection="1">
      <alignment horizontal="center" vertical="center" wrapText="1"/>
      <protection locked="0"/>
    </xf>
    <xf numFmtId="1" fontId="18" fillId="0" borderId="52" xfId="0" applyNumberFormat="1" applyFont="1" applyBorder="1" applyAlignment="1" applyProtection="1">
      <alignment horizontal="center" vertical="center" wrapText="1"/>
      <protection locked="0"/>
    </xf>
    <xf numFmtId="1" fontId="18" fillId="0" borderId="39" xfId="0" applyNumberFormat="1" applyFont="1" applyBorder="1" applyAlignment="1" applyProtection="1">
      <alignment horizontal="center" vertical="center" wrapText="1"/>
      <protection locked="0"/>
    </xf>
    <xf numFmtId="1" fontId="18" fillId="0" borderId="44" xfId="0" applyNumberFormat="1" applyFont="1" applyBorder="1" applyAlignment="1" applyProtection="1">
      <alignment horizontal="center" vertical="center" wrapText="1"/>
      <protection locked="0"/>
    </xf>
    <xf numFmtId="1" fontId="18" fillId="0" borderId="66" xfId="1" applyNumberFormat="1" applyFont="1" applyBorder="1" applyAlignment="1" applyProtection="1">
      <alignment horizontal="center" vertical="center"/>
      <protection locked="0"/>
    </xf>
    <xf numFmtId="1" fontId="18" fillId="0" borderId="67" xfId="1" applyNumberFormat="1" applyFont="1" applyBorder="1" applyAlignment="1" applyProtection="1">
      <alignment horizontal="center" vertical="center"/>
      <protection locked="0"/>
    </xf>
    <xf numFmtId="1" fontId="18" fillId="0" borderId="68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/>
    </xf>
    <xf numFmtId="0" fontId="34" fillId="0" borderId="0" xfId="0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/>
      <protection locked="0"/>
    </xf>
    <xf numFmtId="0" fontId="36" fillId="0" borderId="56" xfId="0" applyFont="1" applyBorder="1" applyAlignment="1">
      <alignment horizontal="center"/>
    </xf>
    <xf numFmtId="0" fontId="18" fillId="0" borderId="17" xfId="0" applyFont="1" applyBorder="1" applyAlignment="1" applyProtection="1">
      <alignment horizontal="center"/>
      <protection locked="0"/>
    </xf>
    <xf numFmtId="0" fontId="18" fillId="0" borderId="69" xfId="0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18" fillId="0" borderId="57" xfId="0" applyFont="1" applyBorder="1" applyAlignment="1" applyProtection="1">
      <alignment horizontal="center" vertical="center" wrapText="1"/>
      <protection locked="0"/>
    </xf>
    <xf numFmtId="0" fontId="18" fillId="0" borderId="38" xfId="0" applyFont="1" applyBorder="1" applyAlignment="1" applyProtection="1">
      <alignment horizontal="center" vertical="center" wrapText="1"/>
      <protection locked="0"/>
    </xf>
    <xf numFmtId="0" fontId="18" fillId="0" borderId="46" xfId="0" applyFont="1" applyBorder="1" applyAlignment="1" applyProtection="1">
      <alignment horizontal="center" vertical="center" wrapText="1"/>
      <protection locked="0"/>
    </xf>
    <xf numFmtId="0" fontId="18" fillId="6" borderId="58" xfId="0" applyFont="1" applyFill="1" applyBorder="1" applyAlignment="1">
      <alignment horizontal="center" vertical="center"/>
    </xf>
    <xf numFmtId="0" fontId="18" fillId="6" borderId="59" xfId="0" applyFont="1" applyFill="1" applyBorder="1" applyAlignment="1">
      <alignment horizontal="center" vertical="center"/>
    </xf>
    <xf numFmtId="0" fontId="18" fillId="6" borderId="60" xfId="0" applyFont="1" applyFill="1" applyBorder="1" applyAlignment="1">
      <alignment horizontal="center" vertical="center"/>
    </xf>
    <xf numFmtId="164" fontId="18" fillId="6" borderId="57" xfId="0" applyNumberFormat="1" applyFont="1" applyFill="1" applyBorder="1" applyAlignment="1">
      <alignment horizontal="center" vertical="center"/>
    </xf>
    <xf numFmtId="164" fontId="18" fillId="6" borderId="38" xfId="0" applyNumberFormat="1" applyFont="1" applyFill="1" applyBorder="1" applyAlignment="1">
      <alignment horizontal="center" vertical="center"/>
    </xf>
    <xf numFmtId="164" fontId="18" fillId="6" borderId="46" xfId="0" applyNumberFormat="1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5" xfId="0" applyFont="1" applyBorder="1" applyAlignment="1" applyProtection="1">
      <alignment horizontal="center" vertical="center" wrapText="1"/>
      <protection locked="0"/>
    </xf>
    <xf numFmtId="1" fontId="18" fillId="0" borderId="61" xfId="1" applyNumberFormat="1" applyFont="1" applyBorder="1" applyAlignment="1" applyProtection="1">
      <alignment horizontal="center" vertical="center"/>
      <protection locked="0"/>
    </xf>
    <xf numFmtId="1" fontId="18" fillId="0" borderId="65" xfId="1" applyNumberFormat="1" applyFont="1" applyBorder="1" applyAlignment="1" applyProtection="1">
      <alignment horizontal="center" vertical="center"/>
      <protection locked="0"/>
    </xf>
    <xf numFmtId="0" fontId="31" fillId="6" borderId="58" xfId="0" applyFont="1" applyFill="1" applyBorder="1" applyAlignment="1">
      <alignment horizontal="center" vertical="center"/>
    </xf>
    <xf numFmtId="0" fontId="31" fillId="6" borderId="59" xfId="0" applyFont="1" applyFill="1" applyBorder="1" applyAlignment="1">
      <alignment horizontal="center" vertical="center"/>
    </xf>
    <xf numFmtId="0" fontId="31" fillId="6" borderId="60" xfId="0" applyFont="1" applyFill="1" applyBorder="1" applyAlignment="1">
      <alignment horizontal="center" vertical="center"/>
    </xf>
    <xf numFmtId="1" fontId="18" fillId="0" borderId="15" xfId="0" applyNumberFormat="1" applyFont="1" applyBorder="1" applyAlignment="1" applyProtection="1">
      <alignment horizontal="center" vertical="center" wrapText="1"/>
      <protection locked="0"/>
    </xf>
    <xf numFmtId="1" fontId="18" fillId="0" borderId="2" xfId="0" applyNumberFormat="1" applyFont="1" applyBorder="1" applyAlignment="1" applyProtection="1">
      <alignment horizontal="center" vertical="center" wrapText="1"/>
      <protection locked="0"/>
    </xf>
    <xf numFmtId="1" fontId="18" fillId="0" borderId="3" xfId="0" applyNumberFormat="1" applyFont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31" fillId="6" borderId="57" xfId="0" applyNumberFormat="1" applyFont="1" applyFill="1" applyBorder="1" applyAlignment="1">
      <alignment horizontal="center" vertical="center"/>
    </xf>
    <xf numFmtId="164" fontId="31" fillId="6" borderId="38" xfId="0" applyNumberFormat="1" applyFont="1" applyFill="1" applyBorder="1" applyAlignment="1">
      <alignment horizontal="center" vertical="center"/>
    </xf>
    <xf numFmtId="164" fontId="31" fillId="6" borderId="46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15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" fontId="18" fillId="0" borderId="26" xfId="1" applyNumberFormat="1" applyFont="1" applyBorder="1" applyAlignment="1" applyProtection="1">
      <alignment horizontal="center" vertical="center"/>
      <protection locked="0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4" xfId="0" applyFont="1" applyBorder="1" applyAlignment="1" applyProtection="1">
      <alignment horizontal="center" vertical="center" wrapText="1"/>
      <protection locked="0"/>
    </xf>
    <xf numFmtId="0" fontId="18" fillId="0" borderId="37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61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37" fillId="0" borderId="7" xfId="0" applyFont="1" applyBorder="1" applyAlignment="1" applyProtection="1">
      <alignment horizontal="left" vertical="center" wrapText="1"/>
      <protection locked="0"/>
    </xf>
    <xf numFmtId="0" fontId="37" fillId="0" borderId="0" xfId="0" applyFont="1" applyAlignment="1" applyProtection="1">
      <alignment horizontal="left" vertical="center" wrapText="1"/>
      <protection locked="0"/>
    </xf>
    <xf numFmtId="0" fontId="37" fillId="0" borderId="8" xfId="0" applyFont="1" applyBorder="1" applyAlignment="1" applyProtection="1">
      <alignment horizontal="left" vertical="center" wrapText="1"/>
      <protection locked="0"/>
    </xf>
    <xf numFmtId="0" fontId="23" fillId="3" borderId="61" xfId="0" applyFont="1" applyFill="1" applyBorder="1" applyAlignment="1">
      <alignment horizontal="left" vertical="center" wrapText="1"/>
    </xf>
    <xf numFmtId="0" fontId="23" fillId="3" borderId="53" xfId="0" applyFont="1" applyFill="1" applyBorder="1" applyAlignment="1">
      <alignment horizontal="left" vertical="center" wrapText="1"/>
    </xf>
    <xf numFmtId="0" fontId="23" fillId="3" borderId="41" xfId="0" applyFont="1" applyFill="1" applyBorder="1" applyAlignment="1">
      <alignment horizontal="left" vertical="center" wrapText="1"/>
    </xf>
    <xf numFmtId="0" fontId="23" fillId="0" borderId="65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left" vertical="center" wrapText="1"/>
    </xf>
    <xf numFmtId="0" fontId="23" fillId="0" borderId="42" xfId="0" applyFont="1" applyBorder="1" applyAlignment="1">
      <alignment horizontal="left" vertical="center" wrapText="1"/>
    </xf>
    <xf numFmtId="0" fontId="23" fillId="3" borderId="65" xfId="0" applyFont="1" applyFill="1" applyBorder="1" applyAlignment="1">
      <alignment horizontal="left" vertical="center" wrapText="1"/>
    </xf>
    <xf numFmtId="0" fontId="23" fillId="3" borderId="45" xfId="0" applyFont="1" applyFill="1" applyBorder="1" applyAlignment="1">
      <alignment horizontal="left" vertical="center"/>
    </xf>
    <xf numFmtId="0" fontId="23" fillId="3" borderId="26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26" xfId="0" applyFont="1" applyBorder="1" applyAlignment="1">
      <alignment horizontal="left" vertical="center" wrapText="1"/>
    </xf>
    <xf numFmtId="0" fontId="23" fillId="0" borderId="24" xfId="0" applyFont="1" applyBorder="1" applyAlignment="1">
      <alignment horizontal="left" vertical="center"/>
    </xf>
    <xf numFmtId="1" fontId="18" fillId="0" borderId="70" xfId="1" applyNumberFormat="1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>
      <alignment horizontal="center" vertical="center" wrapText="1"/>
    </xf>
    <xf numFmtId="0" fontId="18" fillId="0" borderId="33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 applyProtection="1">
      <alignment horizontal="center" vertical="center" wrapText="1"/>
      <protection locked="0"/>
    </xf>
    <xf numFmtId="0" fontId="18" fillId="0" borderId="34" xfId="0" applyFont="1" applyBorder="1" applyAlignment="1" applyProtection="1">
      <alignment horizontal="center" vertical="center" wrapText="1"/>
      <protection locked="0"/>
    </xf>
    <xf numFmtId="0" fontId="18" fillId="6" borderId="55" xfId="0" applyFont="1" applyFill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1" fontId="18" fillId="0" borderId="33" xfId="0" applyNumberFormat="1" applyFont="1" applyBorder="1" applyAlignment="1" applyProtection="1">
      <alignment horizontal="center" vertical="center" wrapText="1"/>
      <protection locked="0"/>
    </xf>
    <xf numFmtId="0" fontId="18" fillId="0" borderId="64" xfId="0" applyFont="1" applyBorder="1" applyAlignment="1">
      <alignment horizontal="center" vertical="center"/>
    </xf>
    <xf numFmtId="0" fontId="38" fillId="7" borderId="52" xfId="0" applyFont="1" applyFill="1" applyBorder="1" applyAlignment="1">
      <alignment horizontal="center" vertical="center" wrapText="1"/>
    </xf>
    <xf numFmtId="0" fontId="38" fillId="7" borderId="39" xfId="0" applyFont="1" applyFill="1" applyBorder="1" applyAlignment="1">
      <alignment horizontal="center" vertical="center"/>
    </xf>
    <xf numFmtId="0" fontId="38" fillId="7" borderId="44" xfId="0" applyFont="1" applyFill="1" applyBorder="1" applyAlignment="1">
      <alignment horizontal="center" vertical="center"/>
    </xf>
    <xf numFmtId="0" fontId="19" fillId="7" borderId="62" xfId="0" applyFont="1" applyFill="1" applyBorder="1" applyAlignment="1">
      <alignment horizontal="center" vertical="center" wrapText="1"/>
    </xf>
    <xf numFmtId="0" fontId="19" fillId="7" borderId="63" xfId="0" applyFont="1" applyFill="1" applyBorder="1" applyAlignment="1">
      <alignment horizontal="center" vertical="center" wrapText="1"/>
    </xf>
    <xf numFmtId="0" fontId="19" fillId="7" borderId="64" xfId="0" applyFont="1" applyFill="1" applyBorder="1" applyAlignment="1">
      <alignment horizontal="center" vertical="center" wrapText="1"/>
    </xf>
    <xf numFmtId="1" fontId="18" fillId="0" borderId="52" xfId="1" applyNumberFormat="1" applyFont="1" applyBorder="1" applyAlignment="1" applyProtection="1">
      <alignment horizontal="center" vertical="center"/>
      <protection locked="0"/>
    </xf>
    <xf numFmtId="1" fontId="18" fillId="0" borderId="39" xfId="1" applyNumberFormat="1" applyFont="1" applyBorder="1" applyAlignment="1" applyProtection="1">
      <alignment horizontal="center" vertical="center"/>
      <protection locked="0"/>
    </xf>
    <xf numFmtId="1" fontId="18" fillId="0" borderId="44" xfId="1" applyNumberFormat="1" applyFont="1" applyBorder="1" applyAlignment="1" applyProtection="1">
      <alignment horizontal="center" vertical="center"/>
      <protection locked="0"/>
    </xf>
    <xf numFmtId="0" fontId="18" fillId="0" borderId="52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9" fillId="7" borderId="52" xfId="0" applyFont="1" applyFill="1" applyBorder="1" applyAlignment="1" applyProtection="1">
      <alignment horizontal="center" vertical="center" wrapText="1"/>
      <protection locked="0"/>
    </xf>
    <xf numFmtId="0" fontId="19" fillId="7" borderId="39" xfId="0" applyFont="1" applyFill="1" applyBorder="1" applyAlignment="1" applyProtection="1">
      <alignment horizontal="center" vertical="center" wrapText="1"/>
      <protection locked="0"/>
    </xf>
    <xf numFmtId="0" fontId="19" fillId="7" borderId="44" xfId="0" applyFont="1" applyFill="1" applyBorder="1" applyAlignment="1" applyProtection="1">
      <alignment horizontal="center" vertical="center" wrapText="1"/>
      <protection locked="0"/>
    </xf>
    <xf numFmtId="1" fontId="18" fillId="0" borderId="15" xfId="1" applyNumberFormat="1" applyFont="1" applyBorder="1" applyAlignment="1" applyProtection="1">
      <alignment horizontal="center" vertical="center"/>
      <protection locked="0"/>
    </xf>
    <xf numFmtId="1" fontId="18" fillId="0" borderId="2" xfId="1" applyNumberFormat="1" applyFont="1" applyBorder="1" applyAlignment="1" applyProtection="1">
      <alignment horizontal="center" vertical="center"/>
      <protection locked="0"/>
    </xf>
    <xf numFmtId="1" fontId="18" fillId="0" borderId="3" xfId="1" applyNumberFormat="1" applyFont="1" applyBorder="1" applyAlignment="1" applyProtection="1">
      <alignment horizontal="center" vertical="center"/>
      <protection locked="0"/>
    </xf>
    <xf numFmtId="0" fontId="19" fillId="0" borderId="5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/>
    </xf>
    <xf numFmtId="0" fontId="19" fillId="7" borderId="44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6" borderId="49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15" fillId="5" borderId="7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18" xfId="0" applyFont="1" applyBorder="1" applyAlignment="1" applyProtection="1">
      <alignment horizontal="center" vertical="center" wrapText="1"/>
      <protection locked="0"/>
    </xf>
    <xf numFmtId="0" fontId="18" fillId="0" borderId="21" xfId="0" applyFont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1" fontId="19" fillId="0" borderId="15" xfId="1" applyNumberFormat="1" applyFont="1" applyBorder="1" applyAlignment="1" applyProtection="1">
      <alignment horizontal="center" vertical="center"/>
      <protection locked="0"/>
    </xf>
    <xf numFmtId="1" fontId="19" fillId="0" borderId="2" xfId="1" applyNumberFormat="1" applyFont="1" applyBorder="1" applyAlignment="1" applyProtection="1">
      <alignment horizontal="center" vertical="center"/>
      <protection locked="0"/>
    </xf>
    <xf numFmtId="1" fontId="19" fillId="0" borderId="3" xfId="1" applyNumberFormat="1" applyFont="1" applyBorder="1" applyAlignment="1" applyProtection="1">
      <alignment horizontal="center" vertical="center"/>
      <protection locked="0"/>
    </xf>
    <xf numFmtId="0" fontId="18" fillId="0" borderId="35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8" fillId="0" borderId="35" xfId="0" applyFont="1" applyBorder="1" applyAlignment="1" applyProtection="1">
      <alignment horizontal="center" vertical="center" wrapText="1"/>
      <protection locked="0"/>
    </xf>
    <xf numFmtId="1" fontId="18" fillId="0" borderId="35" xfId="0" applyNumberFormat="1" applyFont="1" applyBorder="1" applyAlignment="1" applyProtection="1">
      <alignment horizontal="center" vertical="center" wrapText="1"/>
      <protection locked="0"/>
    </xf>
    <xf numFmtId="0" fontId="18" fillId="0" borderId="35" xfId="0" applyFont="1" applyBorder="1" applyAlignment="1" applyProtection="1">
      <alignment horizontal="center" vertical="center"/>
      <protection locked="0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8" fillId="0" borderId="36" xfId="0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" fontId="19" fillId="0" borderId="65" xfId="1" applyNumberFormat="1" applyFont="1" applyBorder="1" applyAlignment="1" applyProtection="1">
      <alignment horizontal="center" vertical="center"/>
      <protection locked="0"/>
    </xf>
    <xf numFmtId="1" fontId="19" fillId="0" borderId="26" xfId="1" applyNumberFormat="1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1" fontId="19" fillId="0" borderId="5" xfId="1" applyNumberFormat="1" applyFont="1" applyBorder="1" applyAlignment="1" applyProtection="1">
      <alignment horizontal="center" vertical="center"/>
      <protection locked="0"/>
    </xf>
    <xf numFmtId="1" fontId="19" fillId="0" borderId="0" xfId="1" applyNumberFormat="1" applyFont="1" applyBorder="1" applyAlignment="1" applyProtection="1">
      <alignment horizontal="center" vertical="center"/>
      <protection locked="0"/>
    </xf>
    <xf numFmtId="1" fontId="19" fillId="0" borderId="1" xfId="1" applyNumberFormat="1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5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19" fillId="0" borderId="33" xfId="0" applyFont="1" applyBorder="1" applyAlignment="1" applyProtection="1">
      <alignment horizontal="center" vertical="center" wrapText="1"/>
      <protection locked="0"/>
    </xf>
    <xf numFmtId="1" fontId="19" fillId="0" borderId="52" xfId="1" applyNumberFormat="1" applyFont="1" applyBorder="1" applyAlignment="1" applyProtection="1">
      <alignment horizontal="center" vertical="center"/>
      <protection locked="0"/>
    </xf>
    <xf numFmtId="1" fontId="19" fillId="0" borderId="39" xfId="1" applyNumberFormat="1" applyFont="1" applyBorder="1" applyAlignment="1" applyProtection="1">
      <alignment horizontal="center" vertical="center"/>
      <protection locked="0"/>
    </xf>
    <xf numFmtId="1" fontId="19" fillId="0" borderId="33" xfId="1" applyNumberFormat="1" applyFont="1" applyBorder="1" applyAlignment="1" applyProtection="1">
      <alignment horizontal="center" vertical="center"/>
      <protection locked="0"/>
    </xf>
    <xf numFmtId="0" fontId="18" fillId="0" borderId="66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9" fillId="0" borderId="35" xfId="0" applyFont="1" applyBorder="1" applyAlignment="1" applyProtection="1">
      <alignment horizontal="center" vertical="center" wrapText="1"/>
      <protection locked="0"/>
    </xf>
    <xf numFmtId="1" fontId="19" fillId="0" borderId="35" xfId="1" applyNumberFormat="1" applyFont="1" applyBorder="1" applyAlignment="1" applyProtection="1">
      <alignment horizontal="center" vertical="center"/>
      <protection locked="0"/>
    </xf>
    <xf numFmtId="0" fontId="27" fillId="7" borderId="52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/>
    </xf>
    <xf numFmtId="0" fontId="27" fillId="7" borderId="44" xfId="0" applyFont="1" applyFill="1" applyBorder="1" applyAlignment="1">
      <alignment horizontal="center" vertical="center"/>
    </xf>
    <xf numFmtId="0" fontId="15" fillId="7" borderId="62" xfId="0" applyFont="1" applyFill="1" applyBorder="1" applyAlignment="1">
      <alignment horizontal="center" vertical="center" wrapText="1"/>
    </xf>
    <xf numFmtId="0" fontId="15" fillId="7" borderId="63" xfId="0" applyFont="1" applyFill="1" applyBorder="1" applyAlignment="1">
      <alignment horizontal="center" vertical="center" wrapText="1"/>
    </xf>
    <xf numFmtId="0" fontId="15" fillId="7" borderId="64" xfId="0" applyFont="1" applyFill="1" applyBorder="1" applyAlignment="1">
      <alignment horizontal="center" vertical="center" wrapText="1"/>
    </xf>
    <xf numFmtId="0" fontId="18" fillId="6" borderId="57" xfId="0" applyFont="1" applyFill="1" applyBorder="1" applyAlignment="1" applyProtection="1">
      <alignment horizontal="center" vertical="center" wrapText="1"/>
      <protection locked="0"/>
    </xf>
    <xf numFmtId="0" fontId="18" fillId="6" borderId="38" xfId="0" applyFont="1" applyFill="1" applyBorder="1" applyAlignment="1" applyProtection="1">
      <alignment horizontal="center" vertical="center" wrapText="1"/>
      <protection locked="0"/>
    </xf>
    <xf numFmtId="0" fontId="18" fillId="6" borderId="34" xfId="0" applyFont="1" applyFill="1" applyBorder="1" applyAlignment="1" applyProtection="1">
      <alignment horizontal="center" vertical="center" wrapText="1"/>
      <protection locked="0"/>
    </xf>
    <xf numFmtId="0" fontId="18" fillId="6" borderId="52" xfId="0" applyFont="1" applyFill="1" applyBorder="1" applyAlignment="1" applyProtection="1">
      <alignment horizontal="center" vertical="center"/>
      <protection locked="0"/>
    </xf>
    <xf numFmtId="0" fontId="18" fillId="6" borderId="39" xfId="0" applyFont="1" applyFill="1" applyBorder="1" applyAlignment="1" applyProtection="1">
      <alignment horizontal="center" vertical="center"/>
      <protection locked="0"/>
    </xf>
    <xf numFmtId="0" fontId="18" fillId="6" borderId="44" xfId="0" applyFont="1" applyFill="1" applyBorder="1" applyAlignment="1" applyProtection="1">
      <alignment horizontal="center" vertical="center"/>
      <protection locked="0"/>
    </xf>
    <xf numFmtId="0" fontId="18" fillId="6" borderId="46" xfId="0" applyFont="1" applyFill="1" applyBorder="1" applyAlignment="1" applyProtection="1">
      <alignment horizontal="center" vertical="center" wrapText="1"/>
      <protection locked="0"/>
    </xf>
    <xf numFmtId="0" fontId="19" fillId="6" borderId="52" xfId="0" applyFont="1" applyFill="1" applyBorder="1" applyAlignment="1" applyProtection="1">
      <alignment horizontal="center" vertical="center" wrapText="1"/>
      <protection locked="0"/>
    </xf>
    <xf numFmtId="0" fontId="19" fillId="6" borderId="39" xfId="0" applyFont="1" applyFill="1" applyBorder="1" applyAlignment="1" applyProtection="1">
      <alignment horizontal="center" vertical="center" wrapText="1"/>
      <protection locked="0"/>
    </xf>
    <xf numFmtId="0" fontId="19" fillId="6" borderId="33" xfId="0" applyFont="1" applyFill="1" applyBorder="1" applyAlignment="1" applyProtection="1">
      <alignment horizontal="center" vertical="center" wrapText="1"/>
      <protection locked="0"/>
    </xf>
    <xf numFmtId="0" fontId="19" fillId="6" borderId="44" xfId="0" applyFont="1" applyFill="1" applyBorder="1" applyAlignment="1" applyProtection="1">
      <alignment horizontal="center" vertical="center" wrapText="1"/>
      <protection locked="0"/>
    </xf>
    <xf numFmtId="1" fontId="19" fillId="6" borderId="52" xfId="1" applyNumberFormat="1" applyFont="1" applyFill="1" applyBorder="1" applyAlignment="1" applyProtection="1">
      <alignment horizontal="center" vertical="center"/>
      <protection locked="0"/>
    </xf>
    <xf numFmtId="1" fontId="19" fillId="6" borderId="39" xfId="1" applyNumberFormat="1" applyFont="1" applyFill="1" applyBorder="1" applyAlignment="1" applyProtection="1">
      <alignment horizontal="center" vertical="center"/>
      <protection locked="0"/>
    </xf>
    <xf numFmtId="1" fontId="19" fillId="6" borderId="44" xfId="1" applyNumberFormat="1" applyFont="1" applyFill="1" applyBorder="1" applyAlignment="1" applyProtection="1">
      <alignment horizontal="center" vertical="center"/>
      <protection locked="0"/>
    </xf>
    <xf numFmtId="0" fontId="18" fillId="6" borderId="52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0" fontId="15" fillId="6" borderId="52" xfId="0" applyFont="1" applyFill="1" applyBorder="1" applyAlignment="1">
      <alignment horizontal="center" vertical="center" wrapText="1"/>
    </xf>
    <xf numFmtId="0" fontId="15" fillId="6" borderId="39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8" fillId="6" borderId="52" xfId="0" applyFont="1" applyFill="1" applyBorder="1" applyAlignment="1" applyProtection="1">
      <alignment horizontal="center" vertical="center" wrapText="1"/>
      <protection locked="0"/>
    </xf>
    <xf numFmtId="0" fontId="18" fillId="6" borderId="39" xfId="0" applyFont="1" applyFill="1" applyBorder="1" applyAlignment="1" applyProtection="1">
      <alignment horizontal="center" vertical="center" wrapText="1"/>
      <protection locked="0"/>
    </xf>
    <xf numFmtId="0" fontId="18" fillId="6" borderId="44" xfId="0" applyFont="1" applyFill="1" applyBorder="1" applyAlignment="1" applyProtection="1">
      <alignment horizontal="center" vertical="center" wrapText="1"/>
      <protection locked="0"/>
    </xf>
    <xf numFmtId="0" fontId="18" fillId="6" borderId="33" xfId="0" applyFont="1" applyFill="1" applyBorder="1" applyAlignment="1">
      <alignment horizontal="center" vertical="center"/>
    </xf>
    <xf numFmtId="0" fontId="42" fillId="6" borderId="52" xfId="0" applyFont="1" applyFill="1" applyBorder="1" applyAlignment="1" applyProtection="1">
      <alignment horizontal="center" vertical="center" wrapText="1"/>
      <protection locked="0"/>
    </xf>
    <xf numFmtId="0" fontId="42" fillId="6" borderId="39" xfId="0" applyFont="1" applyFill="1" applyBorder="1" applyAlignment="1" applyProtection="1">
      <alignment horizontal="center" vertical="center" wrapText="1"/>
      <protection locked="0"/>
    </xf>
    <xf numFmtId="0" fontId="42" fillId="6" borderId="33" xfId="0" applyFont="1" applyFill="1" applyBorder="1" applyAlignment="1" applyProtection="1">
      <alignment horizontal="center" vertical="center" wrapText="1"/>
      <protection locked="0"/>
    </xf>
    <xf numFmtId="0" fontId="18" fillId="6" borderId="33" xfId="0" applyFont="1" applyFill="1" applyBorder="1" applyAlignment="1" applyProtection="1">
      <alignment horizontal="center" vertical="center" wrapText="1"/>
      <protection locked="0"/>
    </xf>
    <xf numFmtId="1" fontId="19" fillId="6" borderId="33" xfId="1" applyNumberFormat="1" applyFont="1" applyFill="1" applyBorder="1" applyAlignment="1" applyProtection="1">
      <alignment horizontal="center" vertical="center"/>
      <protection locked="0"/>
    </xf>
    <xf numFmtId="0" fontId="18" fillId="0" borderId="55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1" fontId="18" fillId="6" borderId="52" xfId="0" applyNumberFormat="1" applyFont="1" applyFill="1" applyBorder="1" applyAlignment="1" applyProtection="1">
      <alignment horizontal="center" vertical="center" wrapText="1"/>
      <protection locked="0"/>
    </xf>
    <xf numFmtId="1" fontId="18" fillId="6" borderId="39" xfId="0" applyNumberFormat="1" applyFont="1" applyFill="1" applyBorder="1" applyAlignment="1" applyProtection="1">
      <alignment horizontal="center" vertical="center" wrapText="1"/>
      <protection locked="0"/>
    </xf>
    <xf numFmtId="1" fontId="18" fillId="6" borderId="33" xfId="0" applyNumberFormat="1" applyFont="1" applyFill="1" applyBorder="1" applyAlignment="1" applyProtection="1">
      <alignment horizontal="center" vertical="center" wrapText="1"/>
      <protection locked="0"/>
    </xf>
    <xf numFmtId="0" fontId="18" fillId="6" borderId="33" xfId="0" applyFont="1" applyFill="1" applyBorder="1" applyAlignment="1" applyProtection="1">
      <alignment horizontal="center" vertical="center"/>
      <protection locked="0"/>
    </xf>
    <xf numFmtId="1" fontId="18" fillId="6" borderId="44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5" xfId="1" applyNumberFormat="1" applyFont="1" applyBorder="1" applyAlignment="1" applyProtection="1">
      <alignment horizontal="center" vertical="center"/>
      <protection locked="0"/>
    </xf>
    <xf numFmtId="0" fontId="19" fillId="0" borderId="2" xfId="1" applyNumberFormat="1" applyFont="1" applyBorder="1" applyAlignment="1" applyProtection="1">
      <alignment horizontal="center" vertical="center"/>
      <protection locked="0"/>
    </xf>
    <xf numFmtId="0" fontId="25" fillId="0" borderId="14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9" fillId="0" borderId="44" xfId="0" applyFont="1" applyBorder="1" applyAlignment="1" applyProtection="1">
      <alignment horizontal="center" vertical="center" wrapText="1"/>
      <protection locked="0"/>
    </xf>
    <xf numFmtId="0" fontId="15" fillId="7" borderId="52" xfId="0" applyFont="1" applyFill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/>
    </xf>
    <xf numFmtId="0" fontId="15" fillId="7" borderId="44" xfId="0" applyFont="1" applyFill="1" applyBorder="1" applyAlignment="1">
      <alignment horizontal="center" vertical="center"/>
    </xf>
    <xf numFmtId="0" fontId="15" fillId="0" borderId="52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42" fillId="0" borderId="52" xfId="0" applyFont="1" applyBorder="1" applyAlignment="1" applyProtection="1">
      <alignment horizontal="center" vertical="center" wrapText="1"/>
      <protection locked="0"/>
    </xf>
    <xf numFmtId="0" fontId="15" fillId="5" borderId="49" xfId="0" applyFont="1" applyFill="1" applyBorder="1" applyAlignment="1">
      <alignment horizontal="center" vertical="center" wrapText="1"/>
    </xf>
    <xf numFmtId="0" fontId="15" fillId="5" borderId="70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5" fillId="0" borderId="69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4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 wrapText="1"/>
    </xf>
    <xf numFmtId="0" fontId="18" fillId="0" borderId="73" xfId="0" applyFont="1" applyBorder="1" applyAlignment="1" applyProtection="1">
      <alignment horizontal="center" vertical="center" wrapText="1"/>
      <protection locked="0"/>
    </xf>
    <xf numFmtId="0" fontId="18" fillId="0" borderId="57" xfId="0" quotePrefix="1" applyFont="1" applyBorder="1" applyAlignment="1" applyProtection="1">
      <alignment horizontal="center" vertical="center" wrapText="1"/>
      <protection locked="0"/>
    </xf>
    <xf numFmtId="0" fontId="18" fillId="7" borderId="52" xfId="0" applyFont="1" applyFill="1" applyBorder="1" applyAlignment="1" applyProtection="1">
      <alignment horizontal="center" vertical="center" wrapText="1"/>
      <protection locked="0"/>
    </xf>
    <xf numFmtId="0" fontId="18" fillId="7" borderId="39" xfId="0" applyFont="1" applyFill="1" applyBorder="1" applyAlignment="1" applyProtection="1">
      <alignment horizontal="center" vertical="center" wrapText="1"/>
      <protection locked="0"/>
    </xf>
    <xf numFmtId="0" fontId="18" fillId="7" borderId="44" xfId="0" applyFont="1" applyFill="1" applyBorder="1" applyAlignment="1" applyProtection="1">
      <alignment horizontal="center" vertical="center" wrapText="1"/>
      <protection locked="0"/>
    </xf>
    <xf numFmtId="0" fontId="19" fillId="7" borderId="5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35" xfId="0" applyFont="1" applyFill="1" applyBorder="1" applyAlignment="1" applyProtection="1">
      <alignment horizontal="center" vertical="center" wrapText="1"/>
      <protection locked="0"/>
    </xf>
    <xf numFmtId="0" fontId="0" fillId="0" borderId="5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18" fillId="7" borderId="33" xfId="0" applyFont="1" applyFill="1" applyBorder="1" applyAlignment="1" applyProtection="1">
      <alignment horizontal="center" vertical="center" wrapText="1"/>
      <protection locked="0"/>
    </xf>
    <xf numFmtId="0" fontId="15" fillId="7" borderId="5" xfId="0" applyFont="1" applyFill="1" applyBorder="1" applyAlignment="1">
      <alignment horizontal="center" wrapText="1"/>
    </xf>
    <xf numFmtId="0" fontId="15" fillId="7" borderId="0" xfId="0" applyFont="1" applyFill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19" fillId="7" borderId="52" xfId="0" applyFont="1" applyFill="1" applyBorder="1" applyAlignment="1" applyProtection="1">
      <alignment horizontal="center" wrapText="1"/>
      <protection locked="0"/>
    </xf>
    <xf numFmtId="0" fontId="19" fillId="7" borderId="39" xfId="0" applyFont="1" applyFill="1" applyBorder="1" applyAlignment="1" applyProtection="1">
      <alignment horizontal="center" wrapText="1"/>
      <protection locked="0"/>
    </xf>
    <xf numFmtId="0" fontId="19" fillId="7" borderId="44" xfId="0" applyFont="1" applyFill="1" applyBorder="1" applyAlignment="1" applyProtection="1">
      <alignment horizontal="center" wrapText="1"/>
      <protection locked="0"/>
    </xf>
    <xf numFmtId="1" fontId="18" fillId="0" borderId="35" xfId="1" applyNumberFormat="1" applyFont="1" applyBorder="1" applyAlignment="1" applyProtection="1">
      <alignment horizontal="center" vertical="center"/>
      <protection locked="0"/>
    </xf>
    <xf numFmtId="1" fontId="18" fillId="0" borderId="33" xfId="1" applyNumberFormat="1" applyFont="1" applyBorder="1" applyAlignment="1" applyProtection="1">
      <alignment horizontal="center" vertical="center"/>
      <protection locked="0"/>
    </xf>
    <xf numFmtId="0" fontId="39" fillId="6" borderId="58" xfId="0" applyFont="1" applyFill="1" applyBorder="1" applyAlignment="1">
      <alignment horizontal="center" vertical="center"/>
    </xf>
    <xf numFmtId="0" fontId="39" fillId="6" borderId="59" xfId="0" applyFont="1" applyFill="1" applyBorder="1" applyAlignment="1">
      <alignment horizontal="center" vertical="center"/>
    </xf>
    <xf numFmtId="0" fontId="39" fillId="6" borderId="55" xfId="0" applyFont="1" applyFill="1" applyBorder="1" applyAlignment="1">
      <alignment horizontal="center" vertical="center"/>
    </xf>
    <xf numFmtId="164" fontId="39" fillId="6" borderId="57" xfId="0" applyNumberFormat="1" applyFont="1" applyFill="1" applyBorder="1" applyAlignment="1">
      <alignment horizontal="center" vertical="center"/>
    </xf>
    <xf numFmtId="164" fontId="39" fillId="6" borderId="38" xfId="0" applyNumberFormat="1" applyFont="1" applyFill="1" applyBorder="1" applyAlignment="1">
      <alignment horizontal="center" vertical="center"/>
    </xf>
    <xf numFmtId="164" fontId="39" fillId="6" borderId="46" xfId="0" applyNumberFormat="1" applyFont="1" applyFill="1" applyBorder="1" applyAlignment="1">
      <alignment horizontal="center" vertical="center"/>
    </xf>
    <xf numFmtId="0" fontId="40" fillId="6" borderId="58" xfId="0" applyFont="1" applyFill="1" applyBorder="1" applyAlignment="1">
      <alignment horizontal="center" vertical="center"/>
    </xf>
    <xf numFmtId="0" fontId="40" fillId="6" borderId="59" xfId="0" applyFont="1" applyFill="1" applyBorder="1" applyAlignment="1">
      <alignment horizontal="center" vertical="center"/>
    </xf>
    <xf numFmtId="0" fontId="40" fillId="6" borderId="55" xfId="0" applyFont="1" applyFill="1" applyBorder="1" applyAlignment="1">
      <alignment horizontal="center" vertical="center"/>
    </xf>
    <xf numFmtId="164" fontId="40" fillId="6" borderId="57" xfId="0" applyNumberFormat="1" applyFont="1" applyFill="1" applyBorder="1" applyAlignment="1">
      <alignment horizontal="center" vertical="center"/>
    </xf>
    <xf numFmtId="164" fontId="40" fillId="6" borderId="38" xfId="0" applyNumberFormat="1" applyFont="1" applyFill="1" applyBorder="1" applyAlignment="1">
      <alignment horizontal="center" vertical="center"/>
    </xf>
    <xf numFmtId="164" fontId="40" fillId="6" borderId="46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65"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609600</xdr:colOff>
      <xdr:row>2</xdr:row>
      <xdr:rowOff>0</xdr:rowOff>
    </xdr:to>
    <xdr:pic>
      <xdr:nvPicPr>
        <xdr:cNvPr id="8448" name="Picture 1">
          <a:extLst>
            <a:ext uri="{FF2B5EF4-FFF2-40B4-BE49-F238E27FC236}">
              <a16:creationId xmlns:a16="http://schemas.microsoft.com/office/drawing/2014/main" id="{999557E1-18D0-1AE7-4E24-4A1D94E8B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00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533400</xdr:colOff>
      <xdr:row>2</xdr:row>
      <xdr:rowOff>0</xdr:rowOff>
    </xdr:to>
    <xdr:pic>
      <xdr:nvPicPr>
        <xdr:cNvPr id="24673" name="Picture 1">
          <a:extLst>
            <a:ext uri="{FF2B5EF4-FFF2-40B4-BE49-F238E27FC236}">
              <a16:creationId xmlns:a16="http://schemas.microsoft.com/office/drawing/2014/main" id="{EE80B187-0B72-6EC2-E6BE-15395BACC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23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628650</xdr:colOff>
      <xdr:row>2</xdr:row>
      <xdr:rowOff>0</xdr:rowOff>
    </xdr:to>
    <xdr:pic>
      <xdr:nvPicPr>
        <xdr:cNvPr id="36895" name="Picture 1">
          <a:extLst>
            <a:ext uri="{FF2B5EF4-FFF2-40B4-BE49-F238E27FC236}">
              <a16:creationId xmlns:a16="http://schemas.microsoft.com/office/drawing/2014/main" id="{4CBBEF17-6A01-0DBA-0AE0-283FB3B3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191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209550</xdr:colOff>
      <xdr:row>2</xdr:row>
      <xdr:rowOff>0</xdr:rowOff>
    </xdr:to>
    <xdr:pic>
      <xdr:nvPicPr>
        <xdr:cNvPr id="32807" name="Picture 1">
          <a:extLst>
            <a:ext uri="{FF2B5EF4-FFF2-40B4-BE49-F238E27FC236}">
              <a16:creationId xmlns:a16="http://schemas.microsoft.com/office/drawing/2014/main" id="{B394FD16-5E50-BBA9-6F0F-68CD6698E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209550</xdr:colOff>
      <xdr:row>2</xdr:row>
      <xdr:rowOff>0</xdr:rowOff>
    </xdr:to>
    <xdr:pic>
      <xdr:nvPicPr>
        <xdr:cNvPr id="33830" name="Picture 1">
          <a:extLst>
            <a:ext uri="{FF2B5EF4-FFF2-40B4-BE49-F238E27FC236}">
              <a16:creationId xmlns:a16="http://schemas.microsoft.com/office/drawing/2014/main" id="{B81C3888-0299-FDF3-F3D0-BAE144B3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485775</xdr:colOff>
      <xdr:row>2</xdr:row>
      <xdr:rowOff>0</xdr:rowOff>
    </xdr:to>
    <xdr:pic>
      <xdr:nvPicPr>
        <xdr:cNvPr id="17528" name="Picture 1">
          <a:extLst>
            <a:ext uri="{FF2B5EF4-FFF2-40B4-BE49-F238E27FC236}">
              <a16:creationId xmlns:a16="http://schemas.microsoft.com/office/drawing/2014/main" id="{9678FFA4-ED21-07CD-FBBC-ACDC7914F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6762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285750</xdr:colOff>
      <xdr:row>2</xdr:row>
      <xdr:rowOff>0</xdr:rowOff>
    </xdr:to>
    <xdr:pic>
      <xdr:nvPicPr>
        <xdr:cNvPr id="21608" name="Picture 1">
          <a:extLst>
            <a:ext uri="{FF2B5EF4-FFF2-40B4-BE49-F238E27FC236}">
              <a16:creationId xmlns:a16="http://schemas.microsoft.com/office/drawing/2014/main" id="{38D2173E-4794-AF01-08EC-F5FFE05A4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457200</xdr:colOff>
      <xdr:row>2</xdr:row>
      <xdr:rowOff>0</xdr:rowOff>
    </xdr:to>
    <xdr:pic>
      <xdr:nvPicPr>
        <xdr:cNvPr id="26712" name="Picture 1">
          <a:extLst>
            <a:ext uri="{FF2B5EF4-FFF2-40B4-BE49-F238E27FC236}">
              <a16:creationId xmlns:a16="http://schemas.microsoft.com/office/drawing/2014/main" id="{E9B3A078-081A-1FCC-33F5-9C358A55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533400</xdr:colOff>
      <xdr:row>2</xdr:row>
      <xdr:rowOff>0</xdr:rowOff>
    </xdr:to>
    <xdr:pic>
      <xdr:nvPicPr>
        <xdr:cNvPr id="22629" name="Picture 1">
          <a:extLst>
            <a:ext uri="{FF2B5EF4-FFF2-40B4-BE49-F238E27FC236}">
              <a16:creationId xmlns:a16="http://schemas.microsoft.com/office/drawing/2014/main" id="{2475F93F-9376-0998-41A4-0F3F7B022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23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209550</xdr:colOff>
      <xdr:row>2</xdr:row>
      <xdr:rowOff>0</xdr:rowOff>
    </xdr:to>
    <xdr:pic>
      <xdr:nvPicPr>
        <xdr:cNvPr id="23649" name="Picture 1">
          <a:extLst>
            <a:ext uri="{FF2B5EF4-FFF2-40B4-BE49-F238E27FC236}">
              <a16:creationId xmlns:a16="http://schemas.microsoft.com/office/drawing/2014/main" id="{B43D9BB1-A0DE-D76A-8669-612D3335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628650</xdr:colOff>
      <xdr:row>2</xdr:row>
      <xdr:rowOff>0</xdr:rowOff>
    </xdr:to>
    <xdr:pic>
      <xdr:nvPicPr>
        <xdr:cNvPr id="29742" name="Picture 1">
          <a:extLst>
            <a:ext uri="{FF2B5EF4-FFF2-40B4-BE49-F238E27FC236}">
              <a16:creationId xmlns:a16="http://schemas.microsoft.com/office/drawing/2014/main" id="{2286846A-512C-C0AD-1D11-894445AB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191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666750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D41BDD-9F18-43B8-8DA4-F13AA3F4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0"/>
          <a:ext cx="8286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628650</xdr:colOff>
      <xdr:row>2</xdr:row>
      <xdr:rowOff>0</xdr:rowOff>
    </xdr:to>
    <xdr:pic>
      <xdr:nvPicPr>
        <xdr:cNvPr id="35871" name="Picture 1">
          <a:extLst>
            <a:ext uri="{FF2B5EF4-FFF2-40B4-BE49-F238E27FC236}">
              <a16:creationId xmlns:a16="http://schemas.microsoft.com/office/drawing/2014/main" id="{2C340E0D-B407-7C7A-CB10-1ED6A9D78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191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628650</xdr:colOff>
      <xdr:row>2</xdr:row>
      <xdr:rowOff>0</xdr:rowOff>
    </xdr:to>
    <xdr:pic>
      <xdr:nvPicPr>
        <xdr:cNvPr id="31785" name="Picture 1">
          <a:extLst>
            <a:ext uri="{FF2B5EF4-FFF2-40B4-BE49-F238E27FC236}">
              <a16:creationId xmlns:a16="http://schemas.microsoft.com/office/drawing/2014/main" id="{BFE8CC79-C4A7-7DFA-25EA-F2F405E5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191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666750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1080D-5E2D-4284-8152-F9025607B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0"/>
          <a:ext cx="83248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209550</xdr:colOff>
      <xdr:row>2</xdr:row>
      <xdr:rowOff>0</xdr:rowOff>
    </xdr:to>
    <xdr:pic>
      <xdr:nvPicPr>
        <xdr:cNvPr id="27697" name="Picture 1">
          <a:extLst>
            <a:ext uri="{FF2B5EF4-FFF2-40B4-BE49-F238E27FC236}">
              <a16:creationId xmlns:a16="http://schemas.microsoft.com/office/drawing/2014/main" id="{5F46B822-43C1-BDFB-6DD5-D5A12F9AD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704850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F0C3B-0A25-48C9-85E9-219C001C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0"/>
          <a:ext cx="87058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533400</xdr:colOff>
      <xdr:row>2</xdr:row>
      <xdr:rowOff>0</xdr:rowOff>
    </xdr:to>
    <xdr:pic>
      <xdr:nvPicPr>
        <xdr:cNvPr id="34850" name="Picture 1">
          <a:extLst>
            <a:ext uri="{FF2B5EF4-FFF2-40B4-BE49-F238E27FC236}">
              <a16:creationId xmlns:a16="http://schemas.microsoft.com/office/drawing/2014/main" id="{FE74147F-DE72-8057-DD8E-00F215515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23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1:Q157"/>
  <sheetViews>
    <sheetView showGridLines="0" topLeftCell="A9" zoomScale="83" zoomScaleNormal="83" zoomScaleSheetLayoutView="72" workbookViewId="0">
      <selection activeCell="Q24" sqref="Q24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344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62">
        <v>1</v>
      </c>
      <c r="B24" s="359" t="s">
        <v>37</v>
      </c>
      <c r="C24" s="369">
        <v>20</v>
      </c>
      <c r="D24" s="334">
        <v>1</v>
      </c>
      <c r="E24" s="359" t="s">
        <v>38</v>
      </c>
      <c r="F24" s="356">
        <v>10</v>
      </c>
      <c r="G24" s="366">
        <f>F24/$C$24*100</f>
        <v>50</v>
      </c>
      <c r="H24" s="337" t="s">
        <v>39</v>
      </c>
      <c r="I24" s="356"/>
      <c r="J24" s="337" t="s">
        <v>40</v>
      </c>
      <c r="K24" s="381" t="s">
        <v>41</v>
      </c>
      <c r="L24" s="384">
        <f>IF(OR($C$24=0,G24=0),FALSE,IF(J24="Outstanding",5,IF(J24="Exceeds",4,IF(J24="Successful",3,IF(J24="Partially",2,IF(J24="Unacceptable",1))))))</f>
        <v>2</v>
      </c>
      <c r="M24" s="387">
        <f>$C$24*G24*L24/10000</f>
        <v>0.2</v>
      </c>
      <c r="N24" s="196" t="s">
        <v>39</v>
      </c>
      <c r="O24" s="108" t="s">
        <v>42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62"/>
      <c r="B25" s="360"/>
      <c r="C25" s="370"/>
      <c r="D25" s="335"/>
      <c r="E25" s="360"/>
      <c r="F25" s="357"/>
      <c r="G25" s="367"/>
      <c r="H25" s="338"/>
      <c r="I25" s="357"/>
      <c r="J25" s="338"/>
      <c r="K25" s="382"/>
      <c r="L25" s="385"/>
      <c r="M25" s="388"/>
      <c r="N25" s="96" t="s">
        <v>43</v>
      </c>
      <c r="O25" s="97" t="s">
        <v>44</v>
      </c>
      <c r="P25" s="105"/>
      <c r="Q25" s="153"/>
    </row>
    <row r="26" spans="1:17" s="9" customFormat="1" ht="30" customHeight="1" x14ac:dyDescent="0.3">
      <c r="A26" s="362"/>
      <c r="B26" s="360"/>
      <c r="C26" s="370"/>
      <c r="D26" s="335"/>
      <c r="E26" s="360"/>
      <c r="F26" s="357"/>
      <c r="G26" s="367"/>
      <c r="H26" s="338"/>
      <c r="I26" s="357"/>
      <c r="J26" s="338"/>
      <c r="K26" s="382"/>
      <c r="L26" s="385"/>
      <c r="M26" s="388"/>
      <c r="N26" s="98" t="s">
        <v>45</v>
      </c>
      <c r="O26" s="97" t="s">
        <v>46</v>
      </c>
      <c r="P26" s="105"/>
      <c r="Q26" s="153"/>
    </row>
    <row r="27" spans="1:17" s="9" customFormat="1" ht="30" customHeight="1" x14ac:dyDescent="0.3">
      <c r="A27" s="362"/>
      <c r="B27" s="360"/>
      <c r="C27" s="370"/>
      <c r="D27" s="335"/>
      <c r="E27" s="360"/>
      <c r="F27" s="357"/>
      <c r="G27" s="367"/>
      <c r="H27" s="338"/>
      <c r="I27" s="357"/>
      <c r="J27" s="338"/>
      <c r="K27" s="382"/>
      <c r="L27" s="385"/>
      <c r="M27" s="388"/>
      <c r="N27" s="99" t="s">
        <v>47</v>
      </c>
      <c r="O27" s="97" t="s">
        <v>48</v>
      </c>
      <c r="P27" s="105"/>
      <c r="Q27" s="153"/>
    </row>
    <row r="28" spans="1:17" s="9" customFormat="1" ht="30" customHeight="1" thickBot="1" x14ac:dyDescent="0.35">
      <c r="A28" s="362"/>
      <c r="B28" s="360"/>
      <c r="C28" s="370"/>
      <c r="D28" s="336"/>
      <c r="E28" s="361"/>
      <c r="F28" s="358"/>
      <c r="G28" s="368"/>
      <c r="H28" s="339"/>
      <c r="I28" s="358"/>
      <c r="J28" s="339"/>
      <c r="K28" s="383"/>
      <c r="L28" s="386"/>
      <c r="M28" s="389"/>
      <c r="N28" s="287" t="s">
        <v>49</v>
      </c>
      <c r="O28" s="288" t="s">
        <v>50</v>
      </c>
      <c r="P28" s="105"/>
      <c r="Q28" s="153"/>
    </row>
    <row r="29" spans="1:17" s="9" customFormat="1" ht="30" customHeight="1" x14ac:dyDescent="0.3">
      <c r="A29" s="362"/>
      <c r="B29" s="360"/>
      <c r="C29" s="370"/>
      <c r="D29" s="334">
        <v>2</v>
      </c>
      <c r="E29" s="359" t="s">
        <v>51</v>
      </c>
      <c r="F29" s="356">
        <v>5</v>
      </c>
      <c r="G29" s="366">
        <f>F29/$C$24*100</f>
        <v>25</v>
      </c>
      <c r="H29" s="337" t="s">
        <v>39</v>
      </c>
      <c r="I29" s="356"/>
      <c r="J29" s="337" t="s">
        <v>40</v>
      </c>
      <c r="K29" s="381" t="s">
        <v>41</v>
      </c>
      <c r="L29" s="384">
        <f>IF(OR($C$24=0,G29=0),FALSE,IF(J29="Outstanding",5,IF(J29="Exceeds",4,IF(J29="Successful",3,IF(J29="Partially",2,IF(J29="Unacceptable",1))))))</f>
        <v>2</v>
      </c>
      <c r="M29" s="387">
        <f>$C$24*G29*L29/10000</f>
        <v>0.1</v>
      </c>
      <c r="N29" s="196" t="s">
        <v>39</v>
      </c>
      <c r="O29" s="117" t="s">
        <v>52</v>
      </c>
      <c r="P29" s="105"/>
      <c r="Q29" s="153" t="str">
        <f>IF(AND($C$24&gt;0,G29&gt;0,J29=""),"RATING REQ'D",IF(AND(K29="",OR(J29="Outstanding",J29="Exceeds",J29="Unacceptable")),"Comments compulsory for O, E or U rating",""))</f>
        <v/>
      </c>
    </row>
    <row r="30" spans="1:17" s="9" customFormat="1" ht="30" customHeight="1" x14ac:dyDescent="0.3">
      <c r="A30" s="362"/>
      <c r="B30" s="360"/>
      <c r="C30" s="370"/>
      <c r="D30" s="335"/>
      <c r="E30" s="360"/>
      <c r="F30" s="357"/>
      <c r="G30" s="367"/>
      <c r="H30" s="338"/>
      <c r="I30" s="357"/>
      <c r="J30" s="338"/>
      <c r="K30" s="382"/>
      <c r="L30" s="385"/>
      <c r="M30" s="388"/>
      <c r="N30" s="96" t="s">
        <v>43</v>
      </c>
      <c r="O30" s="100" t="s">
        <v>53</v>
      </c>
      <c r="P30" s="105"/>
      <c r="Q30" s="153"/>
    </row>
    <row r="31" spans="1:17" s="9" customFormat="1" ht="30" customHeight="1" x14ac:dyDescent="0.3">
      <c r="A31" s="362"/>
      <c r="B31" s="360"/>
      <c r="C31" s="370"/>
      <c r="D31" s="335"/>
      <c r="E31" s="360"/>
      <c r="F31" s="357"/>
      <c r="G31" s="367"/>
      <c r="H31" s="338"/>
      <c r="I31" s="357"/>
      <c r="J31" s="338"/>
      <c r="K31" s="382"/>
      <c r="L31" s="385"/>
      <c r="M31" s="388"/>
      <c r="N31" s="99" t="s">
        <v>45</v>
      </c>
      <c r="O31" s="100" t="s">
        <v>54</v>
      </c>
      <c r="P31" s="105"/>
      <c r="Q31" s="153"/>
    </row>
    <row r="32" spans="1:17" s="9" customFormat="1" ht="30" customHeight="1" x14ac:dyDescent="0.3">
      <c r="A32" s="362"/>
      <c r="B32" s="360"/>
      <c r="C32" s="370"/>
      <c r="D32" s="335"/>
      <c r="E32" s="360"/>
      <c r="F32" s="357"/>
      <c r="G32" s="367"/>
      <c r="H32" s="338"/>
      <c r="I32" s="357"/>
      <c r="J32" s="338"/>
      <c r="K32" s="382"/>
      <c r="L32" s="385"/>
      <c r="M32" s="388"/>
      <c r="N32" s="99" t="s">
        <v>47</v>
      </c>
      <c r="O32" s="100" t="s">
        <v>55</v>
      </c>
      <c r="P32" s="105"/>
      <c r="Q32" s="153"/>
    </row>
    <row r="33" spans="1:17" s="9" customFormat="1" ht="30" customHeight="1" thickBot="1" x14ac:dyDescent="0.35">
      <c r="A33" s="362"/>
      <c r="B33" s="360"/>
      <c r="C33" s="370"/>
      <c r="D33" s="336"/>
      <c r="E33" s="361"/>
      <c r="F33" s="358"/>
      <c r="G33" s="368"/>
      <c r="H33" s="339"/>
      <c r="I33" s="358"/>
      <c r="J33" s="339"/>
      <c r="K33" s="383"/>
      <c r="L33" s="386"/>
      <c r="M33" s="389"/>
      <c r="N33" s="287" t="s">
        <v>49</v>
      </c>
      <c r="O33" s="110" t="s">
        <v>56</v>
      </c>
      <c r="P33" s="105"/>
      <c r="Q33" s="153"/>
    </row>
    <row r="34" spans="1:17" s="9" customFormat="1" ht="30" customHeight="1" x14ac:dyDescent="0.3">
      <c r="A34" s="362"/>
      <c r="B34" s="360"/>
      <c r="C34" s="370"/>
      <c r="D34" s="334">
        <v>3</v>
      </c>
      <c r="E34" s="359" t="s">
        <v>57</v>
      </c>
      <c r="F34" s="356">
        <v>5</v>
      </c>
      <c r="G34" s="366">
        <f>F34/$C$24*100</f>
        <v>25</v>
      </c>
      <c r="H34" s="337" t="s">
        <v>39</v>
      </c>
      <c r="I34" s="356"/>
      <c r="J34" s="337" t="s">
        <v>40</v>
      </c>
      <c r="K34" s="381" t="s">
        <v>41</v>
      </c>
      <c r="L34" s="384">
        <f>IF(OR($C$24=0,G34=0),FALSE,IF(J34="Outstanding",5,IF(J34="Exceeds",4,IF(J34="Successful",3,IF(J34="Partially",2,IF(J34="Unacceptable",1))))))</f>
        <v>2</v>
      </c>
      <c r="M34" s="387">
        <f>$C$24*G34*L34/10000</f>
        <v>0.1</v>
      </c>
      <c r="N34" s="276" t="s">
        <v>39</v>
      </c>
      <c r="O34" s="108" t="s">
        <v>58</v>
      </c>
      <c r="P34" s="105"/>
      <c r="Q34" s="153" t="str">
        <f>IF(AND($C$24&gt;0,G34&gt;0,J34=""),"RATING REQ'D",IF(AND(K34="",OR(J34="Outstanding",J34="Exceeds",J34="Unacceptable")),"Comments compulsory for O, E or U rating",""))</f>
        <v/>
      </c>
    </row>
    <row r="35" spans="1:17" s="9" customFormat="1" ht="30" customHeight="1" x14ac:dyDescent="0.3">
      <c r="A35" s="362"/>
      <c r="B35" s="360"/>
      <c r="C35" s="370"/>
      <c r="D35" s="335"/>
      <c r="E35" s="360"/>
      <c r="F35" s="357"/>
      <c r="G35" s="367"/>
      <c r="H35" s="338"/>
      <c r="I35" s="357"/>
      <c r="J35" s="338"/>
      <c r="K35" s="382"/>
      <c r="L35" s="385"/>
      <c r="M35" s="388"/>
      <c r="N35" s="107" t="s">
        <v>43</v>
      </c>
      <c r="O35" s="109" t="s">
        <v>59</v>
      </c>
      <c r="P35" s="105"/>
      <c r="Q35" s="153"/>
    </row>
    <row r="36" spans="1:17" s="9" customFormat="1" ht="30" customHeight="1" x14ac:dyDescent="0.3">
      <c r="A36" s="362"/>
      <c r="B36" s="360"/>
      <c r="C36" s="370"/>
      <c r="D36" s="335"/>
      <c r="E36" s="360"/>
      <c r="F36" s="357"/>
      <c r="G36" s="367"/>
      <c r="H36" s="338"/>
      <c r="I36" s="357"/>
      <c r="J36" s="338"/>
      <c r="K36" s="382"/>
      <c r="L36" s="385"/>
      <c r="M36" s="388"/>
      <c r="N36" s="107" t="s">
        <v>45</v>
      </c>
      <c r="O36" s="109" t="s">
        <v>60</v>
      </c>
      <c r="P36" s="105"/>
      <c r="Q36" s="153"/>
    </row>
    <row r="37" spans="1:17" s="9" customFormat="1" ht="30" customHeight="1" x14ac:dyDescent="0.3">
      <c r="A37" s="362"/>
      <c r="B37" s="360"/>
      <c r="C37" s="370"/>
      <c r="D37" s="335"/>
      <c r="E37" s="360"/>
      <c r="F37" s="357"/>
      <c r="G37" s="367"/>
      <c r="H37" s="338"/>
      <c r="I37" s="357"/>
      <c r="J37" s="338"/>
      <c r="K37" s="382"/>
      <c r="L37" s="385"/>
      <c r="M37" s="388"/>
      <c r="N37" s="107" t="s">
        <v>47</v>
      </c>
      <c r="O37" s="109" t="s">
        <v>61</v>
      </c>
      <c r="P37" s="105"/>
      <c r="Q37" s="153"/>
    </row>
    <row r="38" spans="1:17" s="9" customFormat="1" ht="30" customHeight="1" thickBot="1" x14ac:dyDescent="0.35">
      <c r="A38" s="362"/>
      <c r="B38" s="377"/>
      <c r="C38" s="371"/>
      <c r="D38" s="336"/>
      <c r="E38" s="361"/>
      <c r="F38" s="358"/>
      <c r="G38" s="368"/>
      <c r="H38" s="339"/>
      <c r="I38" s="358"/>
      <c r="J38" s="339"/>
      <c r="K38" s="383"/>
      <c r="L38" s="386"/>
      <c r="M38" s="389"/>
      <c r="N38" s="277" t="s">
        <v>49</v>
      </c>
      <c r="O38" s="110" t="s">
        <v>62</v>
      </c>
      <c r="P38" s="105"/>
      <c r="Q38" s="153"/>
    </row>
    <row r="39" spans="1:17" s="9" customFormat="1" ht="30" customHeight="1" thickBot="1" x14ac:dyDescent="0.35">
      <c r="A39" s="11"/>
      <c r="B39" s="10"/>
      <c r="C39" s="72"/>
      <c r="E39" s="14"/>
      <c r="F39" s="14"/>
      <c r="G39" s="83">
        <f>IF(C24=0,0,SUM(G24:G38))</f>
        <v>100</v>
      </c>
      <c r="H39" s="45" t="str">
        <f>IF(AND(C8&gt;0,G39=0),"PLEASE ENSURE KPIs ARE SET",IF(AND(C8&gt;0,G39&gt;0,G39&lt;100),"PLEASE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P39" s="105"/>
      <c r="Q39" s="153"/>
    </row>
    <row r="40" spans="1:17" s="9" customFormat="1" ht="30" customHeight="1" x14ac:dyDescent="0.3">
      <c r="A40" s="362">
        <v>2</v>
      </c>
      <c r="B40" s="378" t="s">
        <v>63</v>
      </c>
      <c r="C40" s="447">
        <v>20</v>
      </c>
      <c r="D40" s="340">
        <v>1</v>
      </c>
      <c r="E40" s="363" t="s">
        <v>64</v>
      </c>
      <c r="F40" s="356">
        <v>10</v>
      </c>
      <c r="G40" s="366">
        <f>F40/$C$40*100</f>
        <v>50</v>
      </c>
      <c r="H40" s="337" t="s">
        <v>39</v>
      </c>
      <c r="I40" s="356"/>
      <c r="J40" s="337" t="s">
        <v>40</v>
      </c>
      <c r="K40" s="381" t="s">
        <v>41</v>
      </c>
      <c r="L40" s="384">
        <f>IF(OR($C$40=0,G40=0),FALSE,IF(J40="Outstanding",5,IF(J40="Exceeds",4,IF(J40="Successful",3,IF(J40="Partially",2,IF(J40="Unacceptable",1))))))</f>
        <v>2</v>
      </c>
      <c r="M40" s="387">
        <f>$C$40*G40*L40/10000</f>
        <v>0.2</v>
      </c>
      <c r="N40" s="276" t="s">
        <v>39</v>
      </c>
      <c r="O40" s="108" t="s">
        <v>65</v>
      </c>
      <c r="P40" s="105"/>
      <c r="Q40" s="153" t="str">
        <f>IF(AND($C$40&gt;0,G40&gt;0,J40=""),"RATING REQ'D",IF(AND(K40="",OR(J40="Outstanding",J40="Exceeds",J40="Unacceptable")),"Comments compulsory for O, E or U rating",""))</f>
        <v/>
      </c>
    </row>
    <row r="41" spans="1:17" s="9" customFormat="1" ht="30" customHeight="1" x14ac:dyDescent="0.3">
      <c r="A41" s="362"/>
      <c r="B41" s="378"/>
      <c r="C41" s="370"/>
      <c r="D41" s="341"/>
      <c r="E41" s="364"/>
      <c r="F41" s="357"/>
      <c r="G41" s="367"/>
      <c r="H41" s="338"/>
      <c r="I41" s="357"/>
      <c r="J41" s="338"/>
      <c r="K41" s="382"/>
      <c r="L41" s="385"/>
      <c r="M41" s="388"/>
      <c r="N41" s="107" t="s">
        <v>43</v>
      </c>
      <c r="O41" s="109" t="s">
        <v>66</v>
      </c>
      <c r="P41" s="105"/>
      <c r="Q41" s="153"/>
    </row>
    <row r="42" spans="1:17" s="9" customFormat="1" ht="30" customHeight="1" x14ac:dyDescent="0.3">
      <c r="A42" s="362"/>
      <c r="B42" s="378"/>
      <c r="C42" s="370"/>
      <c r="D42" s="341"/>
      <c r="E42" s="364"/>
      <c r="F42" s="357"/>
      <c r="G42" s="367"/>
      <c r="H42" s="338"/>
      <c r="I42" s="357"/>
      <c r="J42" s="338"/>
      <c r="K42" s="382"/>
      <c r="L42" s="385"/>
      <c r="M42" s="388"/>
      <c r="N42" s="107" t="s">
        <v>45</v>
      </c>
      <c r="O42" s="109" t="s">
        <v>67</v>
      </c>
      <c r="P42" s="105"/>
      <c r="Q42" s="153"/>
    </row>
    <row r="43" spans="1:17" s="9" customFormat="1" ht="30" customHeight="1" x14ac:dyDescent="0.3">
      <c r="A43" s="362"/>
      <c r="B43" s="378"/>
      <c r="C43" s="370"/>
      <c r="D43" s="341"/>
      <c r="E43" s="364"/>
      <c r="F43" s="357"/>
      <c r="G43" s="367"/>
      <c r="H43" s="338"/>
      <c r="I43" s="357"/>
      <c r="J43" s="338"/>
      <c r="K43" s="382"/>
      <c r="L43" s="385"/>
      <c r="M43" s="388"/>
      <c r="N43" s="107" t="s">
        <v>47</v>
      </c>
      <c r="O43" s="109" t="s">
        <v>68</v>
      </c>
      <c r="P43" s="105"/>
      <c r="Q43" s="153"/>
    </row>
    <row r="44" spans="1:17" s="9" customFormat="1" ht="30" customHeight="1" thickBot="1" x14ac:dyDescent="0.35">
      <c r="A44" s="362"/>
      <c r="B44" s="378"/>
      <c r="C44" s="370"/>
      <c r="D44" s="342"/>
      <c r="E44" s="365"/>
      <c r="F44" s="358"/>
      <c r="G44" s="368"/>
      <c r="H44" s="339"/>
      <c r="I44" s="358"/>
      <c r="J44" s="339"/>
      <c r="K44" s="383"/>
      <c r="L44" s="386"/>
      <c r="M44" s="389"/>
      <c r="N44" s="277" t="s">
        <v>49</v>
      </c>
      <c r="O44" s="110" t="s">
        <v>69</v>
      </c>
      <c r="P44" s="105"/>
      <c r="Q44" s="153"/>
    </row>
    <row r="45" spans="1:17" s="9" customFormat="1" ht="30" customHeight="1" x14ac:dyDescent="0.3">
      <c r="A45" s="362"/>
      <c r="B45" s="378"/>
      <c r="C45" s="370"/>
      <c r="D45" s="334">
        <v>2</v>
      </c>
      <c r="E45" s="359" t="s">
        <v>70</v>
      </c>
      <c r="F45" s="356">
        <v>10</v>
      </c>
      <c r="G45" s="366">
        <f>F45/$C$40*100</f>
        <v>50</v>
      </c>
      <c r="H45" s="337" t="s">
        <v>71</v>
      </c>
      <c r="I45" s="356"/>
      <c r="J45" s="337" t="s">
        <v>71</v>
      </c>
      <c r="K45" s="381" t="s">
        <v>41</v>
      </c>
      <c r="L45" s="384">
        <f>IF(OR($C$40=0,G45=0),FALSE,IF(J45="Outstanding",5,IF(J45="Exceeds",4,IF(J45="Successful",3,IF(J45="Partially",2,IF(J45="Unacceptable",1))))))</f>
        <v>3</v>
      </c>
      <c r="M45" s="387">
        <f>$C$40*G45*L45/10000</f>
        <v>0.3</v>
      </c>
      <c r="N45" s="278" t="s">
        <v>39</v>
      </c>
      <c r="O45" s="108" t="s">
        <v>72</v>
      </c>
      <c r="P45" s="105"/>
      <c r="Q45" s="153" t="str">
        <f>IF(AND($C$40&gt;0,G45&gt;0,J45=""),"RATING REQ'D",IF(AND(K45="",OR(J45="Outstanding",J45="Exceeds",J45="Unacceptable")),"Comments compulsory for O, E or U rating",""))</f>
        <v/>
      </c>
    </row>
    <row r="46" spans="1:17" s="9" customFormat="1" ht="30" customHeight="1" x14ac:dyDescent="0.3">
      <c r="A46" s="362"/>
      <c r="B46" s="378"/>
      <c r="C46" s="370"/>
      <c r="D46" s="335"/>
      <c r="E46" s="360"/>
      <c r="F46" s="357"/>
      <c r="G46" s="367"/>
      <c r="H46" s="338"/>
      <c r="I46" s="357"/>
      <c r="J46" s="338"/>
      <c r="K46" s="382"/>
      <c r="L46" s="385"/>
      <c r="M46" s="388"/>
      <c r="N46" s="279" t="s">
        <v>43</v>
      </c>
      <c r="O46" s="109" t="s">
        <v>73</v>
      </c>
      <c r="P46" s="105"/>
      <c r="Q46" s="153"/>
    </row>
    <row r="47" spans="1:17" s="9" customFormat="1" ht="30" customHeight="1" x14ac:dyDescent="0.3">
      <c r="A47" s="362"/>
      <c r="B47" s="378"/>
      <c r="C47" s="370"/>
      <c r="D47" s="335"/>
      <c r="E47" s="360"/>
      <c r="F47" s="357"/>
      <c r="G47" s="367"/>
      <c r="H47" s="338"/>
      <c r="I47" s="357"/>
      <c r="J47" s="338"/>
      <c r="K47" s="382"/>
      <c r="L47" s="385"/>
      <c r="M47" s="388"/>
      <c r="N47" s="279" t="s">
        <v>45</v>
      </c>
      <c r="O47" s="109" t="s">
        <v>74</v>
      </c>
      <c r="P47" s="105"/>
      <c r="Q47" s="153"/>
    </row>
    <row r="48" spans="1:17" s="9" customFormat="1" ht="30" customHeight="1" x14ac:dyDescent="0.3">
      <c r="A48" s="362"/>
      <c r="B48" s="378"/>
      <c r="C48" s="370"/>
      <c r="D48" s="335"/>
      <c r="E48" s="360"/>
      <c r="F48" s="357"/>
      <c r="G48" s="367"/>
      <c r="H48" s="338"/>
      <c r="I48" s="357"/>
      <c r="J48" s="338"/>
      <c r="K48" s="382"/>
      <c r="L48" s="385"/>
      <c r="M48" s="388"/>
      <c r="N48" s="279" t="s">
        <v>47</v>
      </c>
      <c r="O48" s="109" t="s">
        <v>75</v>
      </c>
      <c r="P48" s="105"/>
      <c r="Q48" s="153"/>
    </row>
    <row r="49" spans="1:17" s="9" customFormat="1" ht="30" customHeight="1" thickBot="1" x14ac:dyDescent="0.35">
      <c r="A49" s="362"/>
      <c r="B49" s="378"/>
      <c r="C49" s="371"/>
      <c r="D49" s="336"/>
      <c r="E49" s="361"/>
      <c r="F49" s="358"/>
      <c r="G49" s="368"/>
      <c r="H49" s="339"/>
      <c r="I49" s="358"/>
      <c r="J49" s="339"/>
      <c r="K49" s="383"/>
      <c r="L49" s="386"/>
      <c r="M49" s="389"/>
      <c r="N49" s="280" t="s">
        <v>49</v>
      </c>
      <c r="O49" s="281" t="s">
        <v>76</v>
      </c>
      <c r="P49" s="105"/>
      <c r="Q49" s="153"/>
    </row>
    <row r="50" spans="1:17" s="9" customFormat="1" ht="30" customHeight="1" thickBot="1" x14ac:dyDescent="0.35">
      <c r="A50" s="11"/>
      <c r="B50" s="10"/>
      <c r="C50" s="72"/>
      <c r="E50" s="14"/>
      <c r="F50" s="14"/>
      <c r="G50" s="83">
        <f>IF(C40=0,0,SUM(G40:G49))</f>
        <v>100</v>
      </c>
      <c r="H50" s="45" t="str">
        <f>IF(AND(C24&gt;0,G50=0),"PLEASE ENSURE KPIs ARE SET",IF(AND(C24&gt;0,G50&gt;0,G50&lt;100),"PLEASE ENSURE TOTAL WEIGHTAGE IS 100%.",IF(G50&gt;100,"WEIGHTAGE EXCEEDED, PLEASE REVIEW.","")))</f>
        <v/>
      </c>
      <c r="I50" s="14"/>
      <c r="J50" s="11"/>
      <c r="K50" s="14"/>
      <c r="L50" s="103"/>
      <c r="M50" s="104"/>
      <c r="N50" s="105"/>
      <c r="O50" s="106" t="str">
        <f>IF(N50="","",1)</f>
        <v/>
      </c>
      <c r="P50" s="105"/>
      <c r="Q50" s="153"/>
    </row>
    <row r="51" spans="1:17" s="9" customFormat="1" ht="30" customHeight="1" x14ac:dyDescent="0.3">
      <c r="A51" s="362">
        <v>3</v>
      </c>
      <c r="B51" s="451" t="s">
        <v>77</v>
      </c>
      <c r="C51" s="447">
        <v>10</v>
      </c>
      <c r="D51" s="334">
        <v>1</v>
      </c>
      <c r="E51" s="448" t="s">
        <v>78</v>
      </c>
      <c r="F51" s="359">
        <v>10</v>
      </c>
      <c r="G51" s="366">
        <f>F51/$C$51*100</f>
        <v>100</v>
      </c>
      <c r="H51" s="337"/>
      <c r="I51" s="356"/>
      <c r="J51" s="337" t="s">
        <v>71</v>
      </c>
      <c r="K51" s="381" t="s">
        <v>41</v>
      </c>
      <c r="L51" s="384">
        <f>IF(OR($C$24=0,G51=0),FALSE,IF(J51="Outstanding",5,IF(J51="Exceeds",4,IF(J51="Successful",3,IF(J51="Partially",2,IF(J51="Unacceptable",1))))))</f>
        <v>3</v>
      </c>
      <c r="M51" s="387">
        <f>$C$24*G51*L51/10000</f>
        <v>0.6</v>
      </c>
      <c r="N51" s="278" t="s">
        <v>39</v>
      </c>
      <c r="O51" s="108" t="s">
        <v>79</v>
      </c>
      <c r="P51" s="105"/>
      <c r="Q51" s="153" t="str">
        <f>IF(AND($C$51&gt;0,G51&gt;0,J51=""),"RATING REQ'D",IF(AND(K51="",OR(J51="Outstanding",J51="Exceeds",J51="Unacceptable")),"Comments compulsory for O, E or U rating",""))</f>
        <v/>
      </c>
    </row>
    <row r="52" spans="1:17" s="9" customFormat="1" ht="30" customHeight="1" x14ac:dyDescent="0.3">
      <c r="A52" s="362"/>
      <c r="B52" s="451"/>
      <c r="C52" s="370"/>
      <c r="D52" s="335"/>
      <c r="E52" s="449"/>
      <c r="F52" s="360"/>
      <c r="G52" s="367"/>
      <c r="H52" s="338"/>
      <c r="I52" s="357"/>
      <c r="J52" s="338"/>
      <c r="K52" s="382"/>
      <c r="L52" s="385"/>
      <c r="M52" s="388"/>
      <c r="N52" s="279" t="s">
        <v>43</v>
      </c>
      <c r="O52" s="109" t="s">
        <v>80</v>
      </c>
      <c r="P52" s="105"/>
      <c r="Q52" s="153"/>
    </row>
    <row r="53" spans="1:17" s="9" customFormat="1" ht="30" customHeight="1" x14ac:dyDescent="0.3">
      <c r="A53" s="362"/>
      <c r="B53" s="451"/>
      <c r="C53" s="370"/>
      <c r="D53" s="335"/>
      <c r="E53" s="449"/>
      <c r="F53" s="360"/>
      <c r="G53" s="367"/>
      <c r="H53" s="338"/>
      <c r="I53" s="357"/>
      <c r="J53" s="338"/>
      <c r="K53" s="382"/>
      <c r="L53" s="385"/>
      <c r="M53" s="388"/>
      <c r="N53" s="279" t="s">
        <v>45</v>
      </c>
      <c r="O53" s="109" t="s">
        <v>81</v>
      </c>
      <c r="P53" s="105"/>
      <c r="Q53" s="153"/>
    </row>
    <row r="54" spans="1:17" s="9" customFormat="1" ht="30" customHeight="1" x14ac:dyDescent="0.3">
      <c r="A54" s="362"/>
      <c r="B54" s="451"/>
      <c r="C54" s="370"/>
      <c r="D54" s="335"/>
      <c r="E54" s="449"/>
      <c r="F54" s="360"/>
      <c r="G54" s="367"/>
      <c r="H54" s="338"/>
      <c r="I54" s="357"/>
      <c r="J54" s="338"/>
      <c r="K54" s="382"/>
      <c r="L54" s="385"/>
      <c r="M54" s="388"/>
      <c r="N54" s="279" t="s">
        <v>47</v>
      </c>
      <c r="O54" s="109" t="s">
        <v>82</v>
      </c>
      <c r="P54" s="105"/>
      <c r="Q54" s="153"/>
    </row>
    <row r="55" spans="1:17" s="9" customFormat="1" ht="30" customHeight="1" thickBot="1" x14ac:dyDescent="0.35">
      <c r="A55" s="362"/>
      <c r="B55" s="451"/>
      <c r="C55" s="371"/>
      <c r="D55" s="336"/>
      <c r="E55" s="450"/>
      <c r="F55" s="361"/>
      <c r="G55" s="368"/>
      <c r="H55" s="339"/>
      <c r="I55" s="358"/>
      <c r="J55" s="339"/>
      <c r="K55" s="383"/>
      <c r="L55" s="386"/>
      <c r="M55" s="389"/>
      <c r="N55" s="280" t="s">
        <v>49</v>
      </c>
      <c r="O55" s="281" t="s">
        <v>83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83">
        <f>IF(C51=0,0,SUM(G51))</f>
        <v>100</v>
      </c>
      <c r="H56" s="45" t="str">
        <f>IF(AND(C51&gt;0,G56=0),"PLEASE ENSURE KPIs ARE SET",IF(AND(C30&gt;0,G56&gt;0,G56&lt;100),"PLEASE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>
        <v>4</v>
      </c>
      <c r="B57" s="395" t="s">
        <v>84</v>
      </c>
      <c r="C57" s="396">
        <v>20</v>
      </c>
      <c r="D57" s="334">
        <v>1</v>
      </c>
      <c r="E57" s="359" t="s">
        <v>85</v>
      </c>
      <c r="F57" s="356">
        <v>10</v>
      </c>
      <c r="G57" s="366">
        <f>F57/$C$57*100</f>
        <v>50</v>
      </c>
      <c r="H57" s="337" t="s">
        <v>39</v>
      </c>
      <c r="I57" s="356"/>
      <c r="J57" s="337" t="s">
        <v>40</v>
      </c>
      <c r="K57" s="381" t="s">
        <v>41</v>
      </c>
      <c r="L57" s="384">
        <f>IF(OR($C$57=0,G57=0),FALSE,IF(J57="Outstanding",5,IF(J57="Exceeds",4,IF(J57="Successful",3,IF(J57="Partially",2,IF(J57="Unacceptable",1))))))</f>
        <v>2</v>
      </c>
      <c r="M57" s="387">
        <f>$C$57*G57*L57/10000</f>
        <v>0.2</v>
      </c>
      <c r="N57" s="278" t="s">
        <v>39</v>
      </c>
      <c r="O57" s="203" t="s">
        <v>86</v>
      </c>
      <c r="P57" s="105"/>
      <c r="Q57" s="153" t="str">
        <f>IF(AND($C$57&gt;0,G57&gt;0,J57=""),"RATING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78"/>
      <c r="C58" s="397"/>
      <c r="D58" s="335"/>
      <c r="E58" s="360"/>
      <c r="F58" s="357"/>
      <c r="G58" s="367"/>
      <c r="H58" s="338"/>
      <c r="I58" s="357"/>
      <c r="J58" s="338"/>
      <c r="K58" s="382"/>
      <c r="L58" s="385"/>
      <c r="M58" s="388"/>
      <c r="N58" s="279" t="s">
        <v>43</v>
      </c>
      <c r="O58" s="201" t="s">
        <v>87</v>
      </c>
      <c r="P58" s="105"/>
      <c r="Q58" s="153"/>
    </row>
    <row r="59" spans="1:17" s="9" customFormat="1" ht="30" customHeight="1" x14ac:dyDescent="0.3">
      <c r="A59" s="394"/>
      <c r="B59" s="378"/>
      <c r="C59" s="397"/>
      <c r="D59" s="335"/>
      <c r="E59" s="360"/>
      <c r="F59" s="357"/>
      <c r="G59" s="367"/>
      <c r="H59" s="338"/>
      <c r="I59" s="357"/>
      <c r="J59" s="338"/>
      <c r="K59" s="382"/>
      <c r="L59" s="385"/>
      <c r="M59" s="388"/>
      <c r="N59" s="279" t="s">
        <v>45</v>
      </c>
      <c r="O59" s="201" t="s">
        <v>88</v>
      </c>
      <c r="P59" s="105"/>
      <c r="Q59" s="153"/>
    </row>
    <row r="60" spans="1:17" s="9" customFormat="1" ht="30" customHeight="1" x14ac:dyDescent="0.3">
      <c r="A60" s="394"/>
      <c r="B60" s="378"/>
      <c r="C60" s="397"/>
      <c r="D60" s="335"/>
      <c r="E60" s="360"/>
      <c r="F60" s="357"/>
      <c r="G60" s="367"/>
      <c r="H60" s="338"/>
      <c r="I60" s="357"/>
      <c r="J60" s="338"/>
      <c r="K60" s="382"/>
      <c r="L60" s="385"/>
      <c r="M60" s="388"/>
      <c r="N60" s="279" t="s">
        <v>47</v>
      </c>
      <c r="O60" s="201" t="s">
        <v>89</v>
      </c>
      <c r="P60" s="105"/>
      <c r="Q60" s="153"/>
    </row>
    <row r="61" spans="1:17" s="9" customFormat="1" ht="30" customHeight="1" thickBot="1" x14ac:dyDescent="0.35">
      <c r="A61" s="394"/>
      <c r="B61" s="378"/>
      <c r="C61" s="397"/>
      <c r="D61" s="336"/>
      <c r="E61" s="360"/>
      <c r="F61" s="357"/>
      <c r="G61" s="367"/>
      <c r="H61" s="338"/>
      <c r="I61" s="357"/>
      <c r="J61" s="338"/>
      <c r="K61" s="382"/>
      <c r="L61" s="385"/>
      <c r="M61" s="388"/>
      <c r="N61" s="280" t="s">
        <v>49</v>
      </c>
      <c r="O61" s="218" t="s">
        <v>90</v>
      </c>
      <c r="P61" s="105"/>
      <c r="Q61" s="153"/>
    </row>
    <row r="62" spans="1:17" s="9" customFormat="1" ht="30" customHeight="1" x14ac:dyDescent="0.3">
      <c r="A62" s="394"/>
      <c r="B62" s="378"/>
      <c r="C62" s="397"/>
      <c r="D62" s="334">
        <v>2</v>
      </c>
      <c r="E62" s="359" t="s">
        <v>91</v>
      </c>
      <c r="F62" s="356">
        <v>10</v>
      </c>
      <c r="G62" s="366">
        <f>F62/$C$57*100</f>
        <v>50</v>
      </c>
      <c r="H62" s="337" t="s">
        <v>39</v>
      </c>
      <c r="I62" s="356"/>
      <c r="J62" s="337" t="s">
        <v>40</v>
      </c>
      <c r="K62" s="381" t="s">
        <v>41</v>
      </c>
      <c r="L62" s="384">
        <f>IF(OR($C$57=0,G62=0),FALSE,IF(J62="Outstanding",5,IF(J62="Exceeds",4,IF(J62="Successful",3,IF(J62="Partially",2,IF(J62="Unacceptable",1))))))</f>
        <v>2</v>
      </c>
      <c r="M62" s="387">
        <f>$C$57*G62*L62/10000</f>
        <v>0.2</v>
      </c>
      <c r="N62" s="276" t="s">
        <v>39</v>
      </c>
      <c r="O62" s="203" t="s">
        <v>92</v>
      </c>
      <c r="P62" s="105"/>
      <c r="Q62" s="153" t="str">
        <f>IF(AND($C$57&gt;0,G62&gt;0,J62=""),"RATING REQ'D",IF(AND(K62="",OR(J62="Outstanding",J62="Exceeds", J62="Unacceptable")),"Comments compulsory for O, E and U rating",""))</f>
        <v/>
      </c>
    </row>
    <row r="63" spans="1:17" s="9" customFormat="1" ht="30" customHeight="1" x14ac:dyDescent="0.3">
      <c r="A63" s="394"/>
      <c r="B63" s="378"/>
      <c r="C63" s="397"/>
      <c r="D63" s="335"/>
      <c r="E63" s="360"/>
      <c r="F63" s="357"/>
      <c r="G63" s="367"/>
      <c r="H63" s="338"/>
      <c r="I63" s="357"/>
      <c r="J63" s="338"/>
      <c r="K63" s="382"/>
      <c r="L63" s="385"/>
      <c r="M63" s="388"/>
      <c r="N63" s="107" t="s">
        <v>43</v>
      </c>
      <c r="O63" s="201" t="s">
        <v>93</v>
      </c>
      <c r="P63" s="105"/>
      <c r="Q63" s="153"/>
    </row>
    <row r="64" spans="1:17" s="9" customFormat="1" ht="30" customHeight="1" x14ac:dyDescent="0.3">
      <c r="A64" s="394"/>
      <c r="B64" s="378"/>
      <c r="C64" s="397"/>
      <c r="D64" s="335"/>
      <c r="E64" s="360"/>
      <c r="F64" s="357"/>
      <c r="G64" s="367"/>
      <c r="H64" s="338"/>
      <c r="I64" s="357"/>
      <c r="J64" s="338"/>
      <c r="K64" s="382"/>
      <c r="L64" s="385"/>
      <c r="M64" s="388"/>
      <c r="N64" s="107" t="s">
        <v>45</v>
      </c>
      <c r="O64" s="201" t="s">
        <v>94</v>
      </c>
      <c r="P64" s="105"/>
      <c r="Q64" s="153"/>
    </row>
    <row r="65" spans="1:17" s="9" customFormat="1" ht="30" customHeight="1" x14ac:dyDescent="0.3">
      <c r="A65" s="394"/>
      <c r="B65" s="378"/>
      <c r="C65" s="397"/>
      <c r="D65" s="335"/>
      <c r="E65" s="360"/>
      <c r="F65" s="357"/>
      <c r="G65" s="367"/>
      <c r="H65" s="338"/>
      <c r="I65" s="357"/>
      <c r="J65" s="338"/>
      <c r="K65" s="382"/>
      <c r="L65" s="385"/>
      <c r="M65" s="388"/>
      <c r="N65" s="107" t="s">
        <v>47</v>
      </c>
      <c r="O65" s="201" t="s">
        <v>95</v>
      </c>
      <c r="P65" s="105"/>
      <c r="Q65" s="153"/>
    </row>
    <row r="66" spans="1:17" s="9" customFormat="1" ht="30" customHeight="1" thickBot="1" x14ac:dyDescent="0.35">
      <c r="A66" s="394"/>
      <c r="B66" s="378"/>
      <c r="C66" s="397"/>
      <c r="D66" s="336"/>
      <c r="E66" s="361"/>
      <c r="F66" s="358"/>
      <c r="G66" s="368"/>
      <c r="H66" s="339"/>
      <c r="I66" s="358"/>
      <c r="J66" s="339"/>
      <c r="K66" s="383"/>
      <c r="L66" s="386"/>
      <c r="M66" s="389"/>
      <c r="N66" s="277" t="s">
        <v>49</v>
      </c>
      <c r="O66" s="218" t="s">
        <v>96</v>
      </c>
      <c r="P66" s="105"/>
      <c r="Q66" s="153"/>
    </row>
    <row r="67" spans="1:17" s="9" customFormat="1" ht="30" customHeight="1" thickBot="1" x14ac:dyDescent="0.35">
      <c r="A67" s="11"/>
      <c r="B67" s="10"/>
      <c r="C67" s="72"/>
      <c r="E67" s="14"/>
      <c r="F67" s="14"/>
      <c r="G67" s="83">
        <f>IF(C57=0,0,SUM(G57:G66))</f>
        <v>100</v>
      </c>
      <c r="H67" s="45" t="str">
        <f>IF(AND(C57&gt;0,G67=0),"PLEASE ENSURE KPIs ARE SET",IF(AND(C57&gt;0,G67&gt;0,G67&lt;100),"PLEASE ENSURE TOTAL WEIGHTAGE IS 100%.",IF(G67&gt;100,"WEIGHTAGE EXCEEDED, PLEASE REVIEW.","")))</f>
        <v/>
      </c>
      <c r="I67" s="14"/>
      <c r="J67" s="11"/>
      <c r="K67" s="14"/>
      <c r="L67" s="103"/>
      <c r="M67" s="104"/>
      <c r="N67" s="105"/>
      <c r="O67" s="106" t="str">
        <f>IF(N67="","",1)</f>
        <v/>
      </c>
      <c r="P67" s="105"/>
      <c r="Q67" s="153"/>
    </row>
    <row r="68" spans="1:17" s="9" customFormat="1" ht="30" customHeight="1" x14ac:dyDescent="0.3">
      <c r="A68" s="362">
        <v>5</v>
      </c>
      <c r="B68" s="378" t="s">
        <v>97</v>
      </c>
      <c r="C68" s="397">
        <v>20</v>
      </c>
      <c r="D68" s="334">
        <v>1</v>
      </c>
      <c r="E68" s="359" t="s">
        <v>98</v>
      </c>
      <c r="F68" s="356">
        <v>5</v>
      </c>
      <c r="G68" s="366">
        <f>F68/$C$68*100</f>
        <v>25</v>
      </c>
      <c r="H68" s="337" t="s">
        <v>39</v>
      </c>
      <c r="I68" s="356"/>
      <c r="J68" s="337" t="s">
        <v>40</v>
      </c>
      <c r="K68" s="381" t="s">
        <v>41</v>
      </c>
      <c r="L68" s="384">
        <f>IF(OR($C$68=0,G68=0),FALSE,IF(J68="Outstanding",5,IF(J68="Exceeds",4,IF(J68="Successful",3,IF(J68="Partially",2,IF(J68="Unacceptable",1))))))</f>
        <v>2</v>
      </c>
      <c r="M68" s="387">
        <f>$C$68*G68*L68/10000</f>
        <v>0.1</v>
      </c>
      <c r="N68" s="278" t="s">
        <v>39</v>
      </c>
      <c r="O68" s="117" t="s">
        <v>99</v>
      </c>
      <c r="P68" s="105"/>
      <c r="Q68" s="153" t="str">
        <f>IF(AND($C$68&gt;0,G68&gt;0,J68=""),"RATING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62"/>
      <c r="B69" s="378"/>
      <c r="C69" s="397"/>
      <c r="D69" s="335"/>
      <c r="E69" s="360"/>
      <c r="F69" s="357"/>
      <c r="G69" s="367"/>
      <c r="H69" s="338"/>
      <c r="I69" s="357"/>
      <c r="J69" s="338"/>
      <c r="K69" s="382"/>
      <c r="L69" s="385"/>
      <c r="M69" s="388"/>
      <c r="N69" s="279" t="s">
        <v>43</v>
      </c>
      <c r="O69" s="100" t="s">
        <v>100</v>
      </c>
      <c r="P69" s="105"/>
      <c r="Q69" s="153"/>
    </row>
    <row r="70" spans="1:17" s="9" customFormat="1" ht="30" customHeight="1" x14ac:dyDescent="0.3">
      <c r="A70" s="362"/>
      <c r="B70" s="378"/>
      <c r="C70" s="397"/>
      <c r="D70" s="335"/>
      <c r="E70" s="360"/>
      <c r="F70" s="357"/>
      <c r="G70" s="367"/>
      <c r="H70" s="338"/>
      <c r="I70" s="357"/>
      <c r="J70" s="338"/>
      <c r="K70" s="382"/>
      <c r="L70" s="385"/>
      <c r="M70" s="388"/>
      <c r="N70" s="279" t="s">
        <v>45</v>
      </c>
      <c r="O70" s="282" t="s">
        <v>101</v>
      </c>
      <c r="P70" s="105"/>
      <c r="Q70" s="153"/>
    </row>
    <row r="71" spans="1:17" s="9" customFormat="1" ht="30" customHeight="1" x14ac:dyDescent="0.3">
      <c r="A71" s="362"/>
      <c r="B71" s="378"/>
      <c r="C71" s="397"/>
      <c r="D71" s="335"/>
      <c r="E71" s="360"/>
      <c r="F71" s="357"/>
      <c r="G71" s="367"/>
      <c r="H71" s="338"/>
      <c r="I71" s="357"/>
      <c r="J71" s="338"/>
      <c r="K71" s="382"/>
      <c r="L71" s="385"/>
      <c r="M71" s="388"/>
      <c r="N71" s="279" t="s">
        <v>47</v>
      </c>
      <c r="O71" s="100" t="s">
        <v>102</v>
      </c>
      <c r="P71" s="105"/>
      <c r="Q71" s="153"/>
    </row>
    <row r="72" spans="1:17" s="9" customFormat="1" ht="30" customHeight="1" thickBot="1" x14ac:dyDescent="0.35">
      <c r="A72" s="362"/>
      <c r="B72" s="378"/>
      <c r="C72" s="397"/>
      <c r="D72" s="336"/>
      <c r="E72" s="361"/>
      <c r="F72" s="358"/>
      <c r="G72" s="368"/>
      <c r="H72" s="339"/>
      <c r="I72" s="358"/>
      <c r="J72" s="339"/>
      <c r="K72" s="383"/>
      <c r="L72" s="386"/>
      <c r="M72" s="389"/>
      <c r="N72" s="280" t="s">
        <v>49</v>
      </c>
      <c r="O72" s="110" t="s">
        <v>103</v>
      </c>
      <c r="P72" s="105"/>
      <c r="Q72" s="153"/>
    </row>
    <row r="73" spans="1:17" s="9" customFormat="1" ht="30" customHeight="1" x14ac:dyDescent="0.3">
      <c r="A73" s="362"/>
      <c r="B73" s="378"/>
      <c r="C73" s="397"/>
      <c r="D73" s="334">
        <v>2</v>
      </c>
      <c r="E73" s="359" t="s">
        <v>104</v>
      </c>
      <c r="F73" s="356">
        <v>5</v>
      </c>
      <c r="G73" s="366">
        <f>F73/$C$68*100</f>
        <v>25</v>
      </c>
      <c r="H73" s="337" t="s">
        <v>39</v>
      </c>
      <c r="I73" s="356"/>
      <c r="J73" s="337" t="s">
        <v>40</v>
      </c>
      <c r="K73" s="381" t="s">
        <v>41</v>
      </c>
      <c r="L73" s="384">
        <f>IF(OR($C$68=0,G73=0),FALSE,IF(J73="Outstanding",5,IF(J73="Exceeds",4,IF(J73="Successful",3,IF(J73="Partially",2,IF(J73="Unacceptable",1))))))</f>
        <v>2</v>
      </c>
      <c r="M73" s="387">
        <f>$C$68*G73*L73/10000</f>
        <v>0.1</v>
      </c>
      <c r="N73" s="285" t="s">
        <v>39</v>
      </c>
      <c r="O73" s="207" t="s">
        <v>105</v>
      </c>
      <c r="P73" s="105"/>
      <c r="Q73" s="153" t="str">
        <f>IF(AND($C$68&gt;0,G73&gt;0,J73=""),"RATING REQ'D",IF(AND(K73="",OR(J73="Outstanding",J73="Exceeds", J73="Unacceptable")),"Comments compulsory for O, E and U rating",""))</f>
        <v/>
      </c>
    </row>
    <row r="74" spans="1:17" s="9" customFormat="1" ht="30" customHeight="1" x14ac:dyDescent="0.3">
      <c r="A74" s="362"/>
      <c r="B74" s="378"/>
      <c r="C74" s="397"/>
      <c r="D74" s="335"/>
      <c r="E74" s="360"/>
      <c r="F74" s="357"/>
      <c r="G74" s="367"/>
      <c r="H74" s="338"/>
      <c r="I74" s="357"/>
      <c r="J74" s="338"/>
      <c r="K74" s="382"/>
      <c r="L74" s="385"/>
      <c r="M74" s="388"/>
      <c r="N74" s="283" t="s">
        <v>43</v>
      </c>
      <c r="O74" s="148" t="s">
        <v>106</v>
      </c>
      <c r="P74" s="105"/>
      <c r="Q74" s="153"/>
    </row>
    <row r="75" spans="1:17" s="9" customFormat="1" ht="30" customHeight="1" x14ac:dyDescent="0.3">
      <c r="A75" s="362"/>
      <c r="B75" s="378"/>
      <c r="C75" s="397"/>
      <c r="D75" s="335"/>
      <c r="E75" s="360"/>
      <c r="F75" s="357"/>
      <c r="G75" s="367"/>
      <c r="H75" s="338"/>
      <c r="I75" s="357"/>
      <c r="J75" s="338"/>
      <c r="K75" s="382"/>
      <c r="L75" s="385"/>
      <c r="M75" s="388"/>
      <c r="N75" s="283" t="s">
        <v>45</v>
      </c>
      <c r="O75" s="148" t="s">
        <v>107</v>
      </c>
      <c r="P75" s="105"/>
      <c r="Q75" s="153"/>
    </row>
    <row r="76" spans="1:17" s="9" customFormat="1" ht="30" customHeight="1" x14ac:dyDescent="0.3">
      <c r="A76" s="362"/>
      <c r="B76" s="378"/>
      <c r="C76" s="397"/>
      <c r="D76" s="335"/>
      <c r="E76" s="360"/>
      <c r="F76" s="357"/>
      <c r="G76" s="367"/>
      <c r="H76" s="338"/>
      <c r="I76" s="357"/>
      <c r="J76" s="338"/>
      <c r="K76" s="382"/>
      <c r="L76" s="385"/>
      <c r="M76" s="388"/>
      <c r="N76" s="279" t="s">
        <v>47</v>
      </c>
      <c r="O76" s="100" t="s">
        <v>108</v>
      </c>
      <c r="P76" s="105"/>
      <c r="Q76" s="153"/>
    </row>
    <row r="77" spans="1:17" s="9" customFormat="1" ht="30" customHeight="1" thickBot="1" x14ac:dyDescent="0.35">
      <c r="A77" s="362"/>
      <c r="B77" s="378"/>
      <c r="C77" s="397"/>
      <c r="D77" s="336"/>
      <c r="E77" s="361"/>
      <c r="F77" s="358"/>
      <c r="G77" s="368"/>
      <c r="H77" s="339"/>
      <c r="I77" s="358"/>
      <c r="J77" s="339"/>
      <c r="K77" s="383"/>
      <c r="L77" s="386"/>
      <c r="M77" s="389"/>
      <c r="N77" s="280" t="s">
        <v>49</v>
      </c>
      <c r="O77" s="286" t="s">
        <v>109</v>
      </c>
      <c r="P77" s="105"/>
      <c r="Q77" s="153"/>
    </row>
    <row r="78" spans="1:17" s="9" customFormat="1" ht="30" customHeight="1" x14ac:dyDescent="0.3">
      <c r="A78" s="362"/>
      <c r="B78" s="378"/>
      <c r="C78" s="397"/>
      <c r="D78" s="334">
        <v>3</v>
      </c>
      <c r="E78" s="359" t="s">
        <v>110</v>
      </c>
      <c r="F78" s="356">
        <v>5</v>
      </c>
      <c r="G78" s="366">
        <f>F78/$C$68*100</f>
        <v>25</v>
      </c>
      <c r="H78" s="337" t="s">
        <v>39</v>
      </c>
      <c r="I78" s="356"/>
      <c r="J78" s="337" t="s">
        <v>40</v>
      </c>
      <c r="K78" s="381" t="s">
        <v>41</v>
      </c>
      <c r="L78" s="384">
        <f>IF(OR($C$68=0,G78=0),FALSE,IF(J78="Outstanding",5,IF(J78="Exceeds",4,IF(J78="Successful",3,IF(J78="Partially",2,IF(J78="Unacceptable",1))))))</f>
        <v>2</v>
      </c>
      <c r="M78" s="387">
        <f>$C$68*G78*L78/10000</f>
        <v>0.1</v>
      </c>
      <c r="N78" s="278" t="s">
        <v>39</v>
      </c>
      <c r="O78" s="117" t="s">
        <v>111</v>
      </c>
      <c r="P78" s="105"/>
      <c r="Q78" s="153" t="str">
        <f>IF(AND($C$68&gt;0,G78&gt;0,J78=""),"RATING REQ'D",IF(AND(K78="",OR(J78="Outstanding",J78="Exceeds", J78="Unacceptable")),"Comments compulsory for O, E and U rating",""))</f>
        <v/>
      </c>
    </row>
    <row r="79" spans="1:17" s="9" customFormat="1" ht="30" customHeight="1" x14ac:dyDescent="0.3">
      <c r="A79" s="362"/>
      <c r="B79" s="378"/>
      <c r="C79" s="397"/>
      <c r="D79" s="335"/>
      <c r="E79" s="360"/>
      <c r="F79" s="357"/>
      <c r="G79" s="367"/>
      <c r="H79" s="338"/>
      <c r="I79" s="357"/>
      <c r="J79" s="338"/>
      <c r="K79" s="382"/>
      <c r="L79" s="385"/>
      <c r="M79" s="388"/>
      <c r="N79" s="279" t="s">
        <v>43</v>
      </c>
      <c r="O79" s="120" t="s">
        <v>112</v>
      </c>
      <c r="P79" s="105"/>
      <c r="Q79" s="153"/>
    </row>
    <row r="80" spans="1:17" s="9" customFormat="1" ht="30" customHeight="1" x14ac:dyDescent="0.3">
      <c r="A80" s="362"/>
      <c r="B80" s="378"/>
      <c r="C80" s="397"/>
      <c r="D80" s="335"/>
      <c r="E80" s="360"/>
      <c r="F80" s="357"/>
      <c r="G80" s="367"/>
      <c r="H80" s="338"/>
      <c r="I80" s="357"/>
      <c r="J80" s="338"/>
      <c r="K80" s="382"/>
      <c r="L80" s="385"/>
      <c r="M80" s="388"/>
      <c r="N80" s="279" t="s">
        <v>45</v>
      </c>
      <c r="O80" s="120" t="s">
        <v>113</v>
      </c>
      <c r="P80" s="105"/>
      <c r="Q80" s="153"/>
    </row>
    <row r="81" spans="1:17" s="9" customFormat="1" ht="30" customHeight="1" x14ac:dyDescent="0.3">
      <c r="A81" s="362"/>
      <c r="B81" s="378"/>
      <c r="C81" s="397"/>
      <c r="D81" s="335"/>
      <c r="E81" s="360"/>
      <c r="F81" s="357"/>
      <c r="G81" s="367"/>
      <c r="H81" s="338"/>
      <c r="I81" s="357"/>
      <c r="J81" s="338"/>
      <c r="K81" s="382"/>
      <c r="L81" s="385"/>
      <c r="M81" s="388"/>
      <c r="N81" s="279" t="s">
        <v>47</v>
      </c>
      <c r="O81" s="120" t="s">
        <v>114</v>
      </c>
      <c r="P81" s="105"/>
      <c r="Q81" s="153"/>
    </row>
    <row r="82" spans="1:17" s="9" customFormat="1" ht="30" customHeight="1" thickBot="1" x14ac:dyDescent="0.35">
      <c r="A82" s="362"/>
      <c r="B82" s="378"/>
      <c r="C82" s="397"/>
      <c r="D82" s="336"/>
      <c r="E82" s="361"/>
      <c r="F82" s="358"/>
      <c r="G82" s="368"/>
      <c r="H82" s="339"/>
      <c r="I82" s="358"/>
      <c r="J82" s="339"/>
      <c r="K82" s="383"/>
      <c r="L82" s="386"/>
      <c r="M82" s="389"/>
      <c r="N82" s="280" t="s">
        <v>49</v>
      </c>
      <c r="O82" s="110" t="s">
        <v>115</v>
      </c>
      <c r="P82" s="105"/>
      <c r="Q82" s="153"/>
    </row>
    <row r="83" spans="1:17" s="9" customFormat="1" ht="30" customHeight="1" x14ac:dyDescent="0.3">
      <c r="A83" s="362"/>
      <c r="B83" s="378"/>
      <c r="C83" s="397"/>
      <c r="D83" s="334">
        <v>4</v>
      </c>
      <c r="E83" s="359" t="s">
        <v>116</v>
      </c>
      <c r="F83" s="356">
        <v>5</v>
      </c>
      <c r="G83" s="366">
        <f>F83/$C$68*100</f>
        <v>25</v>
      </c>
      <c r="H83" s="337" t="s">
        <v>39</v>
      </c>
      <c r="I83" s="356"/>
      <c r="J83" s="337" t="s">
        <v>40</v>
      </c>
      <c r="K83" s="381" t="s">
        <v>41</v>
      </c>
      <c r="L83" s="398">
        <f>IF(OR($C$68=0,G83=0),FALSE,IF(J83="Outstanding",5,IF(J83="Exceeds",4,IF(J83="Successful",3,IF(J83="Partially",2,IF(J83="Unacceptable",1))))))</f>
        <v>2</v>
      </c>
      <c r="M83" s="408">
        <f>$C$68*G83*L83/10000</f>
        <v>0.1</v>
      </c>
      <c r="N83" s="284" t="s">
        <v>39</v>
      </c>
      <c r="O83" s="155" t="s">
        <v>117</v>
      </c>
      <c r="P83" s="105"/>
      <c r="Q83" s="153" t="str">
        <f>IF(AND($C$68&gt;0,G83&gt;0,J83=""),"RATING REQ'D",IF(AND(K83="",OR(J83="Outstanding",J83="Exceeds", J83="Unacceptable")),"Comments compulsory for O, E and U rating",""))</f>
        <v/>
      </c>
    </row>
    <row r="84" spans="1:17" s="9" customFormat="1" ht="30" customHeight="1" x14ac:dyDescent="0.3">
      <c r="A84" s="362"/>
      <c r="B84" s="378"/>
      <c r="C84" s="397"/>
      <c r="D84" s="335"/>
      <c r="E84" s="360"/>
      <c r="F84" s="357"/>
      <c r="G84" s="367"/>
      <c r="H84" s="338"/>
      <c r="I84" s="357"/>
      <c r="J84" s="338"/>
      <c r="K84" s="382"/>
      <c r="L84" s="399"/>
      <c r="M84" s="409"/>
      <c r="N84" s="279" t="s">
        <v>43</v>
      </c>
      <c r="O84" s="140" t="s">
        <v>118</v>
      </c>
      <c r="P84" s="105"/>
      <c r="Q84" s="153"/>
    </row>
    <row r="85" spans="1:17" s="9" customFormat="1" ht="30" customHeight="1" x14ac:dyDescent="0.3">
      <c r="A85" s="362"/>
      <c r="B85" s="378"/>
      <c r="C85" s="397"/>
      <c r="D85" s="335"/>
      <c r="E85" s="360"/>
      <c r="F85" s="357"/>
      <c r="G85" s="367"/>
      <c r="H85" s="338"/>
      <c r="I85" s="357"/>
      <c r="J85" s="338"/>
      <c r="K85" s="382"/>
      <c r="L85" s="399"/>
      <c r="M85" s="409"/>
      <c r="N85" s="279" t="s">
        <v>45</v>
      </c>
      <c r="O85" s="140" t="s">
        <v>119</v>
      </c>
      <c r="P85" s="105"/>
      <c r="Q85" s="153"/>
    </row>
    <row r="86" spans="1:17" s="9" customFormat="1" ht="30" customHeight="1" x14ac:dyDescent="0.3">
      <c r="A86" s="362"/>
      <c r="B86" s="378"/>
      <c r="C86" s="397"/>
      <c r="D86" s="335"/>
      <c r="E86" s="360"/>
      <c r="F86" s="357"/>
      <c r="G86" s="367"/>
      <c r="H86" s="338"/>
      <c r="I86" s="357"/>
      <c r="J86" s="338"/>
      <c r="K86" s="382"/>
      <c r="L86" s="399"/>
      <c r="M86" s="409"/>
      <c r="N86" s="279" t="s">
        <v>47</v>
      </c>
      <c r="O86" s="140" t="s">
        <v>120</v>
      </c>
      <c r="P86" s="105"/>
      <c r="Q86" s="153"/>
    </row>
    <row r="87" spans="1:17" s="9" customFormat="1" ht="30" customHeight="1" thickBot="1" x14ac:dyDescent="0.35">
      <c r="A87" s="362"/>
      <c r="B87" s="378"/>
      <c r="C87" s="397"/>
      <c r="D87" s="336"/>
      <c r="E87" s="361"/>
      <c r="F87" s="358"/>
      <c r="G87" s="368"/>
      <c r="H87" s="339"/>
      <c r="I87" s="358"/>
      <c r="J87" s="339"/>
      <c r="K87" s="383"/>
      <c r="L87" s="400"/>
      <c r="M87" s="410"/>
      <c r="N87" s="280" t="s">
        <v>49</v>
      </c>
      <c r="O87" s="208" t="s">
        <v>121</v>
      </c>
      <c r="P87" s="105"/>
      <c r="Q87" s="153"/>
    </row>
    <row r="88" spans="1:17" s="9" customFormat="1" ht="30" customHeight="1" thickBot="1" x14ac:dyDescent="0.35">
      <c r="A88" s="11"/>
      <c r="B88" s="10"/>
      <c r="C88" s="72"/>
      <c r="E88" s="14"/>
      <c r="F88" s="14"/>
      <c r="G88" s="73">
        <f>IF(C68=0,0,SUM(G68:G87))</f>
        <v>100</v>
      </c>
      <c r="H88" s="45" t="str">
        <f>IF(AND(C68&gt;0,G88=0),"PLEASE ENSURE KPIs ARE SET",IF(AND(C68&gt;0,G88&gt;0,G88&lt;100),"PLEASE ENSURE TOTAL WEIGHTAGE IS 100%.",IF(G88&gt;100,"WEIGHTAGE EXCEEDED, PLEASE REVIEW.","")))</f>
        <v/>
      </c>
      <c r="I88" s="14"/>
      <c r="J88" s="11"/>
      <c r="K88" s="14"/>
      <c r="L88" s="103"/>
      <c r="M88" s="104"/>
      <c r="N88" s="105"/>
      <c r="O88" s="106" t="str">
        <f>IF(N88="","",1)</f>
        <v/>
      </c>
      <c r="P88" s="105"/>
      <c r="Q88" s="153"/>
    </row>
    <row r="89" spans="1:17" s="9" customFormat="1" ht="30" customHeight="1" x14ac:dyDescent="0.3">
      <c r="A89" s="393">
        <v>6</v>
      </c>
      <c r="B89" s="395" t="s">
        <v>122</v>
      </c>
      <c r="C89" s="396">
        <v>5</v>
      </c>
      <c r="D89" s="419">
        <v>1</v>
      </c>
      <c r="E89" s="422" t="s">
        <v>123</v>
      </c>
      <c r="F89" s="395">
        <v>5</v>
      </c>
      <c r="G89" s="401">
        <f>F89/$C$89*100</f>
        <v>100</v>
      </c>
      <c r="H89" s="404" t="s">
        <v>39</v>
      </c>
      <c r="I89" s="395"/>
      <c r="J89" s="404" t="s">
        <v>40</v>
      </c>
      <c r="K89" s="395" t="s">
        <v>41</v>
      </c>
      <c r="L89" s="411">
        <f>IF(OR($C$89=0,G89=0),FALSE,IF(J89="Outstanding",5,IF(J89="Exceeds",4,IF(J89="Successful",3,IF(J89="Partially",2,IF(J89="Unacceptable",1))))))</f>
        <v>2</v>
      </c>
      <c r="M89" s="414">
        <f>$C$89*G89*L89/10000</f>
        <v>0.1</v>
      </c>
      <c r="N89" s="196" t="s">
        <v>39</v>
      </c>
      <c r="O89" s="121" t="s">
        <v>124</v>
      </c>
      <c r="P89" s="105"/>
      <c r="Q89" s="153" t="str">
        <f>IF(AND($C$89&gt;0,G89&gt;0,J89=""),"RATING REQ'D",IF(AND(K89="",OR(J89="Outstanding",J89="Exceeds", J89="Unacceptable")),"Comments compulsory for O, E and U rating",""))</f>
        <v/>
      </c>
    </row>
    <row r="90" spans="1:17" s="9" customFormat="1" ht="30" customHeight="1" x14ac:dyDescent="0.3">
      <c r="A90" s="394"/>
      <c r="B90" s="378"/>
      <c r="C90" s="397"/>
      <c r="D90" s="420"/>
      <c r="E90" s="423"/>
      <c r="F90" s="378"/>
      <c r="G90" s="402"/>
      <c r="H90" s="405"/>
      <c r="I90" s="378"/>
      <c r="J90" s="405"/>
      <c r="K90" s="378"/>
      <c r="L90" s="412"/>
      <c r="M90" s="415"/>
      <c r="N90" s="99" t="s">
        <v>43</v>
      </c>
      <c r="O90" s="115" t="s">
        <v>125</v>
      </c>
      <c r="P90" s="105"/>
      <c r="Q90" s="153"/>
    </row>
    <row r="91" spans="1:17" s="9" customFormat="1" ht="30" customHeight="1" x14ac:dyDescent="0.3">
      <c r="A91" s="394"/>
      <c r="B91" s="378"/>
      <c r="C91" s="397"/>
      <c r="D91" s="420"/>
      <c r="E91" s="423"/>
      <c r="F91" s="378"/>
      <c r="G91" s="402"/>
      <c r="H91" s="405"/>
      <c r="I91" s="378"/>
      <c r="J91" s="405"/>
      <c r="K91" s="378"/>
      <c r="L91" s="412"/>
      <c r="M91" s="415"/>
      <c r="N91" s="99" t="s">
        <v>45</v>
      </c>
      <c r="O91" s="115" t="s">
        <v>126</v>
      </c>
      <c r="P91" s="105"/>
      <c r="Q91" s="153"/>
    </row>
    <row r="92" spans="1:17" s="9" customFormat="1" ht="30" customHeight="1" x14ac:dyDescent="0.3">
      <c r="A92" s="394"/>
      <c r="B92" s="378"/>
      <c r="C92" s="397"/>
      <c r="D92" s="420"/>
      <c r="E92" s="423"/>
      <c r="F92" s="378"/>
      <c r="G92" s="402"/>
      <c r="H92" s="405"/>
      <c r="I92" s="378"/>
      <c r="J92" s="405"/>
      <c r="K92" s="378"/>
      <c r="L92" s="412"/>
      <c r="M92" s="415"/>
      <c r="N92" s="99" t="s">
        <v>47</v>
      </c>
      <c r="O92" s="115" t="s">
        <v>127</v>
      </c>
      <c r="P92" s="105"/>
      <c r="Q92" s="153"/>
    </row>
    <row r="93" spans="1:17" s="9" customFormat="1" ht="30" customHeight="1" thickBot="1" x14ac:dyDescent="0.35">
      <c r="A93" s="417"/>
      <c r="B93" s="407"/>
      <c r="C93" s="418"/>
      <c r="D93" s="421"/>
      <c r="E93" s="424"/>
      <c r="F93" s="407"/>
      <c r="G93" s="403"/>
      <c r="H93" s="406"/>
      <c r="I93" s="407"/>
      <c r="J93" s="406"/>
      <c r="K93" s="407"/>
      <c r="L93" s="413"/>
      <c r="M93" s="416"/>
      <c r="N93" s="287" t="s">
        <v>49</v>
      </c>
      <c r="O93" s="116" t="s">
        <v>128</v>
      </c>
      <c r="P93" s="105"/>
      <c r="Q93" s="153"/>
    </row>
    <row r="94" spans="1:17" s="9" customFormat="1" ht="30" customHeight="1" thickBot="1" x14ac:dyDescent="0.35">
      <c r="A94" s="11"/>
      <c r="B94" s="10"/>
      <c r="C94" s="72"/>
      <c r="E94" s="14"/>
      <c r="F94" s="14"/>
      <c r="G94" s="83">
        <f>IF(C89=0,0,SUM(G89:G93))</f>
        <v>100</v>
      </c>
      <c r="H94" s="45" t="str">
        <f>IF(AND(C89&gt;0,G94=0),"PLEASE ENSURE KPIs ARE SET",IF(AND(C89&gt;0,G94&gt;0,G94&lt;100),"PLEASE ENSURE TOTAL WEIGHTAGE IS 100%.",IF(G94&gt;100,"WEIGHTAGE EXCEEDED, PLEASE REVIEW.","")))</f>
        <v/>
      </c>
      <c r="I94" s="14"/>
      <c r="J94" s="11"/>
      <c r="K94" s="14"/>
      <c r="L94" s="103"/>
      <c r="M94" s="104"/>
      <c r="N94" s="105"/>
      <c r="O94" s="106" t="str">
        <f>IF(N94="","",1)</f>
        <v/>
      </c>
      <c r="P94" s="105"/>
      <c r="Q94" s="153"/>
    </row>
    <row r="95" spans="1:17" s="9" customFormat="1" ht="30" customHeight="1" x14ac:dyDescent="0.3">
      <c r="A95" s="393">
        <v>7</v>
      </c>
      <c r="B95" s="395" t="s">
        <v>129</v>
      </c>
      <c r="C95" s="396">
        <v>5</v>
      </c>
      <c r="D95" s="334">
        <v>1</v>
      </c>
      <c r="E95" s="359" t="s">
        <v>130</v>
      </c>
      <c r="F95" s="356">
        <v>5</v>
      </c>
      <c r="G95" s="366">
        <f>F95/$C$95*100</f>
        <v>100</v>
      </c>
      <c r="H95" s="337" t="s">
        <v>39</v>
      </c>
      <c r="I95" s="356"/>
      <c r="J95" s="337" t="s">
        <v>40</v>
      </c>
      <c r="K95" s="381" t="s">
        <v>41</v>
      </c>
      <c r="L95" s="384">
        <f>IF(OR($C$95=0,G95=0),FALSE,IF(J95="Outstanding",5,IF(J95="Exceeds",4,IF(J95="Successful",3,IF(J95="Partially",2,IF(J95="Unacceptable",1))))))</f>
        <v>2</v>
      </c>
      <c r="M95" s="387">
        <f>$C$95*G95*L95/10000</f>
        <v>0.1</v>
      </c>
      <c r="N95" s="276" t="s">
        <v>39</v>
      </c>
      <c r="O95" s="139" t="s">
        <v>131</v>
      </c>
      <c r="P95" s="105"/>
      <c r="Q95" s="153" t="str">
        <f>IF(AND($C$95&gt;0,G95&gt;0,J95=""),"RATING REQ'D",IF(AND(K95="",OR(J95="Outstanding",J95="Exceeds", J95="Unacceptable")),"Comments compulsory for O, E and U rating",""))</f>
        <v/>
      </c>
    </row>
    <row r="96" spans="1:17" s="9" customFormat="1" ht="30" customHeight="1" x14ac:dyDescent="0.3">
      <c r="A96" s="394"/>
      <c r="B96" s="378"/>
      <c r="C96" s="397"/>
      <c r="D96" s="335"/>
      <c r="E96" s="360"/>
      <c r="F96" s="357"/>
      <c r="G96" s="367"/>
      <c r="H96" s="338"/>
      <c r="I96" s="357"/>
      <c r="J96" s="338"/>
      <c r="K96" s="382"/>
      <c r="L96" s="385"/>
      <c r="M96" s="388"/>
      <c r="N96" s="107" t="s">
        <v>43</v>
      </c>
      <c r="O96" s="140" t="s">
        <v>132</v>
      </c>
      <c r="P96" s="105"/>
      <c r="Q96" s="153"/>
    </row>
    <row r="97" spans="1:17" s="9" customFormat="1" ht="30" customHeight="1" x14ac:dyDescent="0.3">
      <c r="A97" s="394"/>
      <c r="B97" s="378"/>
      <c r="C97" s="397"/>
      <c r="D97" s="335"/>
      <c r="E97" s="360"/>
      <c r="F97" s="357"/>
      <c r="G97" s="367"/>
      <c r="H97" s="338"/>
      <c r="I97" s="357"/>
      <c r="J97" s="338"/>
      <c r="K97" s="382"/>
      <c r="L97" s="385"/>
      <c r="M97" s="388"/>
      <c r="N97" s="107" t="s">
        <v>45</v>
      </c>
      <c r="O97" s="140" t="s">
        <v>133</v>
      </c>
      <c r="P97" s="105"/>
      <c r="Q97" s="153"/>
    </row>
    <row r="98" spans="1:17" s="9" customFormat="1" ht="30" customHeight="1" x14ac:dyDescent="0.3">
      <c r="A98" s="394"/>
      <c r="B98" s="378"/>
      <c r="C98" s="397"/>
      <c r="D98" s="335"/>
      <c r="E98" s="360"/>
      <c r="F98" s="357"/>
      <c r="G98" s="367"/>
      <c r="H98" s="338"/>
      <c r="I98" s="357"/>
      <c r="J98" s="338"/>
      <c r="K98" s="382"/>
      <c r="L98" s="385"/>
      <c r="M98" s="388"/>
      <c r="N98" s="107" t="s">
        <v>47</v>
      </c>
      <c r="O98" s="140" t="s">
        <v>134</v>
      </c>
      <c r="P98" s="105"/>
      <c r="Q98" s="153"/>
    </row>
    <row r="99" spans="1:17" s="9" customFormat="1" ht="30" customHeight="1" thickBot="1" x14ac:dyDescent="0.35">
      <c r="A99" s="417"/>
      <c r="B99" s="407"/>
      <c r="C99" s="418"/>
      <c r="D99" s="336"/>
      <c r="E99" s="361"/>
      <c r="F99" s="358"/>
      <c r="G99" s="368"/>
      <c r="H99" s="339"/>
      <c r="I99" s="358"/>
      <c r="J99" s="339"/>
      <c r="K99" s="383"/>
      <c r="L99" s="386"/>
      <c r="M99" s="389"/>
      <c r="N99" s="277" t="s">
        <v>49</v>
      </c>
      <c r="O99" s="208" t="s">
        <v>135</v>
      </c>
      <c r="P99" s="105"/>
      <c r="Q99" s="153"/>
    </row>
    <row r="100" spans="1:17" s="9" customFormat="1" ht="12.6" thickBot="1" x14ac:dyDescent="0.35">
      <c r="A100" s="11"/>
      <c r="B100" s="10"/>
      <c r="C100" s="72"/>
      <c r="E100" s="14"/>
      <c r="F100" s="14"/>
      <c r="G100" s="217">
        <f>IF(C95=0,0,SUM(G95:G99))</f>
        <v>100</v>
      </c>
      <c r="H100" s="45" t="str">
        <f>IF(AND(C95&gt;0,G100=0),"PLEASE ENSURE KPIs ARE SET",IF(AND(C101&gt;0,G100&gt;0,G100&lt;100),"PLEASE ENSURE TOTAL WEIGHTAGE IS 100%.",IF(G100&gt;100,"WEIGHTAGE EXCEEDED, PLEASE REVIEW.","")))</f>
        <v/>
      </c>
      <c r="I100" s="14"/>
      <c r="J100" s="11"/>
      <c r="K100" s="14"/>
      <c r="L100" s="103"/>
      <c r="M100" s="103"/>
      <c r="N100" s="105"/>
      <c r="O100" s="105" t="str">
        <f>IF(N100="","",1)</f>
        <v/>
      </c>
      <c r="P100" s="105"/>
      <c r="Q100" s="153"/>
    </row>
    <row r="101" spans="1:17" s="4" customFormat="1" ht="15" thickBot="1" x14ac:dyDescent="0.35">
      <c r="A101" s="30"/>
      <c r="C101" s="74">
        <f>SUM(C24:C100)</f>
        <v>100</v>
      </c>
      <c r="D101" s="45" t="str">
        <f>IF(C101&lt;100,"INSUFFICIENT WEIGHTAGE.",IF(C101&gt;100,"WEIGHTAGE EXCEEDED.",""))</f>
        <v/>
      </c>
      <c r="G101"/>
      <c r="H101" s="45"/>
      <c r="I101" s="50" t="s">
        <v>136</v>
      </c>
      <c r="J101" s="48">
        <f>IF(AND(C101=100,P101="OK",P102=0),SUM(M24:M99),"")</f>
        <v>2.5000000000000004</v>
      </c>
      <c r="L101" s="93"/>
      <c r="M101" s="93"/>
      <c r="N101" s="94"/>
      <c r="O101" s="124" t="s">
        <v>137</v>
      </c>
      <c r="P101" s="133" t="str">
        <f>IF(AND(H39="",H50="",H67="",H88="",H94="",H100=""),"OK","NOT OK")</f>
        <v>OK</v>
      </c>
      <c r="Q101" s="94"/>
    </row>
    <row r="102" spans="1:17" ht="16.5" customHeight="1" x14ac:dyDescent="0.4">
      <c r="I102" s="50" t="s">
        <v>138</v>
      </c>
      <c r="J102" s="40" t="str">
        <f>IF(O103=5,"Outstanding",IF(O103=4,"Exceeds",IF(O103=3,"Successful",IF(O103=2,"Partially",IF(O103=1,"Unacceptable","")))))</f>
        <v>Successful</v>
      </c>
      <c r="K102"/>
      <c r="M102" s="91"/>
      <c r="O102" s="124" t="s">
        <v>139</v>
      </c>
      <c r="P102" s="156">
        <f>SUM(O24:O100)</f>
        <v>0</v>
      </c>
    </row>
    <row r="103" spans="1:17" ht="16.5" customHeight="1" thickBot="1" x14ac:dyDescent="0.35">
      <c r="K103"/>
      <c r="M103" s="91"/>
      <c r="O103" s="94">
        <f>IF(J101="","",ROUND(J101,0))</f>
        <v>3</v>
      </c>
      <c r="P103" s="133"/>
    </row>
    <row r="104" spans="1:17" s="4" customFormat="1" x14ac:dyDescent="0.3">
      <c r="A104" s="16" t="s">
        <v>140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8"/>
      <c r="L104" s="93"/>
      <c r="M104" s="94"/>
      <c r="N104" s="125"/>
      <c r="O104" s="94"/>
      <c r="P104" s="94"/>
      <c r="Q104" s="94"/>
    </row>
    <row r="105" spans="1:17" s="51" customFormat="1" x14ac:dyDescent="0.25">
      <c r="A105" s="57"/>
      <c r="K105" s="58"/>
      <c r="L105" s="126"/>
      <c r="M105" s="127"/>
      <c r="N105" s="128"/>
      <c r="O105" s="127"/>
      <c r="P105" s="127"/>
      <c r="Q105" s="127"/>
    </row>
    <row r="106" spans="1:17" s="51" customFormat="1" ht="12" x14ac:dyDescent="0.25">
      <c r="A106" s="57"/>
      <c r="B106" s="52"/>
      <c r="C106" s="52"/>
      <c r="E106" s="52"/>
      <c r="H106" s="52"/>
      <c r="I106" s="52"/>
      <c r="K106" s="64"/>
      <c r="L106" s="126"/>
      <c r="M106" s="126"/>
      <c r="N106" s="127"/>
      <c r="O106" s="127"/>
      <c r="P106" s="127"/>
      <c r="Q106" s="127"/>
    </row>
    <row r="107" spans="1:17" s="4" customFormat="1" ht="12" x14ac:dyDescent="0.25">
      <c r="A107" s="19"/>
      <c r="B107" s="4" t="s">
        <v>141</v>
      </c>
      <c r="E107" s="4" t="s">
        <v>142</v>
      </c>
      <c r="H107" s="4" t="s">
        <v>143</v>
      </c>
      <c r="K107" s="20" t="s">
        <v>142</v>
      </c>
      <c r="L107" s="93"/>
      <c r="M107" s="93"/>
      <c r="N107" s="94"/>
      <c r="O107" s="94"/>
      <c r="P107" s="94"/>
      <c r="Q107" s="94"/>
    </row>
    <row r="108" spans="1:17" ht="15" thickBot="1" x14ac:dyDescent="0.35">
      <c r="A108" s="21"/>
      <c r="B108" s="8"/>
      <c r="C108" s="8"/>
      <c r="D108" s="8"/>
      <c r="E108" s="8"/>
      <c r="F108" s="8"/>
      <c r="G108" s="8"/>
      <c r="H108" s="8"/>
      <c r="I108" s="8"/>
      <c r="J108" s="8"/>
      <c r="K108" s="22"/>
      <c r="M108" s="91"/>
    </row>
    <row r="109" spans="1:17" ht="85.5" customHeight="1" x14ac:dyDescent="0.3"/>
    <row r="110" spans="1:17" ht="15" thickBot="1" x14ac:dyDescent="0.35">
      <c r="A110" s="7" t="s">
        <v>144</v>
      </c>
      <c r="B110" s="8"/>
      <c r="C110" s="8"/>
      <c r="D110" s="8"/>
      <c r="E110" s="8"/>
      <c r="F110" s="8"/>
      <c r="G110" s="8"/>
      <c r="H110" s="8"/>
      <c r="I110" s="8"/>
      <c r="J110" s="8"/>
    </row>
    <row r="111" spans="1:17" ht="12" customHeight="1" x14ac:dyDescent="0.3">
      <c r="A111" s="80" t="s">
        <v>145</v>
      </c>
      <c r="B111" s="9"/>
    </row>
    <row r="112" spans="1:17" ht="12" customHeight="1" x14ac:dyDescent="0.3">
      <c r="A112" s="9"/>
      <c r="B112" s="9" t="s">
        <v>146</v>
      </c>
    </row>
    <row r="113" spans="1:17" ht="12" customHeight="1" x14ac:dyDescent="0.3">
      <c r="A113" s="9"/>
      <c r="B113" s="9" t="s">
        <v>147</v>
      </c>
    </row>
    <row r="114" spans="1:17" ht="12" customHeight="1" x14ac:dyDescent="0.3">
      <c r="A114" s="9"/>
      <c r="B114" s="9" t="s">
        <v>148</v>
      </c>
    </row>
    <row r="115" spans="1:17" ht="12" customHeight="1" x14ac:dyDescent="0.3">
      <c r="A115" s="9"/>
      <c r="B115" s="9" t="s">
        <v>149</v>
      </c>
    </row>
    <row r="116" spans="1:17" ht="12" customHeight="1" thickBot="1" x14ac:dyDescent="0.35">
      <c r="A116" s="9"/>
      <c r="B116" s="9" t="s">
        <v>150</v>
      </c>
    </row>
    <row r="117" spans="1:17" s="3" customFormat="1" x14ac:dyDescent="0.3">
      <c r="A117" s="343" t="s">
        <v>23</v>
      </c>
      <c r="B117" s="426" t="s">
        <v>151</v>
      </c>
      <c r="C117" s="426" t="s">
        <v>152</v>
      </c>
      <c r="D117" s="426"/>
      <c r="E117" s="426"/>
      <c r="F117" s="428"/>
      <c r="G117" s="343" t="s">
        <v>28</v>
      </c>
      <c r="H117" s="390"/>
      <c r="I117" s="343" t="s">
        <v>29</v>
      </c>
      <c r="J117" s="390"/>
      <c r="K117" s="41"/>
      <c r="L117" s="129"/>
      <c r="M117" s="130"/>
      <c r="N117" s="130"/>
      <c r="O117" s="130"/>
      <c r="P117" s="130"/>
      <c r="Q117" s="130"/>
    </row>
    <row r="118" spans="1:17" s="3" customFormat="1" ht="15" thickBot="1" x14ac:dyDescent="0.35">
      <c r="A118" s="425"/>
      <c r="B118" s="427"/>
      <c r="C118" s="427"/>
      <c r="D118" s="427"/>
      <c r="E118" s="427"/>
      <c r="F118" s="429"/>
      <c r="G118" s="81" t="s">
        <v>34</v>
      </c>
      <c r="H118" s="77" t="s">
        <v>35</v>
      </c>
      <c r="I118" s="81" t="s">
        <v>34</v>
      </c>
      <c r="J118" s="77" t="s">
        <v>36</v>
      </c>
      <c r="K118" s="41"/>
      <c r="L118" s="129"/>
      <c r="M118" s="130"/>
      <c r="N118" s="130"/>
      <c r="O118" s="130"/>
      <c r="P118" s="130"/>
      <c r="Q118" s="130"/>
    </row>
    <row r="119" spans="1:17" s="24" customFormat="1" ht="82.5" customHeight="1" thickBot="1" x14ac:dyDescent="0.35">
      <c r="A119" s="36">
        <v>1</v>
      </c>
      <c r="B119" s="37" t="s">
        <v>153</v>
      </c>
      <c r="C119" s="433" t="s">
        <v>154</v>
      </c>
      <c r="D119" s="434"/>
      <c r="E119" s="434"/>
      <c r="F119" s="435"/>
      <c r="G119" s="60"/>
      <c r="H119" s="61"/>
      <c r="I119" s="60" t="s">
        <v>71</v>
      </c>
      <c r="J119" s="78"/>
      <c r="K119" s="137">
        <f>IF(I119="Outstanding",5,IF(I119="Exceeds",4,IF(I119="Successful",3,IF(I119="Partially",2,IF(I119="Unacceptable",1)))))</f>
        <v>3</v>
      </c>
      <c r="L119" s="131">
        <f>K119*0.2</f>
        <v>0.60000000000000009</v>
      </c>
      <c r="M119" s="132"/>
      <c r="N119" s="105" t="str">
        <f>IF(P119="","",1)</f>
        <v/>
      </c>
      <c r="O119" s="132"/>
      <c r="P119" s="153" t="str">
        <f>IF(I119="","RATING REQ'D",IF(AND(J119="",OR(I119="Outstanding",I119="Exceeds",I119="Unacceptable")),"Comments compulsory for O, E or U rating",""))</f>
        <v/>
      </c>
      <c r="Q119" s="132"/>
    </row>
    <row r="120" spans="1:17" s="24" customFormat="1" ht="48" customHeight="1" thickBot="1" x14ac:dyDescent="0.35">
      <c r="A120" s="85">
        <v>2</v>
      </c>
      <c r="B120" s="12" t="s">
        <v>155</v>
      </c>
      <c r="C120" s="436" t="s">
        <v>156</v>
      </c>
      <c r="D120" s="437"/>
      <c r="E120" s="437"/>
      <c r="F120" s="438"/>
      <c r="G120" s="53"/>
      <c r="H120" s="54"/>
      <c r="I120" s="53" t="s">
        <v>71</v>
      </c>
      <c r="J120" s="79"/>
      <c r="K120" s="137">
        <f>IF(I120="Outstanding",5,IF(I120="Exceeds",4,IF(I120="Successful",3,IF(I120="Partially",2,IF(I120="Unacceptable",1)))))</f>
        <v>3</v>
      </c>
      <c r="L120" s="131">
        <f>K120*0.2</f>
        <v>0.60000000000000009</v>
      </c>
      <c r="M120" s="132"/>
      <c r="N120" s="105" t="str">
        <f>IF(P120="","",1)</f>
        <v/>
      </c>
      <c r="O120" s="132"/>
      <c r="P120" s="153" t="str">
        <f>IF(I120="","RATING REQ'D",IF(AND(J120="",OR(I120="Outstanding",I120="Exceeds",I120="Unacceptable")),"Comments compulsory for O, E or U rating",""))</f>
        <v/>
      </c>
      <c r="Q120" s="132"/>
    </row>
    <row r="121" spans="1:17" s="24" customFormat="1" ht="69" customHeight="1" thickBot="1" x14ac:dyDescent="0.35">
      <c r="A121" s="38">
        <v>3</v>
      </c>
      <c r="B121" s="39" t="s">
        <v>157</v>
      </c>
      <c r="C121" s="439" t="s">
        <v>158</v>
      </c>
      <c r="D121" s="440"/>
      <c r="E121" s="440"/>
      <c r="F121" s="440"/>
      <c r="G121" s="62"/>
      <c r="H121" s="63"/>
      <c r="I121" s="62" t="s">
        <v>71</v>
      </c>
      <c r="J121" s="78"/>
      <c r="K121" s="137">
        <f>IF(I121="Outstanding",5,IF(I121="Exceeds",4,IF(I121="Successful",3,IF(I121="Partially",2,IF(I121="Unacceptable",1)))))</f>
        <v>3</v>
      </c>
      <c r="L121" s="131">
        <f>K121*0.2</f>
        <v>0.60000000000000009</v>
      </c>
      <c r="M121" s="132"/>
      <c r="N121" s="105" t="str">
        <f>IF(P121="","",1)</f>
        <v/>
      </c>
      <c r="O121" s="132"/>
      <c r="P121" s="153" t="str">
        <f>IF(I121="","RATING REQ'D",IF(AND(J121="",OR(I121="Outstanding",I121="Exceeds",I121="Unacceptable")),"Comments compulsory for O, E or U rating",""))</f>
        <v/>
      </c>
      <c r="Q121" s="132"/>
    </row>
    <row r="122" spans="1:17" s="24" customFormat="1" ht="69" customHeight="1" thickBot="1" x14ac:dyDescent="0.35">
      <c r="A122" s="88">
        <v>4</v>
      </c>
      <c r="B122" s="13" t="s">
        <v>159</v>
      </c>
      <c r="C122" s="445" t="s">
        <v>160</v>
      </c>
      <c r="D122" s="446"/>
      <c r="E122" s="446"/>
      <c r="F122" s="446"/>
      <c r="G122" s="55"/>
      <c r="H122" s="56"/>
      <c r="I122" s="55" t="s">
        <v>71</v>
      </c>
      <c r="J122" s="79"/>
      <c r="K122" s="137">
        <f>IF(I122="Outstanding",5,IF(I122="Exceeds",4,IF(I122="Successful",3,IF(I122="Partially",2,IF(I122="Unacceptable",1)))))</f>
        <v>3</v>
      </c>
      <c r="L122" s="131">
        <f>K122*0.2</f>
        <v>0.60000000000000009</v>
      </c>
      <c r="M122" s="132"/>
      <c r="N122" s="105"/>
      <c r="O122" s="132"/>
      <c r="P122" s="153"/>
      <c r="Q122" s="132"/>
    </row>
    <row r="123" spans="1:17" s="24" customFormat="1" ht="93" customHeight="1" thickBot="1" x14ac:dyDescent="0.35">
      <c r="A123" s="89">
        <v>5</v>
      </c>
      <c r="B123" s="90" t="s">
        <v>161</v>
      </c>
      <c r="C123" s="441" t="s">
        <v>162</v>
      </c>
      <c r="D123" s="442"/>
      <c r="E123" s="442"/>
      <c r="F123" s="442"/>
      <c r="G123" s="62"/>
      <c r="H123" s="63"/>
      <c r="I123" s="62" t="s">
        <v>71</v>
      </c>
      <c r="J123" s="78"/>
      <c r="K123" s="137">
        <f>IF(I123="Outstanding",5,IF(I123="Exceeds",4,IF(I123="Successful",3,IF(I123="Partially",2,IF(I123="Unacceptable",1)))))</f>
        <v>3</v>
      </c>
      <c r="L123" s="131">
        <f>K123*0.2</f>
        <v>0.60000000000000009</v>
      </c>
      <c r="M123" s="132"/>
      <c r="N123" s="105" t="str">
        <f>IF(P123="","",1)</f>
        <v/>
      </c>
      <c r="O123" s="132"/>
      <c r="P123" s="153" t="str">
        <f>IF(I123="","RATING REQ'D",IF(AND(J123="",OR(I123="Outstanding",I123="Exceeds",I123="Unacceptable")),"Comments compulsory for O, E or U rating",""))</f>
        <v/>
      </c>
      <c r="Q123" s="132"/>
    </row>
    <row r="124" spans="1:17" ht="16.5" customHeight="1" x14ac:dyDescent="0.3">
      <c r="H124" s="50" t="s">
        <v>163</v>
      </c>
      <c r="I124" s="48">
        <f>IF(O124=0,SUM(L119:L123),"")</f>
        <v>3.0000000000000004</v>
      </c>
      <c r="J124" s="1"/>
      <c r="N124" s="124" t="s">
        <v>164</v>
      </c>
      <c r="O124" s="133">
        <f>SUM(N119:N123)</f>
        <v>0</v>
      </c>
    </row>
    <row r="125" spans="1:17" x14ac:dyDescent="0.3">
      <c r="A125" s="1"/>
      <c r="H125" s="50" t="s">
        <v>165</v>
      </c>
      <c r="I125" s="40" t="str">
        <f>IF(O125=5,"Outstanding",IF(O125=4,"Exceeds",IF(O125=3,"Successful",IF(O125=2,"Partially",IF(O125=1,"Unacceptable","")))))</f>
        <v>Successful</v>
      </c>
      <c r="J125" s="1"/>
      <c r="L125" s="92"/>
      <c r="O125" s="94">
        <f>IF(I124="","",ROUND(I124,0))</f>
        <v>3</v>
      </c>
    </row>
    <row r="126" spans="1:17" ht="4.5" customHeight="1" x14ac:dyDescent="0.3">
      <c r="A126" s="1"/>
      <c r="I126" s="47"/>
      <c r="J126" s="1"/>
      <c r="L126" s="92"/>
    </row>
    <row r="127" spans="1:17" x14ac:dyDescent="0.3">
      <c r="A127" s="1"/>
      <c r="H127" s="50" t="s">
        <v>166</v>
      </c>
      <c r="I127" s="49">
        <f>IF(OR(J101="",I124=""),"",(J101*0.9)+(I124*0.1))</f>
        <v>2.5500000000000007</v>
      </c>
      <c r="L127" s="92"/>
    </row>
    <row r="128" spans="1:17" x14ac:dyDescent="0.3">
      <c r="A128" s="1"/>
      <c r="H128" s="50" t="s">
        <v>167</v>
      </c>
      <c r="I128" s="40" t="str">
        <f>IF(O128=5,"Outstanding",IF(O128=4,"Exceeds",IF(O128=3,"Successful",IF(O128=2,"Partially",IF(O128=1,"Unacceptable","")))))</f>
        <v>Successful</v>
      </c>
      <c r="L128" s="92"/>
      <c r="O128" s="94">
        <f>IF(I127="","",ROUND(I127,0))</f>
        <v>3</v>
      </c>
    </row>
    <row r="129" spans="1:17" ht="8.25" customHeight="1" thickBot="1" x14ac:dyDescent="0.35"/>
    <row r="130" spans="1:17" ht="12" customHeight="1" x14ac:dyDescent="0.3">
      <c r="A130" s="19" t="s">
        <v>168</v>
      </c>
      <c r="B130" s="25"/>
      <c r="C130" s="25"/>
      <c r="D130" s="25"/>
      <c r="E130" s="25"/>
      <c r="F130" s="25"/>
      <c r="G130" s="25"/>
      <c r="H130" s="25"/>
      <c r="I130" s="25"/>
      <c r="J130" s="26"/>
    </row>
    <row r="131" spans="1:17" s="51" customFormat="1" ht="12" x14ac:dyDescent="0.25">
      <c r="A131" s="57"/>
      <c r="J131" s="58"/>
      <c r="K131" s="59"/>
      <c r="L131" s="126"/>
      <c r="M131" s="127"/>
      <c r="N131" s="127"/>
      <c r="O131" s="127"/>
      <c r="P131" s="127"/>
      <c r="Q131" s="127"/>
    </row>
    <row r="132" spans="1:17" s="51" customFormat="1" ht="12" x14ac:dyDescent="0.25">
      <c r="A132" s="57"/>
      <c r="B132" s="52"/>
      <c r="C132" s="52"/>
      <c r="E132" s="52"/>
      <c r="G132" s="52"/>
      <c r="H132" s="52"/>
      <c r="J132" s="64"/>
      <c r="K132" s="59"/>
      <c r="L132" s="126"/>
      <c r="M132" s="127"/>
      <c r="N132" s="127"/>
      <c r="O132" s="127"/>
      <c r="P132" s="127"/>
      <c r="Q132" s="127"/>
    </row>
    <row r="133" spans="1:17" s="4" customFormat="1" ht="12" x14ac:dyDescent="0.25">
      <c r="A133" s="19"/>
      <c r="B133" s="443" t="s">
        <v>141</v>
      </c>
      <c r="C133" s="443"/>
      <c r="E133" s="6" t="s">
        <v>142</v>
      </c>
      <c r="G133" s="444" t="s">
        <v>143</v>
      </c>
      <c r="H133" s="444"/>
      <c r="J133" s="31" t="s">
        <v>142</v>
      </c>
      <c r="K133" s="6"/>
      <c r="L133" s="93"/>
      <c r="M133" s="94"/>
      <c r="N133" s="94"/>
      <c r="O133" s="94"/>
      <c r="P133" s="94"/>
      <c r="Q133" s="94"/>
    </row>
    <row r="134" spans="1:17" s="4" customFormat="1" ht="6.75" customHeight="1" thickBot="1" x14ac:dyDescent="0.3">
      <c r="A134" s="28"/>
      <c r="B134" s="5"/>
      <c r="C134" s="5"/>
      <c r="D134" s="5"/>
      <c r="E134" s="5"/>
      <c r="F134" s="5"/>
      <c r="G134" s="5"/>
      <c r="H134" s="5"/>
      <c r="I134" s="5"/>
      <c r="J134" s="29"/>
      <c r="K134" s="6"/>
      <c r="L134" s="93"/>
      <c r="M134" s="94"/>
      <c r="N134" s="94"/>
      <c r="O134" s="94"/>
      <c r="P134" s="94"/>
      <c r="Q134" s="94"/>
    </row>
    <row r="135" spans="1:17" ht="6" customHeight="1" x14ac:dyDescent="0.3">
      <c r="K135"/>
      <c r="L135" s="92"/>
    </row>
    <row r="136" spans="1:17" ht="6" customHeight="1" x14ac:dyDescent="0.3">
      <c r="K136"/>
      <c r="L136" s="92"/>
    </row>
    <row r="137" spans="1:17" ht="6" customHeight="1" x14ac:dyDescent="0.3">
      <c r="K137"/>
      <c r="L137" s="92"/>
    </row>
    <row r="138" spans="1:17" ht="21.75" customHeight="1" x14ac:dyDescent="0.3">
      <c r="K138"/>
      <c r="L138" s="92"/>
    </row>
    <row r="139" spans="1:17" ht="18.600000000000001" thickBot="1" x14ac:dyDescent="0.4">
      <c r="A139" s="35" t="s">
        <v>169</v>
      </c>
      <c r="B139" s="8"/>
      <c r="C139" s="8"/>
      <c r="D139" s="8"/>
      <c r="E139" s="8"/>
      <c r="F139" s="8"/>
      <c r="G139" s="8"/>
      <c r="H139" s="8"/>
      <c r="I139" s="8"/>
      <c r="J139" s="8"/>
      <c r="K139"/>
      <c r="L139" s="134"/>
      <c r="M139" s="135"/>
    </row>
    <row r="141" spans="1:17" ht="18" x14ac:dyDescent="0.35">
      <c r="A141" s="2" t="s">
        <v>170</v>
      </c>
      <c r="C141" s="65"/>
      <c r="K141"/>
      <c r="L141" s="92"/>
    </row>
    <row r="142" spans="1:17" x14ac:dyDescent="0.3">
      <c r="K142"/>
      <c r="L142" s="92"/>
    </row>
    <row r="143" spans="1:17" ht="12" customHeight="1" x14ac:dyDescent="0.3">
      <c r="A143" s="80" t="s">
        <v>171</v>
      </c>
      <c r="B143" s="9"/>
      <c r="C143" s="27"/>
      <c r="D143" s="27"/>
      <c r="E143" s="27"/>
      <c r="F143" s="27"/>
      <c r="G143" s="27"/>
      <c r="H143" s="27"/>
      <c r="I143" s="27"/>
      <c r="J143" s="27"/>
      <c r="K143"/>
      <c r="L143" s="92"/>
    </row>
    <row r="144" spans="1:17" ht="12" customHeight="1" x14ac:dyDescent="0.3">
      <c r="A144" s="9"/>
      <c r="B144" s="9" t="s">
        <v>172</v>
      </c>
      <c r="C144" s="27"/>
      <c r="D144" s="27"/>
      <c r="E144" s="27"/>
      <c r="F144" s="27"/>
      <c r="G144" s="27"/>
      <c r="H144" s="27"/>
      <c r="I144" s="27"/>
      <c r="J144" s="27"/>
      <c r="K144"/>
      <c r="L144" s="92"/>
    </row>
    <row r="145" spans="1:17" ht="12" customHeight="1" x14ac:dyDescent="0.3">
      <c r="A145" s="9"/>
      <c r="B145" s="9" t="s">
        <v>173</v>
      </c>
      <c r="C145" s="27"/>
      <c r="D145" s="27"/>
      <c r="E145" s="27"/>
      <c r="F145" s="27"/>
      <c r="G145" s="27"/>
      <c r="H145" s="27"/>
      <c r="I145" s="27"/>
      <c r="J145" s="27"/>
      <c r="K145"/>
      <c r="L145" s="92"/>
    </row>
    <row r="146" spans="1:17" ht="12" customHeight="1" x14ac:dyDescent="0.3">
      <c r="A146" s="9"/>
      <c r="B146" s="9" t="s">
        <v>174</v>
      </c>
      <c r="C146" s="27"/>
      <c r="D146" s="27"/>
      <c r="E146" s="27"/>
      <c r="F146" s="27"/>
      <c r="G146" s="27"/>
      <c r="H146" s="27"/>
      <c r="I146" s="27"/>
      <c r="J146" s="27"/>
      <c r="K146"/>
      <c r="L146" s="92"/>
    </row>
    <row r="147" spans="1:17" ht="12" customHeight="1" x14ac:dyDescent="0.3">
      <c r="A147" s="9"/>
      <c r="B147" s="9" t="s">
        <v>175</v>
      </c>
      <c r="C147" s="27"/>
      <c r="D147" s="27"/>
      <c r="E147" s="27"/>
      <c r="F147" s="27"/>
      <c r="G147" s="27"/>
      <c r="H147" s="27"/>
      <c r="I147" s="27"/>
      <c r="J147" s="27"/>
      <c r="K147"/>
      <c r="L147" s="92"/>
    </row>
    <row r="148" spans="1:17" ht="12" customHeight="1" x14ac:dyDescent="0.3">
      <c r="A148" s="9"/>
      <c r="B148" s="9" t="s">
        <v>176</v>
      </c>
      <c r="C148" s="27"/>
      <c r="D148" s="27"/>
      <c r="E148" s="27"/>
      <c r="F148" s="27"/>
      <c r="G148" s="27"/>
      <c r="H148" s="27"/>
      <c r="I148" s="27"/>
      <c r="J148" s="27"/>
      <c r="K148"/>
      <c r="L148" s="92"/>
    </row>
    <row r="149" spans="1:17" ht="4.5" customHeight="1" thickBot="1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/>
      <c r="L149" s="92"/>
    </row>
    <row r="150" spans="1:17" ht="15" thickBot="1" x14ac:dyDescent="0.35">
      <c r="A150" s="32" t="s">
        <v>35</v>
      </c>
      <c r="B150" s="33"/>
      <c r="C150" s="33"/>
      <c r="D150" s="33"/>
      <c r="E150" s="33"/>
      <c r="F150" s="33"/>
      <c r="G150" s="33"/>
      <c r="H150" s="33"/>
      <c r="I150" s="33"/>
      <c r="J150" s="34"/>
      <c r="K150"/>
      <c r="L150" s="92"/>
    </row>
    <row r="151" spans="1:17" s="66" customFormat="1" ht="73.5" customHeight="1" thickTop="1" x14ac:dyDescent="0.3">
      <c r="A151" s="430"/>
      <c r="B151" s="431"/>
      <c r="C151" s="431"/>
      <c r="D151" s="431"/>
      <c r="E151" s="431"/>
      <c r="F151" s="431"/>
      <c r="G151" s="431"/>
      <c r="H151" s="431"/>
      <c r="I151" s="431"/>
      <c r="J151" s="432"/>
      <c r="L151" s="136"/>
      <c r="M151" s="136"/>
      <c r="N151" s="136"/>
      <c r="O151" s="136"/>
      <c r="P151" s="136"/>
      <c r="Q151" s="136"/>
    </row>
    <row r="152" spans="1:17" s="66" customFormat="1" ht="15" thickBot="1" x14ac:dyDescent="0.35">
      <c r="A152" s="67" t="s">
        <v>177</v>
      </c>
      <c r="B152" s="68"/>
      <c r="C152" s="68"/>
      <c r="D152" s="68"/>
      <c r="E152" s="69"/>
      <c r="F152" s="70"/>
      <c r="G152" s="68"/>
      <c r="H152" s="69"/>
      <c r="I152" s="70" t="s">
        <v>178</v>
      </c>
      <c r="J152" s="71"/>
      <c r="L152" s="136"/>
      <c r="M152" s="136"/>
      <c r="N152" s="136"/>
      <c r="O152" s="136"/>
      <c r="P152" s="136"/>
      <c r="Q152" s="136"/>
    </row>
    <row r="153" spans="1:17" ht="15" thickBot="1" x14ac:dyDescent="0.35">
      <c r="A153" s="43"/>
      <c r="J153" s="44"/>
      <c r="K153"/>
      <c r="L153" s="92"/>
    </row>
    <row r="154" spans="1:17" ht="15" thickBot="1" x14ac:dyDescent="0.35">
      <c r="A154" s="32" t="s">
        <v>36</v>
      </c>
      <c r="B154" s="33"/>
      <c r="C154" s="33"/>
      <c r="D154" s="33"/>
      <c r="E154" s="33"/>
      <c r="F154" s="33"/>
      <c r="G154" s="33"/>
      <c r="H154" s="33"/>
      <c r="I154" s="33"/>
      <c r="J154" s="34"/>
      <c r="K154"/>
      <c r="L154" s="92"/>
    </row>
    <row r="155" spans="1:17" s="66" customFormat="1" ht="73.5" customHeight="1" thickTop="1" x14ac:dyDescent="0.3">
      <c r="A155" s="430"/>
      <c r="B155" s="431"/>
      <c r="C155" s="431"/>
      <c r="D155" s="431"/>
      <c r="E155" s="431"/>
      <c r="F155" s="431"/>
      <c r="G155" s="431"/>
      <c r="H155" s="431"/>
      <c r="I155" s="431"/>
      <c r="J155" s="432"/>
      <c r="L155" s="136"/>
      <c r="M155" s="136"/>
      <c r="N155" s="136"/>
      <c r="O155" s="136"/>
      <c r="P155" s="136"/>
      <c r="Q155" s="136"/>
    </row>
    <row r="156" spans="1:17" s="66" customFormat="1" ht="15" thickBot="1" x14ac:dyDescent="0.35">
      <c r="A156" s="67" t="s">
        <v>179</v>
      </c>
      <c r="B156" s="68"/>
      <c r="C156" s="68"/>
      <c r="D156" s="68"/>
      <c r="E156" s="69"/>
      <c r="F156" s="70"/>
      <c r="G156" s="68"/>
      <c r="H156" s="69"/>
      <c r="I156" s="70" t="s">
        <v>178</v>
      </c>
      <c r="J156" s="71"/>
      <c r="L156" s="136"/>
      <c r="M156" s="136"/>
      <c r="N156" s="136"/>
      <c r="O156" s="136"/>
      <c r="P156" s="136"/>
      <c r="Q156" s="136"/>
    </row>
    <row r="157" spans="1:17" ht="4.5" customHeight="1" x14ac:dyDescent="0.3">
      <c r="K157"/>
      <c r="L157" s="92"/>
    </row>
  </sheetData>
  <mergeCells count="200">
    <mergeCell ref="C51:C55"/>
    <mergeCell ref="D51:D55"/>
    <mergeCell ref="E51:E55"/>
    <mergeCell ref="F51:F55"/>
    <mergeCell ref="D45:D49"/>
    <mergeCell ref="E45:E49"/>
    <mergeCell ref="F45:F49"/>
    <mergeCell ref="A40:A49"/>
    <mergeCell ref="M51:M55"/>
    <mergeCell ref="B51:B55"/>
    <mergeCell ref="A51:A55"/>
    <mergeCell ref="C40:C49"/>
    <mergeCell ref="G51:G55"/>
    <mergeCell ref="H51:H55"/>
    <mergeCell ref="I51:I55"/>
    <mergeCell ref="J51:J55"/>
    <mergeCell ref="K51:K55"/>
    <mergeCell ref="L51:L55"/>
    <mergeCell ref="K45:K49"/>
    <mergeCell ref="L45:L49"/>
    <mergeCell ref="M45:M49"/>
    <mergeCell ref="K40:K44"/>
    <mergeCell ref="L40:L44"/>
    <mergeCell ref="M40:M44"/>
    <mergeCell ref="A151:J151"/>
    <mergeCell ref="A155:J155"/>
    <mergeCell ref="C119:F119"/>
    <mergeCell ref="C120:F120"/>
    <mergeCell ref="C121:F121"/>
    <mergeCell ref="C123:F123"/>
    <mergeCell ref="B133:C133"/>
    <mergeCell ref="G133:H133"/>
    <mergeCell ref="C122:F122"/>
    <mergeCell ref="A117:A118"/>
    <mergeCell ref="B117:B118"/>
    <mergeCell ref="C117:F118"/>
    <mergeCell ref="G117:H117"/>
    <mergeCell ref="I117:J117"/>
    <mergeCell ref="M95:M99"/>
    <mergeCell ref="G95:G99"/>
    <mergeCell ref="H95:H99"/>
    <mergeCell ref="I95:I99"/>
    <mergeCell ref="J95:J99"/>
    <mergeCell ref="A89:A93"/>
    <mergeCell ref="B89:B93"/>
    <mergeCell ref="C89:C93"/>
    <mergeCell ref="D89:D93"/>
    <mergeCell ref="E89:E93"/>
    <mergeCell ref="F89:F93"/>
    <mergeCell ref="K95:K99"/>
    <mergeCell ref="L95:L99"/>
    <mergeCell ref="A95:A99"/>
    <mergeCell ref="B95:B99"/>
    <mergeCell ref="C95:C99"/>
    <mergeCell ref="D95:D99"/>
    <mergeCell ref="E95:E99"/>
    <mergeCell ref="F95:F99"/>
    <mergeCell ref="M68:M72"/>
    <mergeCell ref="D73:D77"/>
    <mergeCell ref="E73:E77"/>
    <mergeCell ref="F73:F77"/>
    <mergeCell ref="G73:G77"/>
    <mergeCell ref="H73:H77"/>
    <mergeCell ref="G89:G93"/>
    <mergeCell ref="H89:H93"/>
    <mergeCell ref="I89:I93"/>
    <mergeCell ref="M83:M87"/>
    <mergeCell ref="M73:M77"/>
    <mergeCell ref="D83:D87"/>
    <mergeCell ref="E83:E87"/>
    <mergeCell ref="F83:F87"/>
    <mergeCell ref="G83:G87"/>
    <mergeCell ref="H83:H87"/>
    <mergeCell ref="J89:J93"/>
    <mergeCell ref="K89:K93"/>
    <mergeCell ref="L89:L93"/>
    <mergeCell ref="M89:M93"/>
    <mergeCell ref="K78:K82"/>
    <mergeCell ref="L78:L82"/>
    <mergeCell ref="M78:M82"/>
    <mergeCell ref="E78:E82"/>
    <mergeCell ref="K73:K77"/>
    <mergeCell ref="L73:L77"/>
    <mergeCell ref="G68:G72"/>
    <mergeCell ref="H68:H72"/>
    <mergeCell ref="I68:I72"/>
    <mergeCell ref="J68:J72"/>
    <mergeCell ref="K68:K72"/>
    <mergeCell ref="L68:L72"/>
    <mergeCell ref="I83:I87"/>
    <mergeCell ref="J83:J87"/>
    <mergeCell ref="K83:K87"/>
    <mergeCell ref="L83:L87"/>
    <mergeCell ref="G78:G82"/>
    <mergeCell ref="H78:H82"/>
    <mergeCell ref="I78:I82"/>
    <mergeCell ref="J78:J82"/>
    <mergeCell ref="A68:A87"/>
    <mergeCell ref="B68:B87"/>
    <mergeCell ref="C68:C87"/>
    <mergeCell ref="D68:D72"/>
    <mergeCell ref="E68:E72"/>
    <mergeCell ref="F68:F72"/>
    <mergeCell ref="D78:D82"/>
    <mergeCell ref="I73:I77"/>
    <mergeCell ref="J73:J77"/>
    <mergeCell ref="F78:F82"/>
    <mergeCell ref="K62:K66"/>
    <mergeCell ref="L62:L66"/>
    <mergeCell ref="M62:M66"/>
    <mergeCell ref="D62:D66"/>
    <mergeCell ref="E62:E66"/>
    <mergeCell ref="F62:F66"/>
    <mergeCell ref="G62:G66"/>
    <mergeCell ref="H62:H66"/>
    <mergeCell ref="I62:I66"/>
    <mergeCell ref="A57:A66"/>
    <mergeCell ref="B57:B66"/>
    <mergeCell ref="C57:C66"/>
    <mergeCell ref="D57:D61"/>
    <mergeCell ref="E57:E61"/>
    <mergeCell ref="F57:F61"/>
    <mergeCell ref="H57:H61"/>
    <mergeCell ref="I57:I61"/>
    <mergeCell ref="J57:J61"/>
    <mergeCell ref="J62:J66"/>
    <mergeCell ref="G57:G61"/>
    <mergeCell ref="K57:K61"/>
    <mergeCell ref="L57:L61"/>
    <mergeCell ref="M57:M61"/>
    <mergeCell ref="O22:O23"/>
    <mergeCell ref="H22:I22"/>
    <mergeCell ref="J22:K22"/>
    <mergeCell ref="L22:L23"/>
    <mergeCell ref="J40:J44"/>
    <mergeCell ref="G29:G33"/>
    <mergeCell ref="H29:H33"/>
    <mergeCell ref="I29:I33"/>
    <mergeCell ref="J29:J33"/>
    <mergeCell ref="H34:H38"/>
    <mergeCell ref="I34:I38"/>
    <mergeCell ref="J34:J38"/>
    <mergeCell ref="K29:K33"/>
    <mergeCell ref="L29:L33"/>
    <mergeCell ref="M29:M33"/>
    <mergeCell ref="M34:M38"/>
    <mergeCell ref="G34:G38"/>
    <mergeCell ref="G24:G28"/>
    <mergeCell ref="H24:H28"/>
    <mergeCell ref="K34:K38"/>
    <mergeCell ref="L34:L38"/>
    <mergeCell ref="D34:D38"/>
    <mergeCell ref="E34:E38"/>
    <mergeCell ref="F34:F38"/>
    <mergeCell ref="B24:B38"/>
    <mergeCell ref="E29:E33"/>
    <mergeCell ref="F29:F33"/>
    <mergeCell ref="B40:B49"/>
    <mergeCell ref="N22:N23"/>
    <mergeCell ref="M22:M23"/>
    <mergeCell ref="K24:K28"/>
    <mergeCell ref="L24:L28"/>
    <mergeCell ref="M24:M28"/>
    <mergeCell ref="G45:G49"/>
    <mergeCell ref="H45:H49"/>
    <mergeCell ref="I45:I49"/>
    <mergeCell ref="J24:J28"/>
    <mergeCell ref="A1:J1"/>
    <mergeCell ref="A2:J2"/>
    <mergeCell ref="A3:J3"/>
    <mergeCell ref="I5:J5"/>
    <mergeCell ref="C6:E6"/>
    <mergeCell ref="C7:E7"/>
    <mergeCell ref="I7:J7"/>
    <mergeCell ref="C8:E8"/>
    <mergeCell ref="I8:J8"/>
    <mergeCell ref="C9:E9"/>
    <mergeCell ref="C11:E11"/>
    <mergeCell ref="C12:E12"/>
    <mergeCell ref="C13:E13"/>
    <mergeCell ref="D29:D33"/>
    <mergeCell ref="J45:J49"/>
    <mergeCell ref="D40:D44"/>
    <mergeCell ref="A22:A23"/>
    <mergeCell ref="B22:B23"/>
    <mergeCell ref="C22:C23"/>
    <mergeCell ref="D22:E23"/>
    <mergeCell ref="F22:F23"/>
    <mergeCell ref="G22:G23"/>
    <mergeCell ref="I24:I28"/>
    <mergeCell ref="D24:D28"/>
    <mergeCell ref="E24:E28"/>
    <mergeCell ref="F24:F28"/>
    <mergeCell ref="A24:A38"/>
    <mergeCell ref="E40:E44"/>
    <mergeCell ref="F40:F44"/>
    <mergeCell ref="G40:G44"/>
    <mergeCell ref="H40:H44"/>
    <mergeCell ref="I40:I44"/>
    <mergeCell ref="C24:C38"/>
  </mergeCells>
  <conditionalFormatting sqref="C101">
    <cfRule type="cellIs" dxfId="364" priority="53" operator="notEqual">
      <formula>100</formula>
    </cfRule>
  </conditionalFormatting>
  <conditionalFormatting sqref="C141">
    <cfRule type="cellIs" dxfId="363" priority="48" operator="equal">
      <formula>""</formula>
    </cfRule>
  </conditionalFormatting>
  <conditionalFormatting sqref="G39">
    <cfRule type="cellIs" dxfId="362" priority="23" operator="notEqual">
      <formula>100</formula>
    </cfRule>
  </conditionalFormatting>
  <conditionalFormatting sqref="G50 G56">
    <cfRule type="cellIs" dxfId="361" priority="52" operator="notEqual">
      <formula>100</formula>
    </cfRule>
  </conditionalFormatting>
  <conditionalFormatting sqref="G67">
    <cfRule type="cellIs" dxfId="360" priority="47" operator="notEqual">
      <formula>100</formula>
    </cfRule>
  </conditionalFormatting>
  <conditionalFormatting sqref="G88">
    <cfRule type="cellIs" dxfId="359" priority="46" operator="notEqual">
      <formula>100</formula>
    </cfRule>
  </conditionalFormatting>
  <conditionalFormatting sqref="G94">
    <cfRule type="cellIs" dxfId="358" priority="45" operator="notEqual">
      <formula>100</formula>
    </cfRule>
  </conditionalFormatting>
  <conditionalFormatting sqref="G100">
    <cfRule type="cellIs" dxfId="357" priority="44" operator="notEqual">
      <formula>100</formula>
    </cfRule>
  </conditionalFormatting>
  <conditionalFormatting sqref="K119:K123">
    <cfRule type="cellIs" dxfId="356" priority="13" operator="equal">
      <formula>FALSE</formula>
    </cfRule>
  </conditionalFormatting>
  <conditionalFormatting sqref="L24">
    <cfRule type="cellIs" dxfId="355" priority="42" operator="equal">
      <formula>FALSE</formula>
    </cfRule>
  </conditionalFormatting>
  <conditionalFormatting sqref="L29 L40 L45">
    <cfRule type="cellIs" dxfId="354" priority="40" operator="equal">
      <formula>FALSE</formula>
    </cfRule>
  </conditionalFormatting>
  <conditionalFormatting sqref="L34">
    <cfRule type="cellIs" dxfId="353" priority="3" operator="equal">
      <formula>FALSE</formula>
    </cfRule>
  </conditionalFormatting>
  <conditionalFormatting sqref="L51">
    <cfRule type="cellIs" dxfId="352" priority="1" operator="equal">
      <formula>FALSE</formula>
    </cfRule>
  </conditionalFormatting>
  <conditionalFormatting sqref="L57">
    <cfRule type="cellIs" dxfId="351" priority="38" operator="equal">
      <formula>FALSE</formula>
    </cfRule>
  </conditionalFormatting>
  <conditionalFormatting sqref="L62">
    <cfRule type="cellIs" dxfId="350" priority="36" operator="equal">
      <formula>FALSE</formula>
    </cfRule>
  </conditionalFormatting>
  <conditionalFormatting sqref="L68">
    <cfRule type="cellIs" dxfId="349" priority="34" operator="equal">
      <formula>FALSE</formula>
    </cfRule>
  </conditionalFormatting>
  <conditionalFormatting sqref="L73">
    <cfRule type="cellIs" dxfId="348" priority="32" operator="equal">
      <formula>FALSE</formula>
    </cfRule>
  </conditionalFormatting>
  <conditionalFormatting sqref="L78">
    <cfRule type="cellIs" dxfId="347" priority="11" operator="equal">
      <formula>FALSE</formula>
    </cfRule>
  </conditionalFormatting>
  <conditionalFormatting sqref="L83">
    <cfRule type="cellIs" dxfId="346" priority="7" operator="equal">
      <formula>FALSE</formula>
    </cfRule>
  </conditionalFormatting>
  <conditionalFormatting sqref="L89">
    <cfRule type="cellIs" dxfId="345" priority="5" operator="equal">
      <formula>FALSE</formula>
    </cfRule>
  </conditionalFormatting>
  <conditionalFormatting sqref="L95">
    <cfRule type="cellIs" dxfId="344" priority="26" operator="equal">
      <formula>FALSE</formula>
    </cfRule>
  </conditionalFormatting>
  <dataValidations count="5">
    <dataValidation allowBlank="1" showInputMessage="1" showErrorMessage="1" error="Only whole numbers between 10 to 100 is allowed." sqref="G57 G62 G68 G73 G78 G83 G95 G89" xr:uid="{00000000-0002-0000-0000-000000000000}"/>
    <dataValidation type="whole" allowBlank="1" showInputMessage="1" showErrorMessage="1" error="Only whole numbers between 10 to 100 is allowed." sqref="G96:G99 G58:G61 G63:G66 F68 G69:G72 F73 G24:G38 F83 G84:G87 C95 F95 C89:C93 G74:G77 G79:G82 F89 G90:G93 G51:G55 G40:G49" xr:uid="{00000000-0002-0000-0000-000001000000}">
      <formula1>5</formula1>
      <formula2>100</formula2>
    </dataValidation>
    <dataValidation type="list" allowBlank="1" showInputMessage="1" showErrorMessage="1" sqref="J95:J99 C141 J40:J49 H24:H38 H95:H99 H40:H49 J57:J66 J68:J87 G119:G123 I119:I123 H57:H66 H89:H93 J89:J93 H68:H87 J24:J38 J51:J55 H51:H55" xr:uid="{00000000-0002-0000-0000-000002000000}">
      <formula1>"Outstanding, Exceeds, Successful, Partially, Unacceptable"</formula1>
    </dataValidation>
    <dataValidation type="whole" allowBlank="1" showInputMessage="1" showErrorMessage="1" error="Only whole numbers between 10 to 100 is allowed." sqref="F57 C40 F62 C96:C99 C24 C51 C57:C66 C68:C87" xr:uid="{00000000-0002-0000-0000-000003000000}">
      <formula1>10</formula1>
      <formula2>100</formula2>
    </dataValidation>
    <dataValidation type="whole" allowBlank="1" showInputMessage="1" showErrorMessage="1" error="Only whole numbers between 10 to 100 is allowed." sqref="F78:F82" xr:uid="{00000000-0002-0000-0000-000004000000}">
      <formula1>2</formula1>
      <formula2>100</formula2>
    </dataValidation>
  </dataValidations>
  <pageMargins left="0.7" right="0.7" top="0.75" bottom="0.75" header="0.3" footer="0.3"/>
  <pageSetup paperSize="9" scale="42" orientation="portrait" r:id="rId1"/>
  <colBreaks count="1" manualBreakCount="1">
    <brk id="11" max="1048575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Q148"/>
  <sheetViews>
    <sheetView zoomScale="70" zoomScaleNormal="70" workbookViewId="0">
      <selection activeCell="H29" sqref="H29:H33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34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93">
        <v>1</v>
      </c>
      <c r="B24" s="395" t="s">
        <v>376</v>
      </c>
      <c r="C24" s="485">
        <v>50</v>
      </c>
      <c r="D24" s="458">
        <v>1</v>
      </c>
      <c r="E24" s="356" t="s">
        <v>377</v>
      </c>
      <c r="F24" s="356">
        <v>15</v>
      </c>
      <c r="G24" s="366">
        <f>F24/$C$24*100</f>
        <v>30</v>
      </c>
      <c r="H24" s="337" t="s">
        <v>39</v>
      </c>
      <c r="I24" s="356"/>
      <c r="J24" s="337" t="s">
        <v>71</v>
      </c>
      <c r="K24" s="381" t="s">
        <v>41</v>
      </c>
      <c r="L24" s="384">
        <f>IF(OR($C$24=0,G24=0),FALSE,IF(J24="Outstanding",5,IF(J24="Exceeds",4,IF(J24="Successful",3,IF(J24="Partially",2,IF(J24="Unacceptable",1))))))</f>
        <v>3</v>
      </c>
      <c r="M24" s="387">
        <f>$C$24*G24*L24/10000</f>
        <v>0.45</v>
      </c>
      <c r="N24" s="107" t="s">
        <v>39</v>
      </c>
      <c r="O24" s="139" t="s">
        <v>273</v>
      </c>
      <c r="P24" s="105"/>
      <c r="Q24" s="153" t="str">
        <f>IF(AND(C24&gt;0,G24&gt;0,J24=""),"RATING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394"/>
      <c r="B25" s="378"/>
      <c r="C25" s="486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107" t="s">
        <v>43</v>
      </c>
      <c r="O25" s="140" t="s">
        <v>274</v>
      </c>
      <c r="P25" s="105"/>
      <c r="Q25" s="153"/>
    </row>
    <row r="26" spans="1:17" s="9" customFormat="1" ht="30" customHeight="1" x14ac:dyDescent="0.3">
      <c r="A26" s="394"/>
      <c r="B26" s="378"/>
      <c r="C26" s="486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107" t="s">
        <v>45</v>
      </c>
      <c r="O26" s="140" t="s">
        <v>275</v>
      </c>
      <c r="P26" s="105"/>
      <c r="Q26" s="153"/>
    </row>
    <row r="27" spans="1:17" s="9" customFormat="1" ht="30" customHeight="1" x14ac:dyDescent="0.3">
      <c r="A27" s="394"/>
      <c r="B27" s="378"/>
      <c r="C27" s="486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107" t="s">
        <v>47</v>
      </c>
      <c r="O27" s="140" t="s">
        <v>276</v>
      </c>
      <c r="P27" s="105"/>
      <c r="Q27" s="153"/>
    </row>
    <row r="28" spans="1:17" s="9" customFormat="1" ht="30" customHeight="1" thickBot="1" x14ac:dyDescent="0.35">
      <c r="A28" s="394"/>
      <c r="B28" s="378"/>
      <c r="C28" s="486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107" t="s">
        <v>49</v>
      </c>
      <c r="O28" s="140" t="s">
        <v>277</v>
      </c>
      <c r="P28" s="105"/>
      <c r="Q28" s="153"/>
    </row>
    <row r="29" spans="1:17" s="9" customFormat="1" ht="30" customHeight="1" x14ac:dyDescent="0.3">
      <c r="A29" s="394"/>
      <c r="B29" s="378"/>
      <c r="C29" s="486"/>
      <c r="D29" s="458">
        <v>2</v>
      </c>
      <c r="E29" s="356" t="s">
        <v>378</v>
      </c>
      <c r="F29" s="356">
        <v>15</v>
      </c>
      <c r="G29" s="366">
        <f>F29/$C$24*100</f>
        <v>30</v>
      </c>
      <c r="H29" s="337" t="s">
        <v>39</v>
      </c>
      <c r="I29" s="356"/>
      <c r="J29" s="337" t="s">
        <v>71</v>
      </c>
      <c r="K29" s="381" t="s">
        <v>41</v>
      </c>
      <c r="L29" s="384">
        <f>IF(OR($C$24=0,G29=0),FALSE,IF(J29="Outstanding",5,IF(J29="Exceeds",4,IF(J29="Successful",3,IF(J29="Partially",2,IF(J29="Unacceptable",1))))))</f>
        <v>3</v>
      </c>
      <c r="M29" s="387">
        <f>$C$24*G29*L29/10000</f>
        <v>0.45</v>
      </c>
      <c r="N29" s="107" t="s">
        <v>39</v>
      </c>
      <c r="O29" s="140" t="s">
        <v>279</v>
      </c>
      <c r="P29" s="105"/>
      <c r="Q29" s="153" t="str">
        <f>IF(AND(C29&gt;0,G29&gt;0,J29=""),"RATING REQ'D",IF(AND(K29="",OR(J29="Outstanding",J29="Exceeds", J29="Unacceptable")),"Comments compulsory for O, E and U rating",""))</f>
        <v/>
      </c>
    </row>
    <row r="30" spans="1:17" s="9" customFormat="1" ht="30" customHeight="1" x14ac:dyDescent="0.3">
      <c r="A30" s="394"/>
      <c r="B30" s="378"/>
      <c r="C30" s="486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107" t="s">
        <v>43</v>
      </c>
      <c r="O30" s="140" t="s">
        <v>280</v>
      </c>
      <c r="P30" s="105"/>
      <c r="Q30" s="153"/>
    </row>
    <row r="31" spans="1:17" s="9" customFormat="1" ht="30" customHeight="1" x14ac:dyDescent="0.3">
      <c r="A31" s="394"/>
      <c r="B31" s="378"/>
      <c r="C31" s="486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07" t="s">
        <v>45</v>
      </c>
      <c r="O31" s="140" t="s">
        <v>281</v>
      </c>
      <c r="P31" s="105"/>
      <c r="Q31" s="153"/>
    </row>
    <row r="32" spans="1:17" s="9" customFormat="1" ht="30" customHeight="1" x14ac:dyDescent="0.3">
      <c r="A32" s="394"/>
      <c r="B32" s="378"/>
      <c r="C32" s="486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07" t="s">
        <v>47</v>
      </c>
      <c r="O32" s="140" t="s">
        <v>282</v>
      </c>
      <c r="P32" s="105"/>
      <c r="Q32" s="153"/>
    </row>
    <row r="33" spans="1:17" s="9" customFormat="1" ht="30" customHeight="1" thickBot="1" x14ac:dyDescent="0.35">
      <c r="A33" s="394"/>
      <c r="B33" s="378"/>
      <c r="C33" s="486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07" t="s">
        <v>49</v>
      </c>
      <c r="O33" s="140" t="s">
        <v>283</v>
      </c>
      <c r="P33" s="105"/>
      <c r="Q33" s="153"/>
    </row>
    <row r="34" spans="1:17" s="9" customFormat="1" ht="30" customHeight="1" thickBot="1" x14ac:dyDescent="0.35">
      <c r="A34" s="394"/>
      <c r="B34" s="378"/>
      <c r="C34" s="486"/>
      <c r="D34" s="458">
        <v>3</v>
      </c>
      <c r="E34" s="622" t="s">
        <v>379</v>
      </c>
      <c r="F34" s="356">
        <v>15</v>
      </c>
      <c r="G34" s="366">
        <f>F34/$C$24*100</f>
        <v>30</v>
      </c>
      <c r="H34" s="337" t="s">
        <v>39</v>
      </c>
      <c r="I34" s="356"/>
      <c r="J34" s="337" t="s">
        <v>71</v>
      </c>
      <c r="K34" s="381" t="s">
        <v>41</v>
      </c>
      <c r="L34" s="384">
        <f>IF(OR($C$24=0,G34=0),FALSE,IF(J34="Outstanding",5,IF(J34="Exceeds",4,IF(J34="Successful",3,IF(J34="Partially",2,IF(J34="Unacceptable",1))))))</f>
        <v>3</v>
      </c>
      <c r="M34" s="387">
        <f>$C$24*G34*L34/10000</f>
        <v>0.45</v>
      </c>
      <c r="N34" s="107" t="s">
        <v>39</v>
      </c>
      <c r="O34" s="140" t="s">
        <v>380</v>
      </c>
      <c r="P34" s="105"/>
      <c r="Q34" s="153" t="str">
        <f>IF(AND(C34&gt;0,G34&gt;0,J34=""),"RATING REQ'D",IF(AND(K34="",OR(J34="Outstanding",J34="Exceeds", J34="Unacceptable")),"Comments compulsory for O, E and U rating",""))</f>
        <v/>
      </c>
    </row>
    <row r="35" spans="1:17" s="9" customFormat="1" ht="30" customHeight="1" thickBot="1" x14ac:dyDescent="0.35">
      <c r="A35" s="394"/>
      <c r="B35" s="378"/>
      <c r="C35" s="486"/>
      <c r="D35" s="459"/>
      <c r="E35" s="622"/>
      <c r="F35" s="357"/>
      <c r="G35" s="367"/>
      <c r="H35" s="338"/>
      <c r="I35" s="357"/>
      <c r="J35" s="338"/>
      <c r="K35" s="382"/>
      <c r="L35" s="385"/>
      <c r="M35" s="388"/>
      <c r="N35" s="107" t="s">
        <v>43</v>
      </c>
      <c r="O35" s="140" t="s">
        <v>381</v>
      </c>
      <c r="P35" s="105"/>
      <c r="Q35" s="153"/>
    </row>
    <row r="36" spans="1:17" s="9" customFormat="1" ht="30" customHeight="1" thickBot="1" x14ac:dyDescent="0.35">
      <c r="A36" s="394"/>
      <c r="B36" s="378"/>
      <c r="C36" s="486"/>
      <c r="D36" s="459"/>
      <c r="E36" s="622"/>
      <c r="F36" s="357"/>
      <c r="G36" s="367"/>
      <c r="H36" s="338"/>
      <c r="I36" s="357"/>
      <c r="J36" s="338"/>
      <c r="K36" s="382"/>
      <c r="L36" s="385"/>
      <c r="M36" s="388"/>
      <c r="N36" s="107" t="s">
        <v>45</v>
      </c>
      <c r="O36" s="140" t="s">
        <v>382</v>
      </c>
      <c r="P36" s="105"/>
      <c r="Q36" s="153"/>
    </row>
    <row r="37" spans="1:17" s="9" customFormat="1" ht="30" customHeight="1" thickBot="1" x14ac:dyDescent="0.35">
      <c r="A37" s="394"/>
      <c r="B37" s="378"/>
      <c r="C37" s="486"/>
      <c r="D37" s="459"/>
      <c r="E37" s="622"/>
      <c r="F37" s="357"/>
      <c r="G37" s="367"/>
      <c r="H37" s="338"/>
      <c r="I37" s="357"/>
      <c r="J37" s="338"/>
      <c r="K37" s="382"/>
      <c r="L37" s="385"/>
      <c r="M37" s="388"/>
      <c r="N37" s="107" t="s">
        <v>47</v>
      </c>
      <c r="O37" s="115" t="s">
        <v>383</v>
      </c>
      <c r="P37" s="105"/>
      <c r="Q37" s="153"/>
    </row>
    <row r="38" spans="1:17" s="9" customFormat="1" ht="30" customHeight="1" thickBot="1" x14ac:dyDescent="0.35">
      <c r="A38" s="394"/>
      <c r="B38" s="378"/>
      <c r="C38" s="486"/>
      <c r="D38" s="460"/>
      <c r="E38" s="622"/>
      <c r="F38" s="358"/>
      <c r="G38" s="468"/>
      <c r="H38" s="452"/>
      <c r="I38" s="453"/>
      <c r="J38" s="452"/>
      <c r="K38" s="454"/>
      <c r="L38" s="455"/>
      <c r="M38" s="389"/>
      <c r="N38" s="107" t="s">
        <v>49</v>
      </c>
      <c r="O38" s="115" t="s">
        <v>384</v>
      </c>
      <c r="P38" s="105"/>
      <c r="Q38" s="153"/>
    </row>
    <row r="39" spans="1:17" s="9" customFormat="1" ht="30" customHeight="1" thickBot="1" x14ac:dyDescent="0.35">
      <c r="A39" s="394"/>
      <c r="B39" s="378"/>
      <c r="C39" s="486"/>
      <c r="D39" s="458">
        <v>4</v>
      </c>
      <c r="E39" s="622" t="s">
        <v>385</v>
      </c>
      <c r="F39" s="453">
        <v>5</v>
      </c>
      <c r="G39" s="366">
        <f>F39/$C$24*100</f>
        <v>10</v>
      </c>
      <c r="H39" s="337" t="s">
        <v>39</v>
      </c>
      <c r="I39" s="356"/>
      <c r="J39" s="337" t="s">
        <v>71</v>
      </c>
      <c r="K39" s="381" t="s">
        <v>41</v>
      </c>
      <c r="L39" s="384">
        <f>IF(OR($C$24=0,G39=0),FALSE,IF(J39="Outstanding",5,IF(J39="Exceeds",4,IF(J39="Successful",3,IF(J39="Partially",2,IF(J39="Unacceptable",1))))))</f>
        <v>3</v>
      </c>
      <c r="M39" s="387">
        <f>$C$24*G39*L39/10000</f>
        <v>0.15</v>
      </c>
      <c r="N39" s="161" t="s">
        <v>39</v>
      </c>
      <c r="O39" s="140" t="s">
        <v>72</v>
      </c>
      <c r="P39" s="105"/>
      <c r="Q39" s="153" t="str">
        <f>IF(AND(C39&gt;0,G39&gt;0,J39=""),"RATING REQ'D",IF(AND(K39="",OR(J39="Outstanding",J39="Exceeds", J39="Unacceptable")),"Comments compulsory for O, E and U rating",""))</f>
        <v/>
      </c>
    </row>
    <row r="40" spans="1:17" s="9" customFormat="1" ht="30" customHeight="1" thickBot="1" x14ac:dyDescent="0.35">
      <c r="A40" s="394"/>
      <c r="B40" s="378"/>
      <c r="C40" s="486"/>
      <c r="D40" s="459"/>
      <c r="E40" s="622"/>
      <c r="F40" s="378"/>
      <c r="G40" s="367"/>
      <c r="H40" s="338"/>
      <c r="I40" s="357"/>
      <c r="J40" s="338"/>
      <c r="K40" s="382"/>
      <c r="L40" s="385"/>
      <c r="M40" s="388"/>
      <c r="N40" s="162" t="s">
        <v>43</v>
      </c>
      <c r="O40" s="140" t="s">
        <v>73</v>
      </c>
      <c r="P40" s="105"/>
      <c r="Q40" s="153"/>
    </row>
    <row r="41" spans="1:17" s="9" customFormat="1" ht="30" customHeight="1" thickBot="1" x14ac:dyDescent="0.35">
      <c r="A41" s="394"/>
      <c r="B41" s="378"/>
      <c r="C41" s="486"/>
      <c r="D41" s="459"/>
      <c r="E41" s="622"/>
      <c r="F41" s="378"/>
      <c r="G41" s="367"/>
      <c r="H41" s="338"/>
      <c r="I41" s="357"/>
      <c r="J41" s="338"/>
      <c r="K41" s="382"/>
      <c r="L41" s="385"/>
      <c r="M41" s="388"/>
      <c r="N41" s="162" t="s">
        <v>45</v>
      </c>
      <c r="O41" s="140" t="s">
        <v>74</v>
      </c>
      <c r="P41" s="105"/>
      <c r="Q41" s="153"/>
    </row>
    <row r="42" spans="1:17" s="9" customFormat="1" ht="30" customHeight="1" thickBot="1" x14ac:dyDescent="0.35">
      <c r="A42" s="394"/>
      <c r="B42" s="378"/>
      <c r="C42" s="486"/>
      <c r="D42" s="459"/>
      <c r="E42" s="622"/>
      <c r="F42" s="378"/>
      <c r="G42" s="367"/>
      <c r="H42" s="338"/>
      <c r="I42" s="357"/>
      <c r="J42" s="338"/>
      <c r="K42" s="382"/>
      <c r="L42" s="385"/>
      <c r="M42" s="388"/>
      <c r="N42" s="162" t="s">
        <v>47</v>
      </c>
      <c r="O42" s="140" t="s">
        <v>75</v>
      </c>
      <c r="P42" s="105"/>
      <c r="Q42" s="153"/>
    </row>
    <row r="43" spans="1:17" s="9" customFormat="1" ht="30" customHeight="1" thickBot="1" x14ac:dyDescent="0.35">
      <c r="A43" s="394"/>
      <c r="B43" s="378"/>
      <c r="C43" s="486"/>
      <c r="D43" s="460"/>
      <c r="E43" s="622"/>
      <c r="F43" s="378"/>
      <c r="G43" s="468"/>
      <c r="H43" s="452"/>
      <c r="I43" s="453"/>
      <c r="J43" s="452"/>
      <c r="K43" s="454"/>
      <c r="L43" s="386"/>
      <c r="M43" s="389"/>
      <c r="N43" s="163" t="s">
        <v>49</v>
      </c>
      <c r="O43" s="140" t="s">
        <v>76</v>
      </c>
      <c r="P43" s="105"/>
      <c r="Q43" s="153"/>
    </row>
    <row r="44" spans="1:17" s="9" customFormat="1" ht="30" customHeight="1" thickBot="1" x14ac:dyDescent="0.35">
      <c r="A44" s="11"/>
      <c r="B44" s="10"/>
      <c r="C44" s="72"/>
      <c r="E44" s="14"/>
      <c r="F44" s="14"/>
      <c r="G44" s="73">
        <f>IF(C24=0,0,SUM(G24:G43))</f>
        <v>100</v>
      </c>
      <c r="H44" s="45" t="str">
        <f>IF(AND(C24&gt;0,G44=0),"PLEASE ENSURE KPIs ARE SET",IF(AND(C24&gt;0,G44&gt;0,G44&lt;100),"PLEASE ENSURE TOTAL WEIGHTAGE IS 100%.",IF(G44&gt;100,"WEIGHTAGE EXCEEDED, PLEASE REVIEW.","")))</f>
        <v/>
      </c>
      <c r="I44" s="14"/>
      <c r="J44" s="11"/>
      <c r="K44" s="14"/>
      <c r="L44" s="103"/>
      <c r="M44" s="104"/>
      <c r="N44" s="105"/>
      <c r="O44" s="106" t="str">
        <f>IF(N44="","",1)</f>
        <v/>
      </c>
      <c r="P44" s="105"/>
      <c r="Q44" s="153"/>
    </row>
    <row r="45" spans="1:17" s="9" customFormat="1" ht="30" customHeight="1" x14ac:dyDescent="0.3">
      <c r="A45" s="393">
        <v>2</v>
      </c>
      <c r="B45" s="395" t="s">
        <v>185</v>
      </c>
      <c r="C45" s="485">
        <v>5</v>
      </c>
      <c r="D45" s="479">
        <v>1</v>
      </c>
      <c r="E45" s="356" t="s">
        <v>343</v>
      </c>
      <c r="F45" s="356">
        <v>5</v>
      </c>
      <c r="G45" s="366">
        <f>F45/C45*100</f>
        <v>100</v>
      </c>
      <c r="H45" s="337" t="s">
        <v>39</v>
      </c>
      <c r="I45" s="356"/>
      <c r="J45" s="337" t="s">
        <v>49</v>
      </c>
      <c r="K45" s="381" t="s">
        <v>41</v>
      </c>
      <c r="L45" s="384">
        <f>IF(OR($C$45=0,G45=0),FALSE,IF(J45="Outstanding",5,IF(J45="Exceeds",4,IF(J45="Successful",3,IF(J45="Partially",2,IF(J45="Unacceptable",1))))))</f>
        <v>1</v>
      </c>
      <c r="M45" s="387">
        <f>$C$45*G45*L45/10000</f>
        <v>0.05</v>
      </c>
      <c r="N45" s="161" t="s">
        <v>39</v>
      </c>
      <c r="O45" s="165" t="s">
        <v>344</v>
      </c>
      <c r="P45" s="105"/>
      <c r="Q45" s="153" t="str">
        <f>IF(AND($C$74&gt;0,G45&gt;0,J45=""),"RATING REQ'D",IF(AND(K45="",OR(J45="Outstanding",J45="Exceeds", J45="Unacceptable")),"Comments compulsory for O, E and U rating",""))</f>
        <v/>
      </c>
    </row>
    <row r="46" spans="1:17" s="9" customFormat="1" ht="30" customHeight="1" x14ac:dyDescent="0.3">
      <c r="A46" s="394"/>
      <c r="B46" s="378"/>
      <c r="C46" s="486"/>
      <c r="D46" s="480"/>
      <c r="E46" s="357"/>
      <c r="F46" s="357"/>
      <c r="G46" s="367"/>
      <c r="H46" s="338"/>
      <c r="I46" s="357"/>
      <c r="J46" s="338"/>
      <c r="K46" s="382"/>
      <c r="L46" s="385"/>
      <c r="M46" s="388"/>
      <c r="N46" s="162" t="s">
        <v>43</v>
      </c>
      <c r="O46" s="166" t="s">
        <v>337</v>
      </c>
      <c r="P46" s="105"/>
      <c r="Q46" s="153"/>
    </row>
    <row r="47" spans="1:17" s="9" customFormat="1" ht="30" customHeight="1" x14ac:dyDescent="0.3">
      <c r="A47" s="394"/>
      <c r="B47" s="378"/>
      <c r="C47" s="486"/>
      <c r="D47" s="480"/>
      <c r="E47" s="357"/>
      <c r="F47" s="357"/>
      <c r="G47" s="367"/>
      <c r="H47" s="338"/>
      <c r="I47" s="357"/>
      <c r="J47" s="338"/>
      <c r="K47" s="382"/>
      <c r="L47" s="385"/>
      <c r="M47" s="388"/>
      <c r="N47" s="162" t="s">
        <v>45</v>
      </c>
      <c r="O47" s="166" t="s">
        <v>338</v>
      </c>
      <c r="P47" s="105"/>
      <c r="Q47" s="153"/>
    </row>
    <row r="48" spans="1:17" s="9" customFormat="1" ht="30" customHeight="1" x14ac:dyDescent="0.3">
      <c r="A48" s="394"/>
      <c r="B48" s="378"/>
      <c r="C48" s="486"/>
      <c r="D48" s="480"/>
      <c r="E48" s="357"/>
      <c r="F48" s="357"/>
      <c r="G48" s="367"/>
      <c r="H48" s="338"/>
      <c r="I48" s="357"/>
      <c r="J48" s="338"/>
      <c r="K48" s="382"/>
      <c r="L48" s="385"/>
      <c r="M48" s="388"/>
      <c r="N48" s="162" t="s">
        <v>47</v>
      </c>
      <c r="O48" s="166" t="s">
        <v>339</v>
      </c>
      <c r="P48" s="105"/>
      <c r="Q48" s="153"/>
    </row>
    <row r="49" spans="1:17" s="9" customFormat="1" ht="30" customHeight="1" thickBot="1" x14ac:dyDescent="0.35">
      <c r="A49" s="394"/>
      <c r="B49" s="378"/>
      <c r="C49" s="486"/>
      <c r="D49" s="481"/>
      <c r="E49" s="453"/>
      <c r="F49" s="453"/>
      <c r="G49" s="468"/>
      <c r="H49" s="452"/>
      <c r="I49" s="453"/>
      <c r="J49" s="452"/>
      <c r="K49" s="454"/>
      <c r="L49" s="455"/>
      <c r="M49" s="389"/>
      <c r="N49" s="163" t="s">
        <v>49</v>
      </c>
      <c r="O49" s="167" t="s">
        <v>340</v>
      </c>
      <c r="P49" s="105"/>
      <c r="Q49" s="153"/>
    </row>
    <row r="50" spans="1:17" s="9" customFormat="1" ht="30" customHeight="1" thickBot="1" x14ac:dyDescent="0.35">
      <c r="A50" s="11"/>
      <c r="B50" s="10"/>
      <c r="C50" s="72"/>
      <c r="E50" s="14"/>
      <c r="F50" s="14"/>
      <c r="G50" s="73">
        <f>IF(C45=0,0,SUM(G45:G49))</f>
        <v>100</v>
      </c>
      <c r="H50" s="45" t="str">
        <f>IF(AND(C45&gt;0,G50=0),"PLEASE ENSURE KPIs ARE SET",IF(AND(C45&gt;0,G50&gt;0,G50&lt;100),"PLEASE ENSURE TOTAL WEIGHTAGE IS 100%.",IF(G50&gt;100,"WEIGHTAGE EXCEEDED, PLEASE REVIEW.","")))</f>
        <v/>
      </c>
      <c r="I50" s="14"/>
      <c r="J50" s="11"/>
      <c r="K50" s="14"/>
      <c r="L50" s="103"/>
      <c r="M50" s="104"/>
      <c r="N50" s="105"/>
      <c r="O50" s="106" t="str">
        <f>IF(N50="","",1)</f>
        <v/>
      </c>
      <c r="P50" s="105"/>
      <c r="Q50" s="153"/>
    </row>
    <row r="51" spans="1:17" s="9" customFormat="1" ht="30" customHeight="1" x14ac:dyDescent="0.3">
      <c r="A51" s="393">
        <v>3</v>
      </c>
      <c r="B51" s="395" t="s">
        <v>345</v>
      </c>
      <c r="C51" s="485">
        <v>10</v>
      </c>
      <c r="D51" s="479">
        <v>1</v>
      </c>
      <c r="E51" s="624" t="s">
        <v>346</v>
      </c>
      <c r="F51" s="356">
        <v>10</v>
      </c>
      <c r="G51" s="366">
        <f>F51/$C$51*100</f>
        <v>100</v>
      </c>
      <c r="H51" s="337" t="s">
        <v>39</v>
      </c>
      <c r="I51" s="356"/>
      <c r="J51" s="337" t="s">
        <v>49</v>
      </c>
      <c r="K51" s="381" t="s">
        <v>41</v>
      </c>
      <c r="L51" s="384">
        <f>IF(OR($C$51=0,G51=0),FALSE,IF(J51="Outstanding",5,IF(J51="Exceeds",4,IF(J51="Successful",3,IF(J51="Partially",2,IF(J51="Unacceptable",1))))))</f>
        <v>1</v>
      </c>
      <c r="M51" s="387">
        <f>$C$51*G51*L51/10000</f>
        <v>0.1</v>
      </c>
      <c r="N51" s="168" t="s">
        <v>39</v>
      </c>
      <c r="O51" s="169" t="s">
        <v>347</v>
      </c>
      <c r="P51" s="105"/>
      <c r="Q51" s="153" t="str">
        <f>IF(AND($C$74&gt;0,G51&gt;0,J51=""),"RATING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394"/>
      <c r="B52" s="378"/>
      <c r="C52" s="486"/>
      <c r="D52" s="480"/>
      <c r="E52" s="625"/>
      <c r="F52" s="357"/>
      <c r="G52" s="367"/>
      <c r="H52" s="338"/>
      <c r="I52" s="357"/>
      <c r="J52" s="338"/>
      <c r="K52" s="382"/>
      <c r="L52" s="385"/>
      <c r="M52" s="388"/>
      <c r="N52" s="170" t="s">
        <v>43</v>
      </c>
      <c r="O52" s="171" t="s">
        <v>348</v>
      </c>
      <c r="P52" s="105"/>
      <c r="Q52" s="153"/>
    </row>
    <row r="53" spans="1:17" s="9" customFormat="1" ht="30" customHeight="1" x14ac:dyDescent="0.3">
      <c r="A53" s="394"/>
      <c r="B53" s="378"/>
      <c r="C53" s="486"/>
      <c r="D53" s="480"/>
      <c r="E53" s="625"/>
      <c r="F53" s="357"/>
      <c r="G53" s="367"/>
      <c r="H53" s="338"/>
      <c r="I53" s="357"/>
      <c r="J53" s="338"/>
      <c r="K53" s="382"/>
      <c r="L53" s="385"/>
      <c r="M53" s="388"/>
      <c r="N53" s="170" t="s">
        <v>45</v>
      </c>
      <c r="O53" s="171" t="s">
        <v>349</v>
      </c>
      <c r="P53" s="105"/>
      <c r="Q53" s="153"/>
    </row>
    <row r="54" spans="1:17" s="9" customFormat="1" ht="30" customHeight="1" x14ac:dyDescent="0.3">
      <c r="A54" s="394"/>
      <c r="B54" s="378"/>
      <c r="C54" s="486"/>
      <c r="D54" s="480"/>
      <c r="E54" s="625"/>
      <c r="F54" s="357"/>
      <c r="G54" s="367"/>
      <c r="H54" s="338"/>
      <c r="I54" s="357"/>
      <c r="J54" s="338"/>
      <c r="K54" s="382"/>
      <c r="L54" s="385"/>
      <c r="M54" s="388"/>
      <c r="N54" s="170" t="s">
        <v>47</v>
      </c>
      <c r="O54" s="171" t="s">
        <v>350</v>
      </c>
      <c r="P54" s="105"/>
      <c r="Q54" s="153"/>
    </row>
    <row r="55" spans="1:17" s="9" customFormat="1" ht="30" customHeight="1" thickBot="1" x14ac:dyDescent="0.35">
      <c r="A55" s="394"/>
      <c r="B55" s="378"/>
      <c r="C55" s="486"/>
      <c r="D55" s="481"/>
      <c r="E55" s="637"/>
      <c r="F55" s="453"/>
      <c r="G55" s="468"/>
      <c r="H55" s="452"/>
      <c r="I55" s="453"/>
      <c r="J55" s="452"/>
      <c r="K55" s="454"/>
      <c r="L55" s="386"/>
      <c r="M55" s="389"/>
      <c r="N55" s="172" t="s">
        <v>49</v>
      </c>
      <c r="O55" s="173" t="s">
        <v>351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73">
        <f>IF(C51=0,0,SUM(G51:G55))</f>
        <v>100</v>
      </c>
      <c r="H56" s="45" t="str">
        <f>IF(AND(C51&gt;0,G56=0),"PLEASE ENSURE KPIs ARE SET",IF(AND(C51&gt;0,G56&gt;0,G56&lt;100),"PLEASE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>
        <v>4</v>
      </c>
      <c r="B57" s="395" t="s">
        <v>77</v>
      </c>
      <c r="C57" s="485">
        <v>10</v>
      </c>
      <c r="D57" s="479">
        <v>1</v>
      </c>
      <c r="E57" s="631" t="s">
        <v>78</v>
      </c>
      <c r="F57" s="356">
        <v>10</v>
      </c>
      <c r="G57" s="366">
        <f>F57/C57*100</f>
        <v>100</v>
      </c>
      <c r="H57" s="337" t="s">
        <v>39</v>
      </c>
      <c r="I57" s="356"/>
      <c r="J57" s="337" t="s">
        <v>49</v>
      </c>
      <c r="K57" s="381" t="s">
        <v>41</v>
      </c>
      <c r="L57" s="384">
        <f>IF(OR(C57=0,G57=0),FALSE,IF(J57="Outstanding",5,IF(J57="Exceeds",4,IF(J57="Successful",3,IF(J57="Partially",2,IF(J57="Unacceptable",1))))))</f>
        <v>1</v>
      </c>
      <c r="M57" s="387">
        <f>$C$57*G57*L57/10000</f>
        <v>0.1</v>
      </c>
      <c r="N57" s="168" t="s">
        <v>39</v>
      </c>
      <c r="O57" s="169" t="s">
        <v>305</v>
      </c>
      <c r="P57" s="105"/>
      <c r="Q57" s="153" t="str">
        <f>IF(AND($C$74&gt;0,G57&gt;0,J57=""),"RATING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78"/>
      <c r="C58" s="486"/>
      <c r="D58" s="480"/>
      <c r="E58" s="632"/>
      <c r="F58" s="357"/>
      <c r="G58" s="367"/>
      <c r="H58" s="338"/>
      <c r="I58" s="357"/>
      <c r="J58" s="338"/>
      <c r="K58" s="382"/>
      <c r="L58" s="385"/>
      <c r="M58" s="388"/>
      <c r="N58" s="170" t="s">
        <v>43</v>
      </c>
      <c r="O58" s="171" t="s">
        <v>306</v>
      </c>
      <c r="P58" s="105"/>
      <c r="Q58" s="153"/>
    </row>
    <row r="59" spans="1:17" s="9" customFormat="1" ht="30" customHeight="1" x14ac:dyDescent="0.3">
      <c r="A59" s="394"/>
      <c r="B59" s="378"/>
      <c r="C59" s="486"/>
      <c r="D59" s="480"/>
      <c r="E59" s="632"/>
      <c r="F59" s="357"/>
      <c r="G59" s="367"/>
      <c r="H59" s="338"/>
      <c r="I59" s="357"/>
      <c r="J59" s="338"/>
      <c r="K59" s="382"/>
      <c r="L59" s="385"/>
      <c r="M59" s="388"/>
      <c r="N59" s="170" t="s">
        <v>45</v>
      </c>
      <c r="O59" s="171" t="s">
        <v>307</v>
      </c>
      <c r="P59" s="105"/>
      <c r="Q59" s="153"/>
    </row>
    <row r="60" spans="1:17" s="9" customFormat="1" ht="30" customHeight="1" x14ac:dyDescent="0.3">
      <c r="A60" s="394"/>
      <c r="B60" s="378"/>
      <c r="C60" s="486"/>
      <c r="D60" s="480"/>
      <c r="E60" s="632"/>
      <c r="F60" s="357"/>
      <c r="G60" s="367"/>
      <c r="H60" s="338"/>
      <c r="I60" s="357"/>
      <c r="J60" s="338"/>
      <c r="K60" s="382"/>
      <c r="L60" s="385"/>
      <c r="M60" s="388"/>
      <c r="N60" s="170" t="s">
        <v>47</v>
      </c>
      <c r="O60" s="171" t="s">
        <v>308</v>
      </c>
      <c r="P60" s="105"/>
      <c r="Q60" s="153"/>
    </row>
    <row r="61" spans="1:17" s="9" customFormat="1" ht="30" customHeight="1" thickBot="1" x14ac:dyDescent="0.35">
      <c r="A61" s="394"/>
      <c r="B61" s="378"/>
      <c r="C61" s="486"/>
      <c r="D61" s="481"/>
      <c r="E61" s="636"/>
      <c r="F61" s="453"/>
      <c r="G61" s="468"/>
      <c r="H61" s="452"/>
      <c r="I61" s="453"/>
      <c r="J61" s="452"/>
      <c r="K61" s="454"/>
      <c r="L61" s="386"/>
      <c r="M61" s="389"/>
      <c r="N61" s="172" t="s">
        <v>49</v>
      </c>
      <c r="O61" s="173" t="s">
        <v>309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73">
        <f>IF(C57=0,0,SUM(G57:G61))</f>
        <v>100</v>
      </c>
      <c r="H62" s="45" t="str">
        <f>IF(AND(C57&gt;0,G62=0),"PLEASE ENSURE KPIs ARE SET",IF(AND(C57&gt;0,G62&gt;0,G62&lt;100),"PLEASE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3">
      <c r="A63" s="394">
        <v>5</v>
      </c>
      <c r="B63" s="378" t="s">
        <v>195</v>
      </c>
      <c r="C63" s="486">
        <v>10</v>
      </c>
      <c r="D63" s="458">
        <v>2</v>
      </c>
      <c r="E63" s="630" t="s">
        <v>352</v>
      </c>
      <c r="F63" s="356">
        <v>5</v>
      </c>
      <c r="G63" s="366">
        <f>F63/C63*100</f>
        <v>50</v>
      </c>
      <c r="H63" s="337" t="s">
        <v>39</v>
      </c>
      <c r="I63" s="356"/>
      <c r="J63" s="337" t="s">
        <v>49</v>
      </c>
      <c r="K63" s="381" t="s">
        <v>41</v>
      </c>
      <c r="L63" s="384">
        <f>IF(OR(C63=0,G63=0),FALSE,IF(J63="Outstanding",5,IF(J63="Exceeds",4,IF(J63="Successful",3,IF(J63="Partially",2,IF(J63="Unacceptable",1))))))</f>
        <v>1</v>
      </c>
      <c r="M63" s="387">
        <f>$C$63*G63*L63/10000</f>
        <v>0.05</v>
      </c>
      <c r="N63" s="161" t="s">
        <v>39</v>
      </c>
      <c r="O63" s="174" t="s">
        <v>105</v>
      </c>
      <c r="P63" s="105"/>
      <c r="Q63" s="153" t="str">
        <f>IF(AND(C63&gt;0,G63&gt;0,J63=""),"RATING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378"/>
      <c r="C64" s="486"/>
      <c r="D64" s="459"/>
      <c r="E64" s="483"/>
      <c r="F64" s="357"/>
      <c r="G64" s="367"/>
      <c r="H64" s="338"/>
      <c r="I64" s="357"/>
      <c r="J64" s="338"/>
      <c r="K64" s="382"/>
      <c r="L64" s="385"/>
      <c r="M64" s="388"/>
      <c r="N64" s="162" t="s">
        <v>43</v>
      </c>
      <c r="O64" s="175" t="s">
        <v>106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59"/>
      <c r="E65" s="483"/>
      <c r="F65" s="357"/>
      <c r="G65" s="367"/>
      <c r="H65" s="338"/>
      <c r="I65" s="357"/>
      <c r="J65" s="338"/>
      <c r="K65" s="382"/>
      <c r="L65" s="385"/>
      <c r="M65" s="388"/>
      <c r="N65" s="162" t="s">
        <v>45</v>
      </c>
      <c r="O65" s="175" t="s">
        <v>107</v>
      </c>
      <c r="P65" s="105"/>
      <c r="Q65" s="153"/>
    </row>
    <row r="66" spans="1:17" s="9" customFormat="1" ht="30" customHeight="1" x14ac:dyDescent="0.3">
      <c r="A66" s="394"/>
      <c r="B66" s="378"/>
      <c r="C66" s="486"/>
      <c r="D66" s="459"/>
      <c r="E66" s="483"/>
      <c r="F66" s="357"/>
      <c r="G66" s="367"/>
      <c r="H66" s="338"/>
      <c r="I66" s="357"/>
      <c r="J66" s="338"/>
      <c r="K66" s="382"/>
      <c r="L66" s="385"/>
      <c r="M66" s="388"/>
      <c r="N66" s="162" t="s">
        <v>47</v>
      </c>
      <c r="O66" s="175" t="s">
        <v>108</v>
      </c>
      <c r="P66" s="105"/>
      <c r="Q66" s="153"/>
    </row>
    <row r="67" spans="1:17" s="9" customFormat="1" ht="30" customHeight="1" thickBot="1" x14ac:dyDescent="0.35">
      <c r="A67" s="394"/>
      <c r="B67" s="378"/>
      <c r="C67" s="486"/>
      <c r="D67" s="460"/>
      <c r="E67" s="484"/>
      <c r="F67" s="453"/>
      <c r="G67" s="468"/>
      <c r="H67" s="452"/>
      <c r="I67" s="453"/>
      <c r="J67" s="452"/>
      <c r="K67" s="454"/>
      <c r="L67" s="455"/>
      <c r="M67" s="389"/>
      <c r="N67" s="163" t="s">
        <v>49</v>
      </c>
      <c r="O67" s="164" t="s">
        <v>109</v>
      </c>
      <c r="P67" s="105"/>
      <c r="Q67" s="153"/>
    </row>
    <row r="68" spans="1:17" s="9" customFormat="1" ht="30" customHeight="1" x14ac:dyDescent="0.3">
      <c r="A68" s="394"/>
      <c r="B68" s="378"/>
      <c r="C68" s="486"/>
      <c r="D68" s="458">
        <v>3</v>
      </c>
      <c r="E68" s="356" t="s">
        <v>353</v>
      </c>
      <c r="F68" s="356">
        <v>5</v>
      </c>
      <c r="G68" s="366">
        <f>F68/C63*100</f>
        <v>50</v>
      </c>
      <c r="H68" s="337" t="s">
        <v>39</v>
      </c>
      <c r="I68" s="356"/>
      <c r="J68" s="337" t="s">
        <v>49</v>
      </c>
      <c r="K68" s="381" t="s">
        <v>41</v>
      </c>
      <c r="L68" s="384">
        <f>IF(OR(C63=0,G68=0),FALSE,IF(J68="Outstanding",5,IF(J68="Exceeds",4,IF(J68="Successful",3,IF(J68="Partially",2,IF(J68="Unacceptable",1))))))</f>
        <v>1</v>
      </c>
      <c r="M68" s="387">
        <f>$C$63*G68*L68/10000</f>
        <v>0.05</v>
      </c>
      <c r="N68" s="168" t="s">
        <v>39</v>
      </c>
      <c r="O68" s="176" t="s">
        <v>117</v>
      </c>
      <c r="P68" s="105"/>
      <c r="Q68" s="153" t="str">
        <f>IF(AND(C68&gt;0,G68&gt;0,J68=""),"RATING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378"/>
      <c r="C69" s="486"/>
      <c r="D69" s="459"/>
      <c r="E69" s="357"/>
      <c r="F69" s="357"/>
      <c r="G69" s="367"/>
      <c r="H69" s="338"/>
      <c r="I69" s="357"/>
      <c r="J69" s="338"/>
      <c r="K69" s="382"/>
      <c r="L69" s="385"/>
      <c r="M69" s="388"/>
      <c r="N69" s="170" t="s">
        <v>43</v>
      </c>
      <c r="O69" s="177" t="s">
        <v>118</v>
      </c>
      <c r="P69" s="105"/>
      <c r="Q69" s="153"/>
    </row>
    <row r="70" spans="1:17" s="9" customFormat="1" ht="30" customHeight="1" x14ac:dyDescent="0.3">
      <c r="A70" s="394"/>
      <c r="B70" s="378"/>
      <c r="C70" s="486"/>
      <c r="D70" s="459"/>
      <c r="E70" s="357"/>
      <c r="F70" s="357"/>
      <c r="G70" s="367"/>
      <c r="H70" s="338"/>
      <c r="I70" s="357"/>
      <c r="J70" s="338"/>
      <c r="K70" s="382"/>
      <c r="L70" s="385"/>
      <c r="M70" s="388"/>
      <c r="N70" s="170" t="s">
        <v>45</v>
      </c>
      <c r="O70" s="177" t="s">
        <v>119</v>
      </c>
      <c r="P70" s="105"/>
      <c r="Q70" s="153"/>
    </row>
    <row r="71" spans="1:17" s="9" customFormat="1" ht="30" customHeight="1" x14ac:dyDescent="0.3">
      <c r="A71" s="394"/>
      <c r="B71" s="378"/>
      <c r="C71" s="486"/>
      <c r="D71" s="459"/>
      <c r="E71" s="357"/>
      <c r="F71" s="357"/>
      <c r="G71" s="367"/>
      <c r="H71" s="338"/>
      <c r="I71" s="357"/>
      <c r="J71" s="338"/>
      <c r="K71" s="382"/>
      <c r="L71" s="385"/>
      <c r="M71" s="388"/>
      <c r="N71" s="170" t="s">
        <v>47</v>
      </c>
      <c r="O71" s="177" t="s">
        <v>120</v>
      </c>
      <c r="P71" s="105"/>
      <c r="Q71" s="153"/>
    </row>
    <row r="72" spans="1:17" s="9" customFormat="1" ht="30" customHeight="1" thickBot="1" x14ac:dyDescent="0.35">
      <c r="A72" s="394"/>
      <c r="B72" s="378"/>
      <c r="C72" s="486"/>
      <c r="D72" s="460"/>
      <c r="E72" s="453"/>
      <c r="F72" s="453"/>
      <c r="G72" s="468"/>
      <c r="H72" s="452"/>
      <c r="I72" s="453"/>
      <c r="J72" s="452"/>
      <c r="K72" s="454"/>
      <c r="L72" s="386"/>
      <c r="M72" s="389"/>
      <c r="N72" s="172" t="s">
        <v>49</v>
      </c>
      <c r="O72" s="178" t="s">
        <v>121</v>
      </c>
      <c r="P72" s="105"/>
      <c r="Q72" s="153"/>
    </row>
    <row r="73" spans="1:17" s="9" customFormat="1" ht="30" customHeight="1" thickBot="1" x14ac:dyDescent="0.35">
      <c r="A73" s="11"/>
      <c r="B73" s="10"/>
      <c r="C73" s="72"/>
      <c r="E73" s="14"/>
      <c r="F73" s="14"/>
      <c r="G73" s="73">
        <f>IF(C63=0,0,SUM(G63:G72))</f>
        <v>100</v>
      </c>
      <c r="H73" s="45" t="str">
        <f>IF(AND(C68&gt;0,G73=0),"PLEASE ENSURE KPIs ARE SET",IF(AND(C68&gt;0,G73&gt;0,G73&lt;100),"PLEASE ENSURE TOTAL WEIGHTAGE IS 100%.",IF(G73&gt;100,"WEIGHTAGE EXCEEDED, PLEASE REVIEW.","")))</f>
        <v/>
      </c>
      <c r="I73" s="14"/>
      <c r="J73" s="11"/>
      <c r="K73" s="14"/>
      <c r="L73" s="103"/>
      <c r="M73" s="104"/>
      <c r="N73" s="105"/>
      <c r="O73" s="106" t="str">
        <f>IF(N73="","",1)</f>
        <v/>
      </c>
      <c r="P73" s="105"/>
      <c r="Q73" s="153"/>
    </row>
    <row r="74" spans="1:17" s="9" customFormat="1" ht="30" customHeight="1" x14ac:dyDescent="0.3">
      <c r="A74" s="393">
        <v>6</v>
      </c>
      <c r="B74" s="395" t="s">
        <v>122</v>
      </c>
      <c r="C74" s="485">
        <v>5</v>
      </c>
      <c r="D74" s="479">
        <v>1</v>
      </c>
      <c r="E74" s="356" t="s">
        <v>354</v>
      </c>
      <c r="F74" s="356">
        <v>5</v>
      </c>
      <c r="G74" s="366">
        <f>F74/$C$74*100</f>
        <v>100</v>
      </c>
      <c r="H74" s="337" t="s">
        <v>39</v>
      </c>
      <c r="I74" s="356"/>
      <c r="J74" s="337" t="s">
        <v>49</v>
      </c>
      <c r="K74" s="381" t="s">
        <v>41</v>
      </c>
      <c r="L74" s="384">
        <f>IF(OR($C$74=0,G74=0),FALSE,IF(J74="Outstanding",5,IF(J74="Exceeds",4,IF(J74="Successful",3,IF(J74="Partially",2,IF(J74="Unacceptable",1))))))</f>
        <v>1</v>
      </c>
      <c r="M74" s="387">
        <f>$C$74*G74*L74/10000</f>
        <v>0.05</v>
      </c>
      <c r="N74" s="168" t="s">
        <v>39</v>
      </c>
      <c r="O74" s="169" t="s">
        <v>327</v>
      </c>
      <c r="P74" s="105"/>
      <c r="Q74" s="153" t="str">
        <f>IF(AND($C$74&gt;0,G74&gt;0,J74=""),"RATING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394"/>
      <c r="B75" s="378"/>
      <c r="C75" s="486"/>
      <c r="D75" s="480"/>
      <c r="E75" s="357"/>
      <c r="F75" s="357"/>
      <c r="G75" s="367"/>
      <c r="H75" s="338"/>
      <c r="I75" s="357"/>
      <c r="J75" s="338"/>
      <c r="K75" s="382"/>
      <c r="L75" s="385"/>
      <c r="M75" s="388"/>
      <c r="N75" s="170" t="s">
        <v>43</v>
      </c>
      <c r="O75" s="171" t="s">
        <v>328</v>
      </c>
      <c r="P75" s="105"/>
      <c r="Q75" s="153"/>
    </row>
    <row r="76" spans="1:17" s="9" customFormat="1" ht="30" customHeight="1" x14ac:dyDescent="0.3">
      <c r="A76" s="394"/>
      <c r="B76" s="378"/>
      <c r="C76" s="486"/>
      <c r="D76" s="480"/>
      <c r="E76" s="357"/>
      <c r="F76" s="357"/>
      <c r="G76" s="367"/>
      <c r="H76" s="338"/>
      <c r="I76" s="357"/>
      <c r="J76" s="338"/>
      <c r="K76" s="382"/>
      <c r="L76" s="385"/>
      <c r="M76" s="388"/>
      <c r="N76" s="170" t="s">
        <v>45</v>
      </c>
      <c r="O76" s="171" t="s">
        <v>329</v>
      </c>
      <c r="P76" s="105"/>
      <c r="Q76" s="153"/>
    </row>
    <row r="77" spans="1:17" s="9" customFormat="1" ht="30" customHeight="1" x14ac:dyDescent="0.3">
      <c r="A77" s="394"/>
      <c r="B77" s="378"/>
      <c r="C77" s="486"/>
      <c r="D77" s="480"/>
      <c r="E77" s="357"/>
      <c r="F77" s="357"/>
      <c r="G77" s="367"/>
      <c r="H77" s="338"/>
      <c r="I77" s="357"/>
      <c r="J77" s="338"/>
      <c r="K77" s="382"/>
      <c r="L77" s="385"/>
      <c r="M77" s="388"/>
      <c r="N77" s="170" t="s">
        <v>47</v>
      </c>
      <c r="O77" s="171" t="s">
        <v>330</v>
      </c>
      <c r="P77" s="105"/>
      <c r="Q77" s="153"/>
    </row>
    <row r="78" spans="1:17" s="9" customFormat="1" ht="30" customHeight="1" thickBot="1" x14ac:dyDescent="0.35">
      <c r="A78" s="394"/>
      <c r="B78" s="378"/>
      <c r="C78" s="486"/>
      <c r="D78" s="481"/>
      <c r="E78" s="453"/>
      <c r="F78" s="453"/>
      <c r="G78" s="468"/>
      <c r="H78" s="452"/>
      <c r="I78" s="453"/>
      <c r="J78" s="452"/>
      <c r="K78" s="454"/>
      <c r="L78" s="455"/>
      <c r="M78" s="389"/>
      <c r="N78" s="172" t="s">
        <v>49</v>
      </c>
      <c r="O78" s="173" t="s">
        <v>331</v>
      </c>
      <c r="P78" s="105"/>
      <c r="Q78" s="153"/>
    </row>
    <row r="79" spans="1:17" s="9" customFormat="1" ht="30" customHeight="1" thickBot="1" x14ac:dyDescent="0.35">
      <c r="A79" s="11"/>
      <c r="B79" s="10"/>
      <c r="C79" s="72"/>
      <c r="E79" s="14"/>
      <c r="F79" s="14"/>
      <c r="G79" s="73">
        <f>IF(C74=0,0,SUM(G74:G78))</f>
        <v>100</v>
      </c>
      <c r="H79" s="45" t="str">
        <f>IF(AND(C74&gt;0,G79=0),"PLEASE ENSURE KPIs ARE SET",IF(AND(C74&gt;0,G79&gt;0,G79&lt;100),"PLEASE ENSURE TOTAL WEIGHTAGE IS 100%.",IF(G79&gt;100,"WEIGHTAGE EXCEEDED, PLEASE REVIEW.","")))</f>
        <v/>
      </c>
      <c r="I79" s="14"/>
      <c r="J79" s="11"/>
      <c r="K79" s="14"/>
      <c r="L79" s="103"/>
      <c r="M79" s="104"/>
      <c r="N79" s="105"/>
      <c r="O79" s="106" t="str">
        <f>IF(N79="","",1)</f>
        <v/>
      </c>
      <c r="P79" s="105"/>
      <c r="Q79" s="153"/>
    </row>
    <row r="80" spans="1:17" s="9" customFormat="1" ht="30" customHeight="1" x14ac:dyDescent="0.3">
      <c r="A80" s="393">
        <v>7</v>
      </c>
      <c r="B80" s="395" t="s">
        <v>355</v>
      </c>
      <c r="C80" s="485">
        <v>5</v>
      </c>
      <c r="D80" s="458">
        <v>1</v>
      </c>
      <c r="E80" s="356" t="s">
        <v>356</v>
      </c>
      <c r="F80" s="356">
        <v>5</v>
      </c>
      <c r="G80" s="366">
        <f>F80/$C$80*100</f>
        <v>100</v>
      </c>
      <c r="H80" s="337" t="s">
        <v>39</v>
      </c>
      <c r="I80" s="356"/>
      <c r="J80" s="337" t="s">
        <v>49</v>
      </c>
      <c r="K80" s="381" t="s">
        <v>41</v>
      </c>
      <c r="L80" s="384">
        <f>IF(OR($C$80=0,G80=0),FALSE,IF(J80="Outstanding",5,IF(J80="Exceeds",4,IF(J80="Successful",3,IF(J80="Partially",2,IF(J80="Unacceptable",1))))))</f>
        <v>1</v>
      </c>
      <c r="M80" s="387">
        <f>$C$80*G80*L80/10000</f>
        <v>0.05</v>
      </c>
      <c r="N80" s="168" t="s">
        <v>39</v>
      </c>
      <c r="O80" s="169" t="s">
        <v>357</v>
      </c>
      <c r="P80" s="105"/>
      <c r="Q80" s="153" t="str">
        <f>IF(AND($C$80&gt;0,G80&gt;0,J80=""),"RATING REQ'D",IF(AND(K80="",OR(J80="Outstanding",J80="Exceeds", J80="Unacceptable")),"Comments compulsory for O, E and U rating",""))</f>
        <v/>
      </c>
    </row>
    <row r="81" spans="1:17" s="9" customFormat="1" ht="30" customHeight="1" x14ac:dyDescent="0.3">
      <c r="A81" s="394"/>
      <c r="B81" s="378"/>
      <c r="C81" s="486"/>
      <c r="D81" s="459"/>
      <c r="E81" s="357"/>
      <c r="F81" s="357"/>
      <c r="G81" s="367"/>
      <c r="H81" s="338"/>
      <c r="I81" s="357"/>
      <c r="J81" s="338"/>
      <c r="K81" s="382"/>
      <c r="L81" s="385"/>
      <c r="M81" s="388"/>
      <c r="N81" s="170" t="s">
        <v>43</v>
      </c>
      <c r="O81" s="171" t="s">
        <v>358</v>
      </c>
      <c r="P81" s="105"/>
      <c r="Q81" s="153"/>
    </row>
    <row r="82" spans="1:17" s="9" customFormat="1" ht="30" customHeight="1" x14ac:dyDescent="0.3">
      <c r="A82" s="394"/>
      <c r="B82" s="378"/>
      <c r="C82" s="486"/>
      <c r="D82" s="459"/>
      <c r="E82" s="357"/>
      <c r="F82" s="357"/>
      <c r="G82" s="367"/>
      <c r="H82" s="338"/>
      <c r="I82" s="357"/>
      <c r="J82" s="338"/>
      <c r="K82" s="382"/>
      <c r="L82" s="385"/>
      <c r="M82" s="388"/>
      <c r="N82" s="170" t="s">
        <v>45</v>
      </c>
      <c r="O82" s="171" t="s">
        <v>359</v>
      </c>
      <c r="P82" s="105"/>
      <c r="Q82" s="153"/>
    </row>
    <row r="83" spans="1:17" s="9" customFormat="1" ht="30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385"/>
      <c r="M83" s="388"/>
      <c r="N83" s="170" t="s">
        <v>47</v>
      </c>
      <c r="O83" s="171" t="s">
        <v>360</v>
      </c>
      <c r="P83" s="105"/>
      <c r="Q83" s="153"/>
    </row>
    <row r="84" spans="1:17" s="9" customFormat="1" ht="30" customHeight="1" thickBot="1" x14ac:dyDescent="0.35">
      <c r="A84" s="394"/>
      <c r="B84" s="378"/>
      <c r="C84" s="486"/>
      <c r="D84" s="460"/>
      <c r="E84" s="453"/>
      <c r="F84" s="453"/>
      <c r="G84" s="468"/>
      <c r="H84" s="452"/>
      <c r="I84" s="453"/>
      <c r="J84" s="452"/>
      <c r="K84" s="454"/>
      <c r="L84" s="455"/>
      <c r="M84" s="389"/>
      <c r="N84" s="172" t="s">
        <v>49</v>
      </c>
      <c r="O84" s="173" t="s">
        <v>361</v>
      </c>
      <c r="P84" s="105"/>
      <c r="Q84" s="153"/>
    </row>
    <row r="85" spans="1:17" s="9" customFormat="1" ht="12.6" thickBot="1" x14ac:dyDescent="0.35">
      <c r="A85" s="11"/>
      <c r="B85" s="10"/>
      <c r="C85" s="72"/>
      <c r="E85" s="14"/>
      <c r="F85" s="14"/>
      <c r="G85" s="76">
        <f>IF(C80=0,0,SUM(G80:G84))</f>
        <v>100</v>
      </c>
      <c r="H85" s="45" t="str">
        <f>IF(AND(C80&gt;0,G85=0),"PLEASE ENSURE KPIs ARE SET",IF(AND(C92&gt;0,G85&gt;0,G85&lt;100),"PLEASE ENSURE TOTAL WEIGHTAGE IS 100%.",IF(G85&gt;100,"WEIGHTAGE EXCEEDED, PLEASE REVIEW.","")))</f>
        <v/>
      </c>
      <c r="I85" s="14"/>
      <c r="J85" s="11"/>
      <c r="K85" s="14"/>
      <c r="L85" s="103"/>
      <c r="M85" s="103"/>
      <c r="N85" s="105"/>
      <c r="O85" s="105" t="str">
        <f>IF(N85="","",1)</f>
        <v/>
      </c>
      <c r="P85" s="105"/>
      <c r="Q85" s="153"/>
    </row>
    <row r="86" spans="1:17" s="9" customFormat="1" ht="30" customHeight="1" x14ac:dyDescent="0.3">
      <c r="A86" s="393">
        <v>8</v>
      </c>
      <c r="B86" s="395" t="s">
        <v>129</v>
      </c>
      <c r="C86" s="485">
        <v>5</v>
      </c>
      <c r="D86" s="458">
        <v>1</v>
      </c>
      <c r="E86" s="638" t="s">
        <v>386</v>
      </c>
      <c r="F86" s="356">
        <v>5</v>
      </c>
      <c r="G86" s="366">
        <f>F86/$C$80*100</f>
        <v>100</v>
      </c>
      <c r="H86" s="337" t="s">
        <v>39</v>
      </c>
      <c r="I86" s="356"/>
      <c r="J86" s="337" t="s">
        <v>49</v>
      </c>
      <c r="K86" s="381" t="s">
        <v>41</v>
      </c>
      <c r="L86" s="384">
        <f>IF(OR($C$86=0,G86=0),FALSE,IF(J86="Outstanding",5,IF(J86="Exceeds",4,IF(J86="Successful",3,IF(J86="Partially",2,IF(J86="Unacceptable",1))))))</f>
        <v>1</v>
      </c>
      <c r="M86" s="387">
        <f>$C$86*G86*L86/10000</f>
        <v>0.05</v>
      </c>
      <c r="N86" s="168" t="s">
        <v>39</v>
      </c>
      <c r="O86" s="169" t="s">
        <v>131</v>
      </c>
      <c r="P86" s="105"/>
      <c r="Q86" s="153" t="str">
        <f>IF(AND($C$86&gt;0,G86&gt;0,J86=""),"RATING REQ'D",IF(AND(K86="",OR(J86="Outstanding",J86="Exceeds", J86="Unacceptable")),"Comments compulsory for O, E and U rating",""))</f>
        <v/>
      </c>
    </row>
    <row r="87" spans="1:17" s="9" customFormat="1" ht="30" customHeight="1" x14ac:dyDescent="0.3">
      <c r="A87" s="394"/>
      <c r="B87" s="378"/>
      <c r="C87" s="486"/>
      <c r="D87" s="459"/>
      <c r="E87" s="639"/>
      <c r="F87" s="357"/>
      <c r="G87" s="367"/>
      <c r="H87" s="338"/>
      <c r="I87" s="357"/>
      <c r="J87" s="338"/>
      <c r="K87" s="382"/>
      <c r="L87" s="385"/>
      <c r="M87" s="388"/>
      <c r="N87" s="170" t="s">
        <v>43</v>
      </c>
      <c r="O87" s="177" t="s">
        <v>132</v>
      </c>
      <c r="P87" s="105"/>
      <c r="Q87" s="153"/>
    </row>
    <row r="88" spans="1:17" s="9" customFormat="1" ht="30" customHeight="1" x14ac:dyDescent="0.3">
      <c r="A88" s="394"/>
      <c r="B88" s="378"/>
      <c r="C88" s="486"/>
      <c r="D88" s="459"/>
      <c r="E88" s="639"/>
      <c r="F88" s="357"/>
      <c r="G88" s="367"/>
      <c r="H88" s="338"/>
      <c r="I88" s="357"/>
      <c r="J88" s="338"/>
      <c r="K88" s="382"/>
      <c r="L88" s="385"/>
      <c r="M88" s="388"/>
      <c r="N88" s="170" t="s">
        <v>45</v>
      </c>
      <c r="O88" s="171" t="s">
        <v>133</v>
      </c>
      <c r="P88" s="105"/>
      <c r="Q88" s="153"/>
    </row>
    <row r="89" spans="1:17" s="9" customFormat="1" ht="30" customHeight="1" x14ac:dyDescent="0.3">
      <c r="A89" s="394"/>
      <c r="B89" s="378"/>
      <c r="C89" s="486"/>
      <c r="D89" s="459"/>
      <c r="E89" s="639"/>
      <c r="F89" s="357"/>
      <c r="G89" s="367"/>
      <c r="H89" s="338"/>
      <c r="I89" s="357"/>
      <c r="J89" s="338"/>
      <c r="K89" s="382"/>
      <c r="L89" s="385"/>
      <c r="M89" s="388"/>
      <c r="N89" s="170" t="s">
        <v>47</v>
      </c>
      <c r="O89" s="171" t="s">
        <v>134</v>
      </c>
      <c r="P89" s="105"/>
      <c r="Q89" s="153"/>
    </row>
    <row r="90" spans="1:17" s="9" customFormat="1" ht="30" customHeight="1" thickBot="1" x14ac:dyDescent="0.35">
      <c r="A90" s="394"/>
      <c r="B90" s="378"/>
      <c r="C90" s="486"/>
      <c r="D90" s="460"/>
      <c r="E90" s="640"/>
      <c r="F90" s="453"/>
      <c r="G90" s="468"/>
      <c r="H90" s="452"/>
      <c r="I90" s="453"/>
      <c r="J90" s="452"/>
      <c r="K90" s="454"/>
      <c r="L90" s="455"/>
      <c r="M90" s="389"/>
      <c r="N90" s="172" t="s">
        <v>49</v>
      </c>
      <c r="O90" s="180" t="s">
        <v>135</v>
      </c>
      <c r="P90" s="105"/>
      <c r="Q90" s="153"/>
    </row>
    <row r="91" spans="1:17" s="9" customFormat="1" ht="12.6" thickBot="1" x14ac:dyDescent="0.35">
      <c r="A91" s="11"/>
      <c r="B91" s="10"/>
      <c r="C91" s="72"/>
      <c r="E91" s="14"/>
      <c r="F91" s="14"/>
      <c r="G91" s="76">
        <f>IF(C86=0,0,SUM(G86:G90))</f>
        <v>100</v>
      </c>
      <c r="H91" s="45" t="str">
        <f>IF(AND(C86&gt;0,G91=0),"PLEASE ENSURE KPIs ARE SET",IF(AND(C98&gt;0,G91&gt;0,G91&lt;100),"PLEASE ENSURE TOTAL WEIGHTAGE IS 100%.",IF(G91&gt;100,"WEIGHTAGE EXCEEDED, PLEASE REVIEW.","")))</f>
        <v/>
      </c>
      <c r="I91" s="14"/>
      <c r="J91" s="11"/>
      <c r="K91" s="14"/>
      <c r="L91" s="103"/>
      <c r="M91" s="103"/>
      <c r="N91" s="105"/>
      <c r="O91" s="105" t="str">
        <f>IF(N91="","",1)</f>
        <v/>
      </c>
      <c r="P91" s="105"/>
      <c r="Q91" s="153"/>
    </row>
    <row r="92" spans="1:17" s="4" customFormat="1" ht="15" thickBot="1" x14ac:dyDescent="0.35">
      <c r="A92" s="30"/>
      <c r="C92" s="74">
        <f>SUM(C24:C90)</f>
        <v>100</v>
      </c>
      <c r="D92" s="45" t="str">
        <f>IF(C92&lt;100,"INSUFFICIENT WEIGHTAGE.",IF(C92&gt;100,"WEIGHTAGE EXCEEDED.",""))</f>
        <v/>
      </c>
      <c r="G92"/>
      <c r="H92" s="45"/>
      <c r="I92" s="50" t="s">
        <v>136</v>
      </c>
      <c r="J92" s="48">
        <f>IF(AND(C92=100,P92="OK",P93=0),SUM(M24:M90),"")</f>
        <v>2.0000000000000004</v>
      </c>
      <c r="L92" s="93"/>
      <c r="M92" s="93"/>
      <c r="N92" s="94"/>
      <c r="O92" s="124" t="s">
        <v>137</v>
      </c>
      <c r="P92" s="133" t="str">
        <f>IF(AND(H44="",H73="",H79="",H85=""),"OK","NOT OK")</f>
        <v>OK</v>
      </c>
      <c r="Q92" s="94"/>
    </row>
    <row r="93" spans="1:17" ht="16.5" customHeight="1" x14ac:dyDescent="0.4">
      <c r="I93" s="50" t="s">
        <v>138</v>
      </c>
      <c r="J93" s="40" t="str">
        <f>IF(O94=5,"Outstanding",IF(O94=4,"Exceeds",IF(O94=3,"Successful",IF(O94=2,"Partially",IF(O94=1,"Unacceptable","")))))</f>
        <v>Partially</v>
      </c>
      <c r="K93"/>
      <c r="M93" s="91"/>
      <c r="O93" s="124" t="s">
        <v>139</v>
      </c>
      <c r="P93" s="156">
        <f>SUM(O24:O85)</f>
        <v>0</v>
      </c>
    </row>
    <row r="94" spans="1:17" ht="16.5" customHeight="1" thickBot="1" x14ac:dyDescent="0.35">
      <c r="K94"/>
      <c r="M94" s="91"/>
      <c r="O94" s="94">
        <f>IF(J92="","",ROUND(J92,0))</f>
        <v>2</v>
      </c>
      <c r="P94" s="133"/>
    </row>
    <row r="95" spans="1:17" s="4" customFormat="1" x14ac:dyDescent="0.3">
      <c r="A95" s="16" t="s">
        <v>140</v>
      </c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93"/>
      <c r="M95" s="94"/>
      <c r="N95" s="125"/>
      <c r="O95" s="94"/>
      <c r="P95" s="94"/>
      <c r="Q95" s="94"/>
    </row>
    <row r="96" spans="1:17" s="51" customFormat="1" x14ac:dyDescent="0.25">
      <c r="A96" s="57"/>
      <c r="K96" s="58"/>
      <c r="L96" s="126"/>
      <c r="M96" s="127"/>
      <c r="N96" s="128"/>
      <c r="O96" s="127"/>
      <c r="P96" s="127"/>
      <c r="Q96" s="127"/>
    </row>
    <row r="97" spans="1:17" s="51" customFormat="1" ht="12" x14ac:dyDescent="0.25">
      <c r="A97" s="57"/>
      <c r="B97" s="52"/>
      <c r="C97" s="52"/>
      <c r="E97" s="52"/>
      <c r="H97" s="52"/>
      <c r="I97" s="52"/>
      <c r="K97" s="64"/>
      <c r="L97" s="126"/>
      <c r="M97" s="126"/>
      <c r="N97" s="127"/>
      <c r="O97" s="127"/>
      <c r="P97" s="127"/>
      <c r="Q97" s="127"/>
    </row>
    <row r="98" spans="1:17" s="4" customFormat="1" ht="12" x14ac:dyDescent="0.25">
      <c r="A98" s="19"/>
      <c r="B98" s="4" t="s">
        <v>141</v>
      </c>
      <c r="E98" s="4" t="s">
        <v>142</v>
      </c>
      <c r="H98" s="4" t="s">
        <v>143</v>
      </c>
      <c r="K98" s="20" t="s">
        <v>142</v>
      </c>
      <c r="L98" s="93"/>
      <c r="M98" s="93"/>
      <c r="N98" s="94"/>
      <c r="O98" s="94"/>
      <c r="P98" s="94"/>
      <c r="Q98" s="94"/>
    </row>
    <row r="99" spans="1:17" ht="15" thickBot="1" x14ac:dyDescent="0.35">
      <c r="A99" s="21"/>
      <c r="B99" s="8"/>
      <c r="C99" s="8"/>
      <c r="D99" s="8"/>
      <c r="E99" s="8"/>
      <c r="F99" s="8"/>
      <c r="G99" s="8"/>
      <c r="H99" s="8"/>
      <c r="I99" s="8"/>
      <c r="J99" s="8"/>
      <c r="K99" s="22"/>
      <c r="M99" s="91"/>
    </row>
    <row r="100" spans="1:17" ht="85.5" customHeight="1" x14ac:dyDescent="0.3"/>
    <row r="101" spans="1:17" ht="15" thickBot="1" x14ac:dyDescent="0.35">
      <c r="A101" s="7" t="s">
        <v>144</v>
      </c>
      <c r="B101" s="8"/>
      <c r="C101" s="8"/>
      <c r="D101" s="8"/>
      <c r="E101" s="8"/>
      <c r="F101" s="8"/>
      <c r="G101" s="8"/>
      <c r="H101" s="8"/>
      <c r="I101" s="8"/>
      <c r="J101" s="8"/>
    </row>
    <row r="102" spans="1:17" ht="12" customHeight="1" x14ac:dyDescent="0.3">
      <c r="A102" s="80" t="s">
        <v>145</v>
      </c>
      <c r="B102" s="9"/>
    </row>
    <row r="103" spans="1:17" ht="12" customHeight="1" x14ac:dyDescent="0.3">
      <c r="A103" s="9"/>
      <c r="B103" s="9" t="s">
        <v>146</v>
      </c>
    </row>
    <row r="104" spans="1:17" ht="12" customHeight="1" x14ac:dyDescent="0.3">
      <c r="A104" s="9"/>
      <c r="B104" s="9" t="s">
        <v>147</v>
      </c>
    </row>
    <row r="105" spans="1:17" ht="12" customHeight="1" x14ac:dyDescent="0.3">
      <c r="A105" s="9"/>
      <c r="B105" s="9" t="s">
        <v>148</v>
      </c>
    </row>
    <row r="106" spans="1:17" ht="12" customHeight="1" x14ac:dyDescent="0.3">
      <c r="A106" s="9"/>
      <c r="B106" s="9" t="s">
        <v>149</v>
      </c>
    </row>
    <row r="107" spans="1:17" ht="12" customHeight="1" thickBot="1" x14ac:dyDescent="0.35">
      <c r="A107" s="9"/>
      <c r="B107" s="9" t="s">
        <v>150</v>
      </c>
    </row>
    <row r="108" spans="1:17" s="3" customFormat="1" x14ac:dyDescent="0.3">
      <c r="A108" s="343" t="s">
        <v>23</v>
      </c>
      <c r="B108" s="426" t="s">
        <v>151</v>
      </c>
      <c r="C108" s="426" t="s">
        <v>152</v>
      </c>
      <c r="D108" s="426"/>
      <c r="E108" s="426"/>
      <c r="F108" s="428"/>
      <c r="G108" s="343" t="s">
        <v>28</v>
      </c>
      <c r="H108" s="390"/>
      <c r="I108" s="343" t="s">
        <v>29</v>
      </c>
      <c r="J108" s="390"/>
      <c r="K108" s="41"/>
      <c r="L108" s="129"/>
      <c r="M108" s="130"/>
      <c r="N108" s="130"/>
      <c r="O108" s="130"/>
      <c r="P108" s="130"/>
      <c r="Q108" s="130"/>
    </row>
    <row r="109" spans="1:17" s="3" customFormat="1" ht="15" thickBot="1" x14ac:dyDescent="0.35">
      <c r="A109" s="425"/>
      <c r="B109" s="427"/>
      <c r="C109" s="427"/>
      <c r="D109" s="427"/>
      <c r="E109" s="427"/>
      <c r="F109" s="429"/>
      <c r="G109" s="81" t="s">
        <v>34</v>
      </c>
      <c r="H109" s="77" t="s">
        <v>35</v>
      </c>
      <c r="I109" s="81" t="s">
        <v>34</v>
      </c>
      <c r="J109" s="77" t="s">
        <v>36</v>
      </c>
      <c r="K109" s="41"/>
      <c r="L109" s="129"/>
      <c r="M109" s="130"/>
      <c r="N109" s="130"/>
      <c r="O109" s="130"/>
      <c r="P109" s="130"/>
      <c r="Q109" s="130"/>
    </row>
    <row r="110" spans="1:17" s="24" customFormat="1" ht="82.5" customHeight="1" thickBot="1" x14ac:dyDescent="0.35">
      <c r="A110" s="36">
        <v>1</v>
      </c>
      <c r="B110" s="37" t="s">
        <v>153</v>
      </c>
      <c r="C110" s="433" t="s">
        <v>154</v>
      </c>
      <c r="D110" s="434"/>
      <c r="E110" s="434"/>
      <c r="F110" s="435"/>
      <c r="G110" s="60"/>
      <c r="H110" s="61"/>
      <c r="I110" s="60" t="s">
        <v>71</v>
      </c>
      <c r="J110" s="78"/>
      <c r="K110" s="137">
        <f>IF(I110="Outstanding",5,IF(I110="Exceeds",4,IF(I110="Successful",3,IF(I110="Partially",2,IF(I110="Unacceptable",1)))))</f>
        <v>3</v>
      </c>
      <c r="L110" s="131">
        <f>K110*0.2</f>
        <v>0.60000000000000009</v>
      </c>
      <c r="M110" s="132"/>
      <c r="N110" s="105" t="str">
        <f>IF(P110="","",1)</f>
        <v/>
      </c>
      <c r="O110" s="132"/>
      <c r="P110" s="153" t="str">
        <f>IF(I110="","RATING REQ'D",IF(AND(J110="",OR(I110="Outstanding",I110="Exceeds",I110="Unacceptable")),"Comments compulsory for O, E or U rating",""))</f>
        <v/>
      </c>
      <c r="Q110" s="132"/>
    </row>
    <row r="111" spans="1:17" s="24" customFormat="1" ht="48" customHeight="1" thickBot="1" x14ac:dyDescent="0.35">
      <c r="A111" s="85">
        <v>2</v>
      </c>
      <c r="B111" s="12" t="s">
        <v>155</v>
      </c>
      <c r="C111" s="436" t="s">
        <v>156</v>
      </c>
      <c r="D111" s="437"/>
      <c r="E111" s="437"/>
      <c r="F111" s="438"/>
      <c r="G111" s="53"/>
      <c r="H111" s="54"/>
      <c r="I111" s="53" t="s">
        <v>71</v>
      </c>
      <c r="J111" s="79"/>
      <c r="K111" s="137">
        <f>IF(I111="Outstanding",5,IF(I111="Exceeds",4,IF(I111="Successful",3,IF(I111="Partially",2,IF(I111="Unacceptable",1)))))</f>
        <v>3</v>
      </c>
      <c r="L111" s="131">
        <f>K111*0.2</f>
        <v>0.60000000000000009</v>
      </c>
      <c r="M111" s="132"/>
      <c r="N111" s="105" t="str">
        <f>IF(P111="","",1)</f>
        <v/>
      </c>
      <c r="O111" s="132"/>
      <c r="P111" s="153" t="str">
        <f>IF(I111="","RATING REQ'D",IF(AND(J111="",OR(I111="Outstanding",I111="Exceeds",I111="Unacceptable")),"Comments compulsory for O, E or U rating",""))</f>
        <v/>
      </c>
      <c r="Q111" s="132"/>
    </row>
    <row r="112" spans="1:17" s="24" customFormat="1" ht="69" customHeight="1" thickBot="1" x14ac:dyDescent="0.35">
      <c r="A112" s="38">
        <v>3</v>
      </c>
      <c r="B112" s="39" t="s">
        <v>157</v>
      </c>
      <c r="C112" s="439" t="s">
        <v>158</v>
      </c>
      <c r="D112" s="440"/>
      <c r="E112" s="440"/>
      <c r="F112" s="440"/>
      <c r="G112" s="62"/>
      <c r="H112" s="63"/>
      <c r="I112" s="62" t="s">
        <v>71</v>
      </c>
      <c r="J112" s="78"/>
      <c r="K112" s="137">
        <f>IF(I112="Outstanding",5,IF(I112="Exceeds",4,IF(I112="Successful",3,IF(I112="Partially",2,IF(I112="Unacceptable",1)))))</f>
        <v>3</v>
      </c>
      <c r="L112" s="131">
        <f>K112*0.2</f>
        <v>0.60000000000000009</v>
      </c>
      <c r="M112" s="132"/>
      <c r="N112" s="105" t="str">
        <f>IF(P112="","",1)</f>
        <v/>
      </c>
      <c r="O112" s="132"/>
      <c r="P112" s="153" t="str">
        <f>IF(I112="","RATING REQ'D",IF(AND(J112="",OR(I112="Outstanding",I112="Exceeds",I112="Unacceptable")),"Comments compulsory for O, E or U rating",""))</f>
        <v/>
      </c>
      <c r="Q112" s="132"/>
    </row>
    <row r="113" spans="1:17" s="24" customFormat="1" ht="69" customHeight="1" thickBot="1" x14ac:dyDescent="0.35">
      <c r="A113" s="88">
        <v>4</v>
      </c>
      <c r="B113" s="13" t="s">
        <v>159</v>
      </c>
      <c r="C113" s="445" t="s">
        <v>160</v>
      </c>
      <c r="D113" s="446"/>
      <c r="E113" s="446"/>
      <c r="F113" s="446"/>
      <c r="G113" s="55"/>
      <c r="H113" s="56"/>
      <c r="I113" s="55" t="s">
        <v>71</v>
      </c>
      <c r="J113" s="79"/>
      <c r="K113" s="137">
        <f>IF(I113="Outstanding",5,IF(I113="Exceeds",4,IF(I113="Successful",3,IF(I113="Partially",2,IF(I113="Unacceptable",1)))))</f>
        <v>3</v>
      </c>
      <c r="L113" s="131">
        <f>K113*0.2</f>
        <v>0.60000000000000009</v>
      </c>
      <c r="M113" s="132"/>
      <c r="N113" s="105"/>
      <c r="O113" s="132"/>
      <c r="P113" s="153"/>
      <c r="Q113" s="132"/>
    </row>
    <row r="114" spans="1:17" s="24" customFormat="1" ht="93" customHeight="1" thickBot="1" x14ac:dyDescent="0.35">
      <c r="A114" s="89">
        <v>5</v>
      </c>
      <c r="B114" s="90" t="s">
        <v>161</v>
      </c>
      <c r="C114" s="441" t="s">
        <v>162</v>
      </c>
      <c r="D114" s="442"/>
      <c r="E114" s="442"/>
      <c r="F114" s="442"/>
      <c r="G114" s="62"/>
      <c r="H114" s="63"/>
      <c r="I114" s="62" t="s">
        <v>71</v>
      </c>
      <c r="J114" s="78"/>
      <c r="K114" s="137">
        <f>IF(I114="Outstanding",5,IF(I114="Exceeds",4,IF(I114="Successful",3,IF(I114="Partially",2,IF(I114="Unacceptable",1)))))</f>
        <v>3</v>
      </c>
      <c r="L114" s="131">
        <f>K114*0.2</f>
        <v>0.60000000000000009</v>
      </c>
      <c r="M114" s="132"/>
      <c r="N114" s="105" t="str">
        <f>IF(P114="","",1)</f>
        <v/>
      </c>
      <c r="O114" s="132"/>
      <c r="P114" s="153" t="str">
        <f>IF(I114="","RATING REQ'D",IF(AND(J114="",OR(I114="Outstanding",I114="Exceeds",I114="Unacceptable")),"Comments compulsory for O, E or U rating",""))</f>
        <v/>
      </c>
      <c r="Q114" s="132"/>
    </row>
    <row r="115" spans="1:17" ht="16.5" customHeight="1" x14ac:dyDescent="0.3">
      <c r="H115" s="50" t="s">
        <v>163</v>
      </c>
      <c r="I115" s="48">
        <f>IF(O115=0,SUM(L110:L114),"")</f>
        <v>3.0000000000000004</v>
      </c>
      <c r="J115" s="1"/>
      <c r="N115" s="124" t="s">
        <v>164</v>
      </c>
      <c r="O115" s="133">
        <f>SUM(N110:N114)</f>
        <v>0</v>
      </c>
    </row>
    <row r="116" spans="1:17" x14ac:dyDescent="0.3">
      <c r="A116" s="1"/>
      <c r="H116" s="50" t="s">
        <v>165</v>
      </c>
      <c r="I116" s="40" t="str">
        <f>IF(O116=5,"Outstanding",IF(O116=4,"Exceeds",IF(O116=3,"Successful",IF(O116=2,"Partially",IF(O116=1,"Unacceptable","")))))</f>
        <v>Successful</v>
      </c>
      <c r="J116" s="1"/>
      <c r="L116" s="92"/>
      <c r="O116" s="94">
        <f>IF(I115="","",ROUND(I115,0))</f>
        <v>3</v>
      </c>
    </row>
    <row r="117" spans="1:17" ht="4.5" customHeight="1" x14ac:dyDescent="0.3">
      <c r="A117" s="1"/>
      <c r="I117" s="47"/>
      <c r="J117" s="1"/>
      <c r="L117" s="92"/>
    </row>
    <row r="118" spans="1:17" x14ac:dyDescent="0.3">
      <c r="A118" s="1"/>
      <c r="H118" s="50" t="s">
        <v>166</v>
      </c>
      <c r="I118" s="49">
        <f>IF(OR(J92="",I115=""),"",(J92*0.9)+(I115*0.1))</f>
        <v>2.1000000000000005</v>
      </c>
      <c r="L118" s="92"/>
    </row>
    <row r="119" spans="1:17" x14ac:dyDescent="0.3">
      <c r="A119" s="1"/>
      <c r="H119" s="50" t="s">
        <v>167</v>
      </c>
      <c r="I119" s="40" t="str">
        <f>IF(O119=5,"Outstanding",IF(O119=4,"Exceeds",IF(O119=3,"Successful",IF(O119=2,"Partially",IF(O119=1,"Unacceptable","")))))</f>
        <v>Partially</v>
      </c>
      <c r="L119" s="92"/>
      <c r="O119" s="94">
        <f>IF(I118="","",ROUND(I118,0))</f>
        <v>2</v>
      </c>
    </row>
    <row r="120" spans="1:17" ht="8.25" customHeight="1" thickBot="1" x14ac:dyDescent="0.35"/>
    <row r="121" spans="1:17" ht="12" customHeight="1" x14ac:dyDescent="0.3">
      <c r="A121" s="19" t="s">
        <v>168</v>
      </c>
      <c r="B121" s="25"/>
      <c r="C121" s="25"/>
      <c r="D121" s="25"/>
      <c r="E121" s="25"/>
      <c r="F121" s="25"/>
      <c r="G121" s="25"/>
      <c r="H121" s="25"/>
      <c r="I121" s="25"/>
      <c r="J121" s="26"/>
    </row>
    <row r="122" spans="1:17" s="51" customFormat="1" ht="12" x14ac:dyDescent="0.25">
      <c r="A122" s="57"/>
      <c r="J122" s="58"/>
      <c r="K122" s="59"/>
      <c r="L122" s="126"/>
      <c r="M122" s="127"/>
      <c r="N122" s="127"/>
      <c r="O122" s="127"/>
      <c r="P122" s="127"/>
      <c r="Q122" s="127"/>
    </row>
    <row r="123" spans="1:17" s="51" customFormat="1" ht="12" x14ac:dyDescent="0.25">
      <c r="A123" s="57"/>
      <c r="B123" s="52"/>
      <c r="C123" s="52"/>
      <c r="E123" s="52"/>
      <c r="G123" s="52"/>
      <c r="H123" s="52"/>
      <c r="J123" s="64"/>
      <c r="K123" s="59"/>
      <c r="L123" s="126"/>
      <c r="M123" s="127"/>
      <c r="N123" s="127"/>
      <c r="O123" s="127"/>
      <c r="P123" s="127"/>
      <c r="Q123" s="127"/>
    </row>
    <row r="124" spans="1:17" s="4" customFormat="1" ht="12" x14ac:dyDescent="0.25">
      <c r="A124" s="19"/>
      <c r="B124" s="443" t="s">
        <v>141</v>
      </c>
      <c r="C124" s="443"/>
      <c r="E124" s="6" t="s">
        <v>142</v>
      </c>
      <c r="G124" s="444" t="s">
        <v>143</v>
      </c>
      <c r="H124" s="444"/>
      <c r="J124" s="31" t="s">
        <v>142</v>
      </c>
      <c r="K124" s="6"/>
      <c r="L124" s="93"/>
      <c r="M124" s="94"/>
      <c r="N124" s="94"/>
      <c r="O124" s="94"/>
      <c r="P124" s="94"/>
      <c r="Q124" s="94"/>
    </row>
    <row r="125" spans="1:17" s="4" customFormat="1" ht="6.75" customHeight="1" thickBot="1" x14ac:dyDescent="0.3">
      <c r="A125" s="28"/>
      <c r="B125" s="5"/>
      <c r="C125" s="5"/>
      <c r="D125" s="5"/>
      <c r="E125" s="5"/>
      <c r="F125" s="5"/>
      <c r="G125" s="5"/>
      <c r="H125" s="5"/>
      <c r="I125" s="5"/>
      <c r="J125" s="29"/>
      <c r="K125" s="6"/>
      <c r="L125" s="93"/>
      <c r="M125" s="94"/>
      <c r="N125" s="94"/>
      <c r="O125" s="94"/>
      <c r="P125" s="94"/>
      <c r="Q125" s="94"/>
    </row>
    <row r="126" spans="1:17" ht="6" customHeight="1" x14ac:dyDescent="0.3">
      <c r="K126"/>
      <c r="L126" s="92"/>
    </row>
    <row r="127" spans="1:17" ht="6" customHeight="1" x14ac:dyDescent="0.3">
      <c r="K127"/>
      <c r="L127" s="92"/>
    </row>
    <row r="128" spans="1:17" ht="6" customHeight="1" x14ac:dyDescent="0.3">
      <c r="K128"/>
      <c r="L128" s="92"/>
    </row>
    <row r="129" spans="1:17" ht="21.75" customHeight="1" x14ac:dyDescent="0.3">
      <c r="K129"/>
      <c r="L129" s="92"/>
    </row>
    <row r="130" spans="1:17" ht="18.600000000000001" thickBot="1" x14ac:dyDescent="0.4">
      <c r="A130" s="35" t="s">
        <v>169</v>
      </c>
      <c r="B130" s="8"/>
      <c r="C130" s="8"/>
      <c r="D130" s="8"/>
      <c r="E130" s="8"/>
      <c r="F130" s="8"/>
      <c r="G130" s="8"/>
      <c r="H130" s="8"/>
      <c r="I130" s="8"/>
      <c r="J130" s="8"/>
      <c r="K130"/>
      <c r="L130" s="134"/>
      <c r="M130" s="135"/>
    </row>
    <row r="132" spans="1:17" ht="18" x14ac:dyDescent="0.35">
      <c r="A132" s="2" t="s">
        <v>170</v>
      </c>
      <c r="C132" s="65"/>
      <c r="K132"/>
      <c r="L132" s="92"/>
    </row>
    <row r="133" spans="1:17" x14ac:dyDescent="0.3">
      <c r="K133"/>
      <c r="L133" s="92"/>
    </row>
    <row r="134" spans="1:17" ht="12" customHeight="1" x14ac:dyDescent="0.3">
      <c r="A134" s="80" t="s">
        <v>171</v>
      </c>
      <c r="B134" s="9"/>
      <c r="C134" s="27"/>
      <c r="D134" s="27"/>
      <c r="E134" s="27"/>
      <c r="F134" s="27"/>
      <c r="G134" s="27"/>
      <c r="H134" s="27"/>
      <c r="I134" s="27"/>
      <c r="J134" s="27"/>
      <c r="K134"/>
      <c r="L134" s="92"/>
    </row>
    <row r="135" spans="1:17" ht="12" customHeight="1" x14ac:dyDescent="0.3">
      <c r="A135" s="9"/>
      <c r="B135" s="9" t="s">
        <v>172</v>
      </c>
      <c r="C135" s="27"/>
      <c r="D135" s="27"/>
      <c r="E135" s="27"/>
      <c r="F135" s="27"/>
      <c r="G135" s="27"/>
      <c r="H135" s="27"/>
      <c r="I135" s="27"/>
      <c r="J135" s="27"/>
      <c r="K135"/>
      <c r="L135" s="92"/>
    </row>
    <row r="136" spans="1:17" ht="12" customHeight="1" x14ac:dyDescent="0.3">
      <c r="A136" s="9"/>
      <c r="B136" s="9" t="s">
        <v>173</v>
      </c>
      <c r="C136" s="27"/>
      <c r="D136" s="27"/>
      <c r="E136" s="27"/>
      <c r="F136" s="27"/>
      <c r="G136" s="27"/>
      <c r="H136" s="27"/>
      <c r="I136" s="27"/>
      <c r="J136" s="27"/>
      <c r="K136"/>
      <c r="L136" s="92"/>
    </row>
    <row r="137" spans="1:17" ht="12" customHeight="1" x14ac:dyDescent="0.3">
      <c r="A137" s="9"/>
      <c r="B137" s="9" t="s">
        <v>174</v>
      </c>
      <c r="C137" s="27"/>
      <c r="D137" s="27"/>
      <c r="E137" s="27"/>
      <c r="F137" s="27"/>
      <c r="G137" s="27"/>
      <c r="H137" s="27"/>
      <c r="I137" s="27"/>
      <c r="J137" s="27"/>
      <c r="K137"/>
      <c r="L137" s="92"/>
    </row>
    <row r="138" spans="1:17" ht="12" customHeight="1" x14ac:dyDescent="0.3">
      <c r="A138" s="9"/>
      <c r="B138" s="9" t="s">
        <v>175</v>
      </c>
      <c r="C138" s="27"/>
      <c r="D138" s="27"/>
      <c r="E138" s="27"/>
      <c r="F138" s="27"/>
      <c r="G138" s="27"/>
      <c r="H138" s="27"/>
      <c r="I138" s="27"/>
      <c r="J138" s="27"/>
      <c r="K138"/>
      <c r="L138" s="92"/>
    </row>
    <row r="139" spans="1:17" ht="12" customHeight="1" x14ac:dyDescent="0.3">
      <c r="A139" s="9"/>
      <c r="B139" s="9" t="s">
        <v>176</v>
      </c>
      <c r="C139" s="27"/>
      <c r="D139" s="27"/>
      <c r="E139" s="27"/>
      <c r="F139" s="27"/>
      <c r="G139" s="27"/>
      <c r="H139" s="27"/>
      <c r="I139" s="27"/>
      <c r="J139" s="27"/>
      <c r="K139"/>
      <c r="L139" s="92"/>
    </row>
    <row r="140" spans="1:17" ht="4.5" customHeight="1" thickBo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/>
      <c r="L140" s="92"/>
    </row>
    <row r="141" spans="1:17" ht="15" thickBot="1" x14ac:dyDescent="0.35">
      <c r="A141" s="32" t="s">
        <v>35</v>
      </c>
      <c r="B141" s="33"/>
      <c r="C141" s="33"/>
      <c r="D141" s="33"/>
      <c r="E141" s="33"/>
      <c r="F141" s="33"/>
      <c r="G141" s="33"/>
      <c r="H141" s="33"/>
      <c r="I141" s="33"/>
      <c r="J141" s="34"/>
      <c r="K141"/>
      <c r="L141" s="92"/>
    </row>
    <row r="142" spans="1:17" s="66" customFormat="1" ht="73.5" customHeight="1" thickTop="1" x14ac:dyDescent="0.3">
      <c r="A142" s="430"/>
      <c r="B142" s="431"/>
      <c r="C142" s="431"/>
      <c r="D142" s="431"/>
      <c r="E142" s="431"/>
      <c r="F142" s="431"/>
      <c r="G142" s="431"/>
      <c r="H142" s="431"/>
      <c r="I142" s="431"/>
      <c r="J142" s="432"/>
      <c r="L142" s="136"/>
      <c r="M142" s="136"/>
      <c r="N142" s="136"/>
      <c r="O142" s="136"/>
      <c r="P142" s="136"/>
      <c r="Q142" s="136"/>
    </row>
    <row r="143" spans="1:17" s="66" customFormat="1" ht="15" thickBot="1" x14ac:dyDescent="0.35">
      <c r="A143" s="67" t="s">
        <v>177</v>
      </c>
      <c r="B143" s="68"/>
      <c r="C143" s="68"/>
      <c r="D143" s="68"/>
      <c r="E143" s="69"/>
      <c r="F143" s="70"/>
      <c r="G143" s="68"/>
      <c r="H143" s="69"/>
      <c r="I143" s="70" t="s">
        <v>178</v>
      </c>
      <c r="J143" s="71"/>
      <c r="L143" s="136"/>
      <c r="M143" s="136"/>
      <c r="N143" s="136"/>
      <c r="O143" s="136"/>
      <c r="P143" s="136"/>
      <c r="Q143" s="136"/>
    </row>
    <row r="144" spans="1:17" ht="15" thickBot="1" x14ac:dyDescent="0.35">
      <c r="A144" s="43"/>
      <c r="J144" s="44"/>
      <c r="K144"/>
      <c r="L144" s="92"/>
    </row>
    <row r="145" spans="1:17" ht="15" thickBot="1" x14ac:dyDescent="0.35">
      <c r="A145" s="32" t="s">
        <v>36</v>
      </c>
      <c r="B145" s="33"/>
      <c r="C145" s="33"/>
      <c r="D145" s="33"/>
      <c r="E145" s="33"/>
      <c r="F145" s="33"/>
      <c r="G145" s="33"/>
      <c r="H145" s="33"/>
      <c r="I145" s="33"/>
      <c r="J145" s="34"/>
      <c r="K145"/>
      <c r="L145" s="92"/>
    </row>
    <row r="146" spans="1:17" s="66" customFormat="1" ht="73.5" customHeight="1" thickTop="1" x14ac:dyDescent="0.3">
      <c r="A146" s="430"/>
      <c r="B146" s="431"/>
      <c r="C146" s="431"/>
      <c r="D146" s="431"/>
      <c r="E146" s="431"/>
      <c r="F146" s="431"/>
      <c r="G146" s="431"/>
      <c r="H146" s="431"/>
      <c r="I146" s="431"/>
      <c r="J146" s="432"/>
      <c r="L146" s="136"/>
      <c r="M146" s="136"/>
      <c r="N146" s="136"/>
      <c r="O146" s="136"/>
      <c r="P146" s="136"/>
      <c r="Q146" s="136"/>
    </row>
    <row r="147" spans="1:17" s="66" customFormat="1" ht="15" thickBot="1" x14ac:dyDescent="0.35">
      <c r="A147" s="67" t="s">
        <v>179</v>
      </c>
      <c r="B147" s="68"/>
      <c r="C147" s="68"/>
      <c r="D147" s="68"/>
      <c r="E147" s="69"/>
      <c r="F147" s="70"/>
      <c r="G147" s="68"/>
      <c r="H147" s="69"/>
      <c r="I147" s="70" t="s">
        <v>178</v>
      </c>
      <c r="J147" s="71"/>
      <c r="L147" s="136"/>
      <c r="M147" s="136"/>
      <c r="N147" s="136"/>
      <c r="O147" s="136"/>
      <c r="P147" s="136"/>
      <c r="Q147" s="136"/>
    </row>
    <row r="148" spans="1:17" ht="4.5" customHeight="1" x14ac:dyDescent="0.3">
      <c r="K148"/>
      <c r="L148" s="92"/>
    </row>
  </sheetData>
  <mergeCells count="183">
    <mergeCell ref="L45:L49"/>
    <mergeCell ref="M45:M49"/>
    <mergeCell ref="A45:A49"/>
    <mergeCell ref="B45:B49"/>
    <mergeCell ref="C45:C49"/>
    <mergeCell ref="D45:D49"/>
    <mergeCell ref="E45:E49"/>
    <mergeCell ref="F45:F49"/>
    <mergeCell ref="M51:M55"/>
    <mergeCell ref="A51:A55"/>
    <mergeCell ref="B51:B55"/>
    <mergeCell ref="C51:C55"/>
    <mergeCell ref="K51:K55"/>
    <mergeCell ref="L51:L55"/>
    <mergeCell ref="L57:L61"/>
    <mergeCell ref="E51:E55"/>
    <mergeCell ref="D57:D61"/>
    <mergeCell ref="F57:F61"/>
    <mergeCell ref="E57:E61"/>
    <mergeCell ref="D51:D55"/>
    <mergeCell ref="F51:F55"/>
    <mergeCell ref="A142:J142"/>
    <mergeCell ref="E80:E84"/>
    <mergeCell ref="F80:F84"/>
    <mergeCell ref="G80:G84"/>
    <mergeCell ref="H80:H84"/>
    <mergeCell ref="K86:K90"/>
    <mergeCell ref="L86:L90"/>
    <mergeCell ref="L63:L67"/>
    <mergeCell ref="A57:A61"/>
    <mergeCell ref="B57:B61"/>
    <mergeCell ref="C57:C61"/>
    <mergeCell ref="H57:H61"/>
    <mergeCell ref="I57:I61"/>
    <mergeCell ref="J57:J61"/>
    <mergeCell ref="G57:G61"/>
    <mergeCell ref="H51:H55"/>
    <mergeCell ref="I51:I55"/>
    <mergeCell ref="A146:J146"/>
    <mergeCell ref="C110:F110"/>
    <mergeCell ref="C111:F111"/>
    <mergeCell ref="C112:F112"/>
    <mergeCell ref="C113:F113"/>
    <mergeCell ref="M57:M61"/>
    <mergeCell ref="A86:A90"/>
    <mergeCell ref="B86:B90"/>
    <mergeCell ref="C86:C90"/>
    <mergeCell ref="D86:D90"/>
    <mergeCell ref="F86:F90"/>
    <mergeCell ref="G86:G90"/>
    <mergeCell ref="H86:H90"/>
    <mergeCell ref="I86:I90"/>
    <mergeCell ref="J86:J90"/>
    <mergeCell ref="E86:E90"/>
    <mergeCell ref="F74:F78"/>
    <mergeCell ref="F63:F67"/>
    <mergeCell ref="C114:F114"/>
    <mergeCell ref="B124:C124"/>
    <mergeCell ref="J80:J84"/>
    <mergeCell ref="K80:K84"/>
    <mergeCell ref="L80:L84"/>
    <mergeCell ref="M80:M84"/>
    <mergeCell ref="M86:M90"/>
    <mergeCell ref="G124:H124"/>
    <mergeCell ref="A108:A109"/>
    <mergeCell ref="B108:B109"/>
    <mergeCell ref="C108:F109"/>
    <mergeCell ref="G108:H108"/>
    <mergeCell ref="I108:J108"/>
    <mergeCell ref="M74:M78"/>
    <mergeCell ref="A80:A84"/>
    <mergeCell ref="B80:B84"/>
    <mergeCell ref="C80:C84"/>
    <mergeCell ref="D80:D84"/>
    <mergeCell ref="A74:A78"/>
    <mergeCell ref="B74:B78"/>
    <mergeCell ref="C74:C78"/>
    <mergeCell ref="D74:D78"/>
    <mergeCell ref="E74:E78"/>
    <mergeCell ref="I80:I84"/>
    <mergeCell ref="G74:G78"/>
    <mergeCell ref="H74:H78"/>
    <mergeCell ref="I74:I78"/>
    <mergeCell ref="M63:M67"/>
    <mergeCell ref="D68:D72"/>
    <mergeCell ref="F68:F72"/>
    <mergeCell ref="G68:G72"/>
    <mergeCell ref="H68:H72"/>
    <mergeCell ref="I68:I72"/>
    <mergeCell ref="D63:D67"/>
    <mergeCell ref="L74:L78"/>
    <mergeCell ref="J68:J72"/>
    <mergeCell ref="K68:K72"/>
    <mergeCell ref="L68:L72"/>
    <mergeCell ref="M68:M72"/>
    <mergeCell ref="J74:J78"/>
    <mergeCell ref="K74:K78"/>
    <mergeCell ref="J39:J43"/>
    <mergeCell ref="K39:K43"/>
    <mergeCell ref="G63:G67"/>
    <mergeCell ref="H63:H67"/>
    <mergeCell ref="I63:I67"/>
    <mergeCell ref="A63:A72"/>
    <mergeCell ref="B63:B72"/>
    <mergeCell ref="C63:C72"/>
    <mergeCell ref="E63:E67"/>
    <mergeCell ref="E68:E72"/>
    <mergeCell ref="J63:J67"/>
    <mergeCell ref="K63:K67"/>
    <mergeCell ref="G45:G49"/>
    <mergeCell ref="H45:H49"/>
    <mergeCell ref="I45:I49"/>
    <mergeCell ref="G51:G55"/>
    <mergeCell ref="J45:J49"/>
    <mergeCell ref="K45:K49"/>
    <mergeCell ref="K57:K61"/>
    <mergeCell ref="J51:J55"/>
    <mergeCell ref="F29:F33"/>
    <mergeCell ref="G29:G33"/>
    <mergeCell ref="H29:H33"/>
    <mergeCell ref="I29:I33"/>
    <mergeCell ref="J29:J33"/>
    <mergeCell ref="K29:K33"/>
    <mergeCell ref="L39:L43"/>
    <mergeCell ref="M29:M33"/>
    <mergeCell ref="D34:D38"/>
    <mergeCell ref="E34:E38"/>
    <mergeCell ref="F34:F38"/>
    <mergeCell ref="G34:G38"/>
    <mergeCell ref="H34:H38"/>
    <mergeCell ref="I34:I38"/>
    <mergeCell ref="J34:J38"/>
    <mergeCell ref="K34:K38"/>
    <mergeCell ref="M39:M43"/>
    <mergeCell ref="M34:M38"/>
    <mergeCell ref="D39:D43"/>
    <mergeCell ref="E39:E43"/>
    <mergeCell ref="F39:F43"/>
    <mergeCell ref="G39:G43"/>
    <mergeCell ref="H39:H43"/>
    <mergeCell ref="I39:I43"/>
    <mergeCell ref="G22:G23"/>
    <mergeCell ref="H22:I22"/>
    <mergeCell ref="J22:K22"/>
    <mergeCell ref="L22:L23"/>
    <mergeCell ref="M22:M23"/>
    <mergeCell ref="N22:N23"/>
    <mergeCell ref="O22:O23"/>
    <mergeCell ref="A24:A43"/>
    <mergeCell ref="B24:B43"/>
    <mergeCell ref="C24:C43"/>
    <mergeCell ref="D24:D28"/>
    <mergeCell ref="E24:E28"/>
    <mergeCell ref="F24:F28"/>
    <mergeCell ref="L29:L33"/>
    <mergeCell ref="G24:G28"/>
    <mergeCell ref="H24:H28"/>
    <mergeCell ref="I24:I28"/>
    <mergeCell ref="J24:J28"/>
    <mergeCell ref="K24:K28"/>
    <mergeCell ref="L24:L28"/>
    <mergeCell ref="L34:L38"/>
    <mergeCell ref="M24:M28"/>
    <mergeCell ref="D29:D33"/>
    <mergeCell ref="E29:E33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92">
    <cfRule type="cellIs" dxfId="166" priority="49" operator="notEqual">
      <formula>100</formula>
    </cfRule>
  </conditionalFormatting>
  <conditionalFormatting sqref="C132">
    <cfRule type="cellIs" dxfId="165" priority="45" operator="equal">
      <formula>""</formula>
    </cfRule>
  </conditionalFormatting>
  <conditionalFormatting sqref="G44">
    <cfRule type="cellIs" dxfId="164" priority="44" operator="notEqual">
      <formula>100</formula>
    </cfRule>
  </conditionalFormatting>
  <conditionalFormatting sqref="G50">
    <cfRule type="cellIs" dxfId="163" priority="14" operator="notEqual">
      <formula>100</formula>
    </cfRule>
  </conditionalFormatting>
  <conditionalFormatting sqref="G56 G62">
    <cfRule type="cellIs" dxfId="162" priority="11" operator="notEqual">
      <formula>100</formula>
    </cfRule>
  </conditionalFormatting>
  <conditionalFormatting sqref="G73">
    <cfRule type="cellIs" dxfId="161" priority="43" operator="notEqual">
      <formula>100</formula>
    </cfRule>
  </conditionalFormatting>
  <conditionalFormatting sqref="G79">
    <cfRule type="cellIs" dxfId="160" priority="42" operator="notEqual">
      <formula>100</formula>
    </cfRule>
  </conditionalFormatting>
  <conditionalFormatting sqref="G85 G91">
    <cfRule type="cellIs" dxfId="159" priority="41" operator="notEqual">
      <formula>100</formula>
    </cfRule>
  </conditionalFormatting>
  <conditionalFormatting sqref="K110:K114">
    <cfRule type="cellIs" dxfId="158" priority="29" operator="equal">
      <formula>FALSE</formula>
    </cfRule>
  </conditionalFormatting>
  <conditionalFormatting sqref="L24">
    <cfRule type="cellIs" dxfId="157" priority="39" operator="equal">
      <formula>FALSE</formula>
    </cfRule>
  </conditionalFormatting>
  <conditionalFormatting sqref="L29 L34">
    <cfRule type="cellIs" dxfId="156" priority="37" operator="equal">
      <formula>FALSE</formula>
    </cfRule>
  </conditionalFormatting>
  <conditionalFormatting sqref="L39">
    <cfRule type="cellIs" dxfId="155" priority="15" operator="equal">
      <formula>FALSE</formula>
    </cfRule>
  </conditionalFormatting>
  <conditionalFormatting sqref="L45">
    <cfRule type="cellIs" dxfId="154" priority="12" operator="equal">
      <formula>FALSE</formula>
    </cfRule>
  </conditionalFormatting>
  <conditionalFormatting sqref="L51">
    <cfRule type="cellIs" dxfId="153" priority="9" operator="equal">
      <formula>FALSE</formula>
    </cfRule>
  </conditionalFormatting>
  <conditionalFormatting sqref="L57">
    <cfRule type="cellIs" dxfId="152" priority="7" operator="equal">
      <formula>FALSE</formula>
    </cfRule>
  </conditionalFormatting>
  <conditionalFormatting sqref="L63">
    <cfRule type="cellIs" dxfId="151" priority="3" operator="equal">
      <formula>FALSE</formula>
    </cfRule>
  </conditionalFormatting>
  <conditionalFormatting sqref="L68">
    <cfRule type="cellIs" dxfId="150" priority="1" operator="equal">
      <formula>FALSE</formula>
    </cfRule>
  </conditionalFormatting>
  <conditionalFormatting sqref="L74">
    <cfRule type="cellIs" dxfId="149" priority="23" operator="equal">
      <formula>FALSE</formula>
    </cfRule>
  </conditionalFormatting>
  <conditionalFormatting sqref="L80">
    <cfRule type="cellIs" dxfId="148" priority="35" operator="equal">
      <formula>FALSE</formula>
    </cfRule>
  </conditionalFormatting>
  <conditionalFormatting sqref="L86">
    <cfRule type="cellIs" dxfId="147" priority="5" operator="equal">
      <formula>FALSE</formula>
    </cfRule>
  </conditionalFormatting>
  <dataValidations count="5">
    <dataValidation type="whole" allowBlank="1" showInputMessage="1" showErrorMessage="1" error="Only whole numbers between 10 to 100 is allowed." sqref="F63:F67" xr:uid="{00000000-0002-0000-0700-000000000000}">
      <formula1>3</formula1>
      <formula2>100</formula2>
    </dataValidation>
    <dataValidation allowBlank="1" showInputMessage="1" showErrorMessage="1" error="Only whole numbers between 10 to 100 is allowed." sqref="G24 G29 G34 G57 G86 G80 G74 G39 G45 G51 G63 G68" xr:uid="{00000000-0002-0000-0700-000001000000}"/>
    <dataValidation type="whole" allowBlank="1" showInputMessage="1" showErrorMessage="1" error="Only whole numbers between 10 to 100 is allowed." sqref="G81:G84 G25:G28 G30:G33 G35:G38 F34 C86 F68 F86 C80 F80 F74 G75:G78 C74:C78 G40:G43 F39 F45 G46:G49 C45:C49 F51 G52:G55 C51:C55 F57 G58:G61 C57:C61 G87:G90 G64:G67 G69:G72" xr:uid="{00000000-0002-0000-0700-000002000000}">
      <formula1>5</formula1>
      <formula2>100</formula2>
    </dataValidation>
    <dataValidation type="list" allowBlank="1" showInputMessage="1" showErrorMessage="1" sqref="J80:J84 C132 H80:H84 G110:G114 I110:I114 J74:J78 H74:H78 H24:H43 J24:J43 J45:J49 H45:H49 J51:J55 H51:H55 J57:J61 H57:H61 H63:H72 J63:J72 J86:J90 H86:H90" xr:uid="{00000000-0002-0000-0700-000003000000}">
      <formula1>"Outstanding, Exceeds, Successful, Partially, Unacceptable"</formula1>
    </dataValidation>
    <dataValidation type="whole" allowBlank="1" showInputMessage="1" showErrorMessage="1" error="Only whole numbers between 10 to 100 is allowed." sqref="F24 F29 C81:C84 C24:C43 C63:C72 C87:C90" xr:uid="{00000000-0002-0000-0700-000004000000}">
      <formula1>10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Q155"/>
  <sheetViews>
    <sheetView topLeftCell="A61" zoomScale="75" zoomScaleNormal="75" workbookViewId="0">
      <selection activeCell="I122" sqref="I122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60.332031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344"/>
      <c r="B23" s="502"/>
      <c r="C23" s="355"/>
      <c r="D23" s="611"/>
      <c r="E23" s="612"/>
      <c r="F23" s="503"/>
      <c r="G23" s="355"/>
      <c r="H23" s="212" t="s">
        <v>34</v>
      </c>
      <c r="I23" s="213" t="s">
        <v>35</v>
      </c>
      <c r="J23" s="212" t="s">
        <v>34</v>
      </c>
      <c r="K23" s="213" t="s">
        <v>36</v>
      </c>
      <c r="L23" s="500"/>
      <c r="M23" s="501"/>
      <c r="N23" s="501"/>
      <c r="O23" s="501"/>
    </row>
    <row r="24" spans="1:17" s="9" customFormat="1" ht="30" customHeight="1" x14ac:dyDescent="0.3">
      <c r="A24" s="393">
        <v>2</v>
      </c>
      <c r="B24" s="395" t="s">
        <v>63</v>
      </c>
      <c r="C24" s="485">
        <v>17</v>
      </c>
      <c r="D24" s="458">
        <v>1</v>
      </c>
      <c r="E24" s="616" t="s">
        <v>64</v>
      </c>
      <c r="F24" s="356">
        <v>12</v>
      </c>
      <c r="G24" s="366">
        <f>F24/$C$24*100</f>
        <v>70.588235294117652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0.6</v>
      </c>
      <c r="N24" s="161" t="s">
        <v>39</v>
      </c>
      <c r="O24" s="165" t="s">
        <v>65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94"/>
      <c r="B25" s="378"/>
      <c r="C25" s="486"/>
      <c r="D25" s="459"/>
      <c r="E25" s="601"/>
      <c r="F25" s="357"/>
      <c r="G25" s="367"/>
      <c r="H25" s="338"/>
      <c r="I25" s="357"/>
      <c r="J25" s="338"/>
      <c r="K25" s="382"/>
      <c r="L25" s="385"/>
      <c r="M25" s="388"/>
      <c r="N25" s="162" t="s">
        <v>43</v>
      </c>
      <c r="O25" s="166" t="s">
        <v>66</v>
      </c>
      <c r="P25" s="105"/>
      <c r="Q25" s="153"/>
    </row>
    <row r="26" spans="1:17" s="9" customFormat="1" ht="30" customHeight="1" x14ac:dyDescent="0.3">
      <c r="A26" s="394"/>
      <c r="B26" s="378"/>
      <c r="C26" s="486"/>
      <c r="D26" s="459"/>
      <c r="E26" s="601"/>
      <c r="F26" s="357"/>
      <c r="G26" s="367"/>
      <c r="H26" s="338"/>
      <c r="I26" s="357"/>
      <c r="J26" s="338"/>
      <c r="K26" s="382"/>
      <c r="L26" s="385"/>
      <c r="M26" s="388"/>
      <c r="N26" s="162" t="s">
        <v>45</v>
      </c>
      <c r="O26" s="166" t="s">
        <v>67</v>
      </c>
      <c r="P26" s="105"/>
      <c r="Q26" s="153"/>
    </row>
    <row r="27" spans="1:17" s="9" customFormat="1" ht="30" customHeight="1" x14ac:dyDescent="0.3">
      <c r="A27" s="394"/>
      <c r="B27" s="378"/>
      <c r="C27" s="486"/>
      <c r="D27" s="459"/>
      <c r="E27" s="601"/>
      <c r="F27" s="357"/>
      <c r="G27" s="367"/>
      <c r="H27" s="338"/>
      <c r="I27" s="357"/>
      <c r="J27" s="338"/>
      <c r="K27" s="382"/>
      <c r="L27" s="385"/>
      <c r="M27" s="388"/>
      <c r="N27" s="162" t="s">
        <v>47</v>
      </c>
      <c r="O27" s="166" t="s">
        <v>68</v>
      </c>
      <c r="P27" s="105"/>
      <c r="Q27" s="153"/>
    </row>
    <row r="28" spans="1:17" s="9" customFormat="1" ht="30" customHeight="1" thickBot="1" x14ac:dyDescent="0.35">
      <c r="A28" s="394"/>
      <c r="B28" s="378"/>
      <c r="C28" s="486"/>
      <c r="D28" s="460"/>
      <c r="E28" s="602"/>
      <c r="F28" s="453"/>
      <c r="G28" s="468"/>
      <c r="H28" s="452"/>
      <c r="I28" s="453"/>
      <c r="J28" s="452"/>
      <c r="K28" s="454"/>
      <c r="L28" s="455"/>
      <c r="M28" s="389"/>
      <c r="N28" s="163" t="s">
        <v>49</v>
      </c>
      <c r="O28" s="167" t="s">
        <v>69</v>
      </c>
      <c r="P28" s="105"/>
      <c r="Q28" s="153"/>
    </row>
    <row r="29" spans="1:17" s="9" customFormat="1" ht="30" customHeight="1" x14ac:dyDescent="0.3">
      <c r="A29" s="394"/>
      <c r="B29" s="378"/>
      <c r="C29" s="486"/>
      <c r="D29" s="458">
        <v>2</v>
      </c>
      <c r="E29" s="600" t="s">
        <v>303</v>
      </c>
      <c r="F29" s="356">
        <v>5</v>
      </c>
      <c r="G29" s="366">
        <f>F29/$C$24*100</f>
        <v>29.411764705882355</v>
      </c>
      <c r="H29" s="337" t="s">
        <v>39</v>
      </c>
      <c r="I29" s="356"/>
      <c r="J29" s="337" t="s">
        <v>39</v>
      </c>
      <c r="K29" s="381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0.25000000000000006</v>
      </c>
      <c r="N29" s="161" t="s">
        <v>39</v>
      </c>
      <c r="O29" s="161" t="s">
        <v>72</v>
      </c>
      <c r="P29" s="105"/>
      <c r="Q29" s="153" t="str">
        <f>IF(AND($C$24&gt;0,G29&gt;0,J29=""),"RATING REQ'D",IF(AND(K29="",OR(J29="Outstanding",J29="Exceeds",J29="Unacceptable")),"Comments compulsory for O, E or U rating",""))</f>
        <v/>
      </c>
    </row>
    <row r="30" spans="1:17" s="9" customFormat="1" ht="30" customHeight="1" x14ac:dyDescent="0.3">
      <c r="A30" s="394"/>
      <c r="B30" s="378"/>
      <c r="C30" s="486"/>
      <c r="D30" s="459"/>
      <c r="E30" s="530"/>
      <c r="F30" s="357"/>
      <c r="G30" s="367"/>
      <c r="H30" s="338"/>
      <c r="I30" s="357"/>
      <c r="J30" s="338"/>
      <c r="K30" s="382"/>
      <c r="L30" s="385"/>
      <c r="M30" s="388"/>
      <c r="N30" s="162" t="s">
        <v>43</v>
      </c>
      <c r="O30" s="162" t="s">
        <v>73</v>
      </c>
      <c r="P30" s="105"/>
      <c r="Q30" s="153"/>
    </row>
    <row r="31" spans="1:17" s="9" customFormat="1" ht="30" customHeight="1" x14ac:dyDescent="0.3">
      <c r="A31" s="394"/>
      <c r="B31" s="378"/>
      <c r="C31" s="486"/>
      <c r="D31" s="459"/>
      <c r="E31" s="530"/>
      <c r="F31" s="357"/>
      <c r="G31" s="367"/>
      <c r="H31" s="338"/>
      <c r="I31" s="357"/>
      <c r="J31" s="338"/>
      <c r="K31" s="382"/>
      <c r="L31" s="385"/>
      <c r="M31" s="388"/>
      <c r="N31" s="162" t="s">
        <v>45</v>
      </c>
      <c r="O31" s="162" t="s">
        <v>74</v>
      </c>
      <c r="P31" s="105"/>
      <c r="Q31" s="153"/>
    </row>
    <row r="32" spans="1:17" s="9" customFormat="1" ht="30" customHeight="1" x14ac:dyDescent="0.3">
      <c r="A32" s="394"/>
      <c r="B32" s="378"/>
      <c r="C32" s="486"/>
      <c r="D32" s="459"/>
      <c r="E32" s="530"/>
      <c r="F32" s="357"/>
      <c r="G32" s="367"/>
      <c r="H32" s="338"/>
      <c r="I32" s="357"/>
      <c r="J32" s="338"/>
      <c r="K32" s="382"/>
      <c r="L32" s="385"/>
      <c r="M32" s="388"/>
      <c r="N32" s="162" t="s">
        <v>47</v>
      </c>
      <c r="O32" s="162" t="s">
        <v>75</v>
      </c>
      <c r="P32" s="105"/>
      <c r="Q32" s="153"/>
    </row>
    <row r="33" spans="1:17" s="9" customFormat="1" ht="30.75" customHeight="1" thickBot="1" x14ac:dyDescent="0.35">
      <c r="A33" s="417"/>
      <c r="B33" s="407"/>
      <c r="C33" s="487"/>
      <c r="D33" s="469"/>
      <c r="E33" s="531"/>
      <c r="F33" s="358"/>
      <c r="G33" s="368"/>
      <c r="H33" s="339"/>
      <c r="I33" s="358"/>
      <c r="J33" s="339"/>
      <c r="K33" s="383"/>
      <c r="L33" s="386"/>
      <c r="M33" s="389"/>
      <c r="N33" s="163" t="s">
        <v>49</v>
      </c>
      <c r="O33" s="163" t="s">
        <v>76</v>
      </c>
      <c r="P33" s="105"/>
      <c r="Q33" s="153"/>
    </row>
    <row r="34" spans="1:17" s="9" customFormat="1" ht="30" customHeight="1" thickBot="1" x14ac:dyDescent="0.35">
      <c r="A34" s="11"/>
      <c r="B34" s="10"/>
      <c r="C34" s="72"/>
      <c r="E34" s="14"/>
      <c r="F34" s="14"/>
      <c r="G34" s="83">
        <f>IF(C24=0,0,SUM(G24:G33))</f>
        <v>100</v>
      </c>
      <c r="H34" s="45" t="str">
        <f>IF(AND(C24&gt;0,G34=0),"PLEASE ENSURE KPIs ARE SET",IF(AND(C24&gt;0,G34&gt;0,G34&lt;100),"PLEASE ENSURE TOTAL WEIGHTAGE IS 100%.",IF(G34&gt;100,"WEIGHTAGE EXCEEDED, PLEASE REVIEW.","")))</f>
        <v/>
      </c>
      <c r="I34" s="14"/>
      <c r="J34" s="11"/>
      <c r="K34" s="14"/>
      <c r="L34" s="103"/>
      <c r="M34" s="104"/>
      <c r="N34" s="105"/>
      <c r="O34" s="106" t="str">
        <f>IF(N34="","",1)</f>
        <v/>
      </c>
      <c r="P34" s="105"/>
      <c r="Q34" s="153"/>
    </row>
    <row r="35" spans="1:17" s="9" customFormat="1" ht="30" customHeight="1" x14ac:dyDescent="0.3">
      <c r="A35" s="393">
        <v>2</v>
      </c>
      <c r="B35" s="395" t="s">
        <v>185</v>
      </c>
      <c r="C35" s="485">
        <v>15</v>
      </c>
      <c r="D35" s="479">
        <v>1</v>
      </c>
      <c r="E35" s="599" t="s">
        <v>304</v>
      </c>
      <c r="F35" s="356">
        <v>15</v>
      </c>
      <c r="G35" s="366">
        <f>F35/$C$35*100</f>
        <v>100</v>
      </c>
      <c r="H35" s="337" t="s">
        <v>39</v>
      </c>
      <c r="I35" s="356"/>
      <c r="J35" s="337" t="s">
        <v>39</v>
      </c>
      <c r="K35" s="381" t="s">
        <v>41</v>
      </c>
      <c r="L35" s="384">
        <f>IF(OR(C35=0,G35=0),FALSE,IF(J35="Outstanding",5,IF(J35="Exceeds",4,IF(J35="Successful",3,IF(J35="Partially",2,IF(J35="Unacceptable",1))))))</f>
        <v>5</v>
      </c>
      <c r="M35" s="387">
        <f>$C$35*G35*L35/10000</f>
        <v>0.75</v>
      </c>
      <c r="N35" s="197" t="s">
        <v>39</v>
      </c>
      <c r="O35" s="198" t="s">
        <v>187</v>
      </c>
      <c r="P35" s="105"/>
      <c r="Q35" s="153" t="str">
        <f>IF(AND($C$35&gt;0,G35&gt;0,J35=""),"RATING REQ'D",IF(AND(K35="",OR(J35="Outstanding",J35="Exceeds", J35="Unacceptable")),"Comments compulsory for O, E and U rating",""))</f>
        <v/>
      </c>
    </row>
    <row r="36" spans="1:17" s="9" customFormat="1" ht="30" customHeight="1" x14ac:dyDescent="0.3">
      <c r="A36" s="394"/>
      <c r="B36" s="378"/>
      <c r="C36" s="486"/>
      <c r="D36" s="480"/>
      <c r="E36" s="498"/>
      <c r="F36" s="357"/>
      <c r="G36" s="367"/>
      <c r="H36" s="338"/>
      <c r="I36" s="357"/>
      <c r="J36" s="338"/>
      <c r="K36" s="382"/>
      <c r="L36" s="385"/>
      <c r="M36" s="388"/>
      <c r="N36" s="142" t="s">
        <v>43</v>
      </c>
      <c r="O36" s="199" t="s">
        <v>188</v>
      </c>
      <c r="P36" s="105"/>
      <c r="Q36" s="153"/>
    </row>
    <row r="37" spans="1:17" s="9" customFormat="1" ht="30" customHeight="1" x14ac:dyDescent="0.3">
      <c r="A37" s="394"/>
      <c r="B37" s="378"/>
      <c r="C37" s="486"/>
      <c r="D37" s="480"/>
      <c r="E37" s="498"/>
      <c r="F37" s="357"/>
      <c r="G37" s="367"/>
      <c r="H37" s="338"/>
      <c r="I37" s="357"/>
      <c r="J37" s="338"/>
      <c r="K37" s="382"/>
      <c r="L37" s="385"/>
      <c r="M37" s="388"/>
      <c r="N37" s="142" t="s">
        <v>45</v>
      </c>
      <c r="O37" s="199" t="s">
        <v>189</v>
      </c>
      <c r="P37" s="105"/>
      <c r="Q37" s="153"/>
    </row>
    <row r="38" spans="1:17" s="9" customFormat="1" ht="30" customHeight="1" x14ac:dyDescent="0.3">
      <c r="A38" s="394"/>
      <c r="B38" s="378"/>
      <c r="C38" s="486"/>
      <c r="D38" s="480"/>
      <c r="E38" s="498"/>
      <c r="F38" s="357"/>
      <c r="G38" s="367"/>
      <c r="H38" s="338"/>
      <c r="I38" s="357"/>
      <c r="J38" s="338"/>
      <c r="K38" s="382"/>
      <c r="L38" s="385"/>
      <c r="M38" s="388"/>
      <c r="N38" s="142" t="s">
        <v>47</v>
      </c>
      <c r="O38" s="199" t="s">
        <v>190</v>
      </c>
      <c r="P38" s="105"/>
      <c r="Q38" s="153"/>
    </row>
    <row r="39" spans="1:17" s="9" customFormat="1" ht="30" customHeight="1" thickBot="1" x14ac:dyDescent="0.35">
      <c r="A39" s="417"/>
      <c r="B39" s="407"/>
      <c r="C39" s="487"/>
      <c r="D39" s="481"/>
      <c r="E39" s="499"/>
      <c r="F39" s="358"/>
      <c r="G39" s="368"/>
      <c r="H39" s="339"/>
      <c r="I39" s="358"/>
      <c r="J39" s="339"/>
      <c r="K39" s="383"/>
      <c r="L39" s="386"/>
      <c r="M39" s="389"/>
      <c r="N39" s="200" t="s">
        <v>49</v>
      </c>
      <c r="O39" s="214" t="s">
        <v>191</v>
      </c>
      <c r="P39" s="105"/>
      <c r="Q39" s="153"/>
    </row>
    <row r="40" spans="1:17" s="9" customFormat="1" ht="30" customHeight="1" thickBot="1" x14ac:dyDescent="0.35">
      <c r="A40" s="11"/>
      <c r="B40" s="10"/>
      <c r="C40" s="72"/>
      <c r="E40" s="14"/>
      <c r="F40" s="14"/>
      <c r="G40" s="83">
        <f>IF(C35=0,0,SUM(G35:G39))</f>
        <v>100</v>
      </c>
      <c r="H40" s="45" t="str">
        <f>IF(AND(C35&gt;0,G40=0),"PLEASE ENSURE KPIs ARE SET",IF(AND(C35&gt;0,G40&gt;0,G40&lt;100),"PLEASE ENSURE TOTAL WEIGHTAGE IS 100%.",IF(G40&gt;100,"WEIGHTAGE EXCEEDED, PLEASE REVIEW.","")))</f>
        <v/>
      </c>
      <c r="I40" s="14"/>
      <c r="J40" s="11"/>
      <c r="K40" s="14"/>
      <c r="L40" s="103"/>
      <c r="M40" s="104"/>
      <c r="N40" s="105"/>
      <c r="O40" s="106" t="str">
        <f>IF(N40="","",1)</f>
        <v/>
      </c>
      <c r="P40" s="105"/>
      <c r="Q40" s="153"/>
    </row>
    <row r="41" spans="1:17" s="9" customFormat="1" ht="30" customHeight="1" x14ac:dyDescent="0.3">
      <c r="A41" s="456">
        <v>3</v>
      </c>
      <c r="B41" s="356" t="s">
        <v>192</v>
      </c>
      <c r="C41" s="476">
        <v>45</v>
      </c>
      <c r="D41" s="458">
        <v>1</v>
      </c>
      <c r="E41" s="641" t="s">
        <v>387</v>
      </c>
      <c r="F41" s="356">
        <v>15</v>
      </c>
      <c r="G41" s="366">
        <f>F41/$C$41*100</f>
        <v>33.333333333333329</v>
      </c>
      <c r="H41" s="337" t="s">
        <v>39</v>
      </c>
      <c r="I41" s="356"/>
      <c r="J41" s="337" t="s">
        <v>39</v>
      </c>
      <c r="K41" s="381" t="s">
        <v>41</v>
      </c>
      <c r="L41" s="384">
        <f>IF(OR($C$41=0,G41=0),FALSE,IF(J41="Outstanding",5,IF(J41="Exceeds",4,IF(J41="Successful",3,IF(J41="Partially",2,IF(J41="Unacceptable",1))))))</f>
        <v>5</v>
      </c>
      <c r="M41" s="387">
        <f>$C$41*G41*L41/10000</f>
        <v>0.74999999999999989</v>
      </c>
      <c r="N41" s="196" t="s">
        <v>39</v>
      </c>
      <c r="O41" s="139" t="s">
        <v>273</v>
      </c>
      <c r="P41" s="105"/>
      <c r="Q41" s="153" t="str">
        <f>IF(AND($C$41&gt;0,G41&gt;0,J41=""),"RATING REQ'D",IF(AND(K41="",OR(J41="Outstanding",J41="Exceeds", J41="Unacceptable")),"Comments compulsory for O, E and U rating",""))</f>
        <v/>
      </c>
    </row>
    <row r="42" spans="1:17" s="9" customFormat="1" ht="30" customHeight="1" x14ac:dyDescent="0.3">
      <c r="A42" s="457"/>
      <c r="B42" s="357"/>
      <c r="C42" s="477"/>
      <c r="D42" s="459"/>
      <c r="E42" s="642"/>
      <c r="F42" s="357"/>
      <c r="G42" s="367"/>
      <c r="H42" s="338"/>
      <c r="I42" s="357"/>
      <c r="J42" s="338"/>
      <c r="K42" s="382"/>
      <c r="L42" s="385"/>
      <c r="M42" s="388"/>
      <c r="N42" s="99" t="s">
        <v>43</v>
      </c>
      <c r="O42" s="201" t="s">
        <v>274</v>
      </c>
      <c r="P42" s="105"/>
      <c r="Q42" s="153"/>
    </row>
    <row r="43" spans="1:17" s="9" customFormat="1" ht="30" customHeight="1" x14ac:dyDescent="0.3">
      <c r="A43" s="457"/>
      <c r="B43" s="357"/>
      <c r="C43" s="477"/>
      <c r="D43" s="459"/>
      <c r="E43" s="642"/>
      <c r="F43" s="357"/>
      <c r="G43" s="367"/>
      <c r="H43" s="338"/>
      <c r="I43" s="357"/>
      <c r="J43" s="338"/>
      <c r="K43" s="382"/>
      <c r="L43" s="385"/>
      <c r="M43" s="388"/>
      <c r="N43" s="99" t="s">
        <v>45</v>
      </c>
      <c r="O43" s="201" t="s">
        <v>275</v>
      </c>
      <c r="P43" s="105"/>
      <c r="Q43" s="153"/>
    </row>
    <row r="44" spans="1:17" s="9" customFormat="1" ht="30" customHeight="1" x14ac:dyDescent="0.3">
      <c r="A44" s="457"/>
      <c r="B44" s="357"/>
      <c r="C44" s="477"/>
      <c r="D44" s="459"/>
      <c r="E44" s="642"/>
      <c r="F44" s="357"/>
      <c r="G44" s="367"/>
      <c r="H44" s="338"/>
      <c r="I44" s="357"/>
      <c r="J44" s="338"/>
      <c r="K44" s="382"/>
      <c r="L44" s="385"/>
      <c r="M44" s="388"/>
      <c r="N44" s="99" t="s">
        <v>47</v>
      </c>
      <c r="O44" s="201" t="s">
        <v>276</v>
      </c>
      <c r="P44" s="105"/>
      <c r="Q44" s="153"/>
    </row>
    <row r="45" spans="1:17" s="9" customFormat="1" ht="30" customHeight="1" thickBot="1" x14ac:dyDescent="0.35">
      <c r="A45" s="457"/>
      <c r="B45" s="357"/>
      <c r="C45" s="477"/>
      <c r="D45" s="460"/>
      <c r="E45" s="643"/>
      <c r="F45" s="453"/>
      <c r="G45" s="468"/>
      <c r="H45" s="452"/>
      <c r="I45" s="453"/>
      <c r="J45" s="452"/>
      <c r="K45" s="454"/>
      <c r="L45" s="455"/>
      <c r="M45" s="389"/>
      <c r="N45" s="101" t="s">
        <v>49</v>
      </c>
      <c r="O45" s="202" t="s">
        <v>277</v>
      </c>
      <c r="P45" s="105"/>
      <c r="Q45" s="153"/>
    </row>
    <row r="46" spans="1:17" s="9" customFormat="1" ht="30" customHeight="1" x14ac:dyDescent="0.3">
      <c r="A46" s="457"/>
      <c r="B46" s="357"/>
      <c r="C46" s="477"/>
      <c r="D46" s="458">
        <v>2</v>
      </c>
      <c r="E46" s="482" t="s">
        <v>388</v>
      </c>
      <c r="F46" s="356">
        <v>15</v>
      </c>
      <c r="G46" s="366">
        <f>F46/$C$41*100</f>
        <v>33.333333333333329</v>
      </c>
      <c r="H46" s="337" t="s">
        <v>39</v>
      </c>
      <c r="I46" s="356"/>
      <c r="J46" s="337" t="s">
        <v>39</v>
      </c>
      <c r="K46" s="381" t="s">
        <v>41</v>
      </c>
      <c r="L46" s="384">
        <f>IF(OR($C$41=0,G46=0),FALSE,IF(J46="Outstanding",5,IF(J46="Exceeds",4,IF(J46="Successful",3,IF(J46="Partially",2,IF(J46="Unacceptable",1))))))</f>
        <v>5</v>
      </c>
      <c r="M46" s="387">
        <f>$C$41*G46*L46/10000</f>
        <v>0.74999999999999989</v>
      </c>
      <c r="N46" s="197" t="s">
        <v>39</v>
      </c>
      <c r="O46" s="203" t="s">
        <v>279</v>
      </c>
      <c r="P46" s="105"/>
      <c r="Q46" s="153" t="str">
        <f>IF(AND($C$41&gt;0,G46&gt;0,J46=""),"RATING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457"/>
      <c r="B47" s="357"/>
      <c r="C47" s="477"/>
      <c r="D47" s="459"/>
      <c r="E47" s="483"/>
      <c r="F47" s="357"/>
      <c r="G47" s="367"/>
      <c r="H47" s="338"/>
      <c r="I47" s="357"/>
      <c r="J47" s="338"/>
      <c r="K47" s="382"/>
      <c r="L47" s="385"/>
      <c r="M47" s="388"/>
      <c r="N47" s="142" t="s">
        <v>43</v>
      </c>
      <c r="O47" s="201" t="s">
        <v>280</v>
      </c>
      <c r="P47" s="105"/>
      <c r="Q47" s="153"/>
    </row>
    <row r="48" spans="1:17" s="9" customFormat="1" ht="30" customHeight="1" x14ac:dyDescent="0.3">
      <c r="A48" s="457"/>
      <c r="B48" s="357"/>
      <c r="C48" s="477"/>
      <c r="D48" s="459"/>
      <c r="E48" s="483"/>
      <c r="F48" s="357"/>
      <c r="G48" s="367"/>
      <c r="H48" s="338"/>
      <c r="I48" s="357"/>
      <c r="J48" s="338"/>
      <c r="K48" s="382"/>
      <c r="L48" s="385"/>
      <c r="M48" s="388"/>
      <c r="N48" s="142" t="s">
        <v>45</v>
      </c>
      <c r="O48" s="201" t="s">
        <v>281</v>
      </c>
      <c r="P48" s="105"/>
      <c r="Q48" s="153"/>
    </row>
    <row r="49" spans="1:17" s="9" customFormat="1" ht="30" customHeight="1" x14ac:dyDescent="0.3">
      <c r="A49" s="457"/>
      <c r="B49" s="357"/>
      <c r="C49" s="477"/>
      <c r="D49" s="459"/>
      <c r="E49" s="483"/>
      <c r="F49" s="357"/>
      <c r="G49" s="367"/>
      <c r="H49" s="338"/>
      <c r="I49" s="357"/>
      <c r="J49" s="338"/>
      <c r="K49" s="382"/>
      <c r="L49" s="385"/>
      <c r="M49" s="388"/>
      <c r="N49" s="142" t="s">
        <v>47</v>
      </c>
      <c r="O49" s="201" t="s">
        <v>282</v>
      </c>
      <c r="P49" s="105"/>
      <c r="Q49" s="153"/>
    </row>
    <row r="50" spans="1:17" s="9" customFormat="1" ht="30" customHeight="1" thickBot="1" x14ac:dyDescent="0.35">
      <c r="A50" s="457"/>
      <c r="B50" s="357"/>
      <c r="C50" s="477"/>
      <c r="D50" s="469"/>
      <c r="E50" s="484"/>
      <c r="F50" s="358"/>
      <c r="G50" s="368"/>
      <c r="H50" s="339"/>
      <c r="I50" s="358"/>
      <c r="J50" s="339"/>
      <c r="K50" s="383"/>
      <c r="L50" s="386"/>
      <c r="M50" s="389"/>
      <c r="N50" s="200" t="s">
        <v>49</v>
      </c>
      <c r="O50" s="218" t="s">
        <v>283</v>
      </c>
      <c r="P50" s="105"/>
      <c r="Q50" s="153"/>
    </row>
    <row r="51" spans="1:17" s="9" customFormat="1" ht="30" customHeight="1" x14ac:dyDescent="0.3">
      <c r="A51" s="457"/>
      <c r="B51" s="357"/>
      <c r="C51" s="477"/>
      <c r="D51" s="479">
        <v>1</v>
      </c>
      <c r="E51" s="497" t="s">
        <v>389</v>
      </c>
      <c r="F51" s="356">
        <v>15</v>
      </c>
      <c r="G51" s="366">
        <f>F51/$C$41*100</f>
        <v>33.333333333333329</v>
      </c>
      <c r="H51" s="337" t="s">
        <v>39</v>
      </c>
      <c r="I51" s="356"/>
      <c r="J51" s="337" t="s">
        <v>39</v>
      </c>
      <c r="K51" s="381" t="s">
        <v>41</v>
      </c>
      <c r="L51" s="384">
        <f>IF(OR(C41=0,G51=0),FALSE,IF(J51="Outstanding",5,IF(J51="Exceeds",4,IF(J51="Successful",3,IF(J51="Partially",2,IF(J51="Unacceptable",1))))))</f>
        <v>5</v>
      </c>
      <c r="M51" s="387">
        <f>$C$41*G51*L51/10000</f>
        <v>0.74999999999999989</v>
      </c>
      <c r="N51" s="197" t="s">
        <v>39</v>
      </c>
      <c r="O51" s="198" t="s">
        <v>187</v>
      </c>
      <c r="P51" s="105"/>
      <c r="Q51" s="153" t="str">
        <f>IF(AND($C$41&gt;0,G51&gt;0,J51=""),"RATING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457"/>
      <c r="B52" s="357"/>
      <c r="C52" s="477"/>
      <c r="D52" s="480"/>
      <c r="E52" s="498"/>
      <c r="F52" s="357"/>
      <c r="G52" s="367"/>
      <c r="H52" s="338"/>
      <c r="I52" s="357"/>
      <c r="J52" s="338"/>
      <c r="K52" s="382"/>
      <c r="L52" s="385"/>
      <c r="M52" s="388"/>
      <c r="N52" s="142" t="s">
        <v>43</v>
      </c>
      <c r="O52" s="199" t="s">
        <v>188</v>
      </c>
      <c r="P52" s="105"/>
      <c r="Q52" s="153"/>
    </row>
    <row r="53" spans="1:17" s="9" customFormat="1" ht="30" customHeight="1" x14ac:dyDescent="0.3">
      <c r="A53" s="457"/>
      <c r="B53" s="357"/>
      <c r="C53" s="477"/>
      <c r="D53" s="480"/>
      <c r="E53" s="498"/>
      <c r="F53" s="357"/>
      <c r="G53" s="367"/>
      <c r="H53" s="338"/>
      <c r="I53" s="357"/>
      <c r="J53" s="338"/>
      <c r="K53" s="382"/>
      <c r="L53" s="385"/>
      <c r="M53" s="388"/>
      <c r="N53" s="142" t="s">
        <v>45</v>
      </c>
      <c r="O53" s="199" t="s">
        <v>189</v>
      </c>
      <c r="P53" s="105"/>
      <c r="Q53" s="153"/>
    </row>
    <row r="54" spans="1:17" s="9" customFormat="1" ht="30" customHeight="1" x14ac:dyDescent="0.3">
      <c r="A54" s="457"/>
      <c r="B54" s="357"/>
      <c r="C54" s="477"/>
      <c r="D54" s="480"/>
      <c r="E54" s="498"/>
      <c r="F54" s="357"/>
      <c r="G54" s="367"/>
      <c r="H54" s="338"/>
      <c r="I54" s="357"/>
      <c r="J54" s="338"/>
      <c r="K54" s="382"/>
      <c r="L54" s="385"/>
      <c r="M54" s="388"/>
      <c r="N54" s="142" t="s">
        <v>47</v>
      </c>
      <c r="O54" s="199" t="s">
        <v>190</v>
      </c>
      <c r="P54" s="105"/>
      <c r="Q54" s="153"/>
    </row>
    <row r="55" spans="1:17" s="9" customFormat="1" ht="30" customHeight="1" thickBot="1" x14ac:dyDescent="0.35">
      <c r="A55" s="464"/>
      <c r="B55" s="358"/>
      <c r="C55" s="478"/>
      <c r="D55" s="481"/>
      <c r="E55" s="499"/>
      <c r="F55" s="358"/>
      <c r="G55" s="368"/>
      <c r="H55" s="339"/>
      <c r="I55" s="358"/>
      <c r="J55" s="339"/>
      <c r="K55" s="383"/>
      <c r="L55" s="386"/>
      <c r="M55" s="389"/>
      <c r="N55" s="200" t="s">
        <v>49</v>
      </c>
      <c r="O55" s="214" t="s">
        <v>191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83">
        <f>IF(C41=0,0,SUM(G41:G55))</f>
        <v>99.999999999999986</v>
      </c>
      <c r="H56" s="45" t="str">
        <f>IF(AND(C41&gt;0,G56=0),"PLEASE ENSURE KPIs ARE SET",IF(AND(C41&gt;0,G56&gt;0,G56&lt;100),"PLEASE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/>
      <c r="B57" s="395" t="s">
        <v>195</v>
      </c>
      <c r="C57" s="485">
        <v>10</v>
      </c>
      <c r="D57" s="548">
        <v>2</v>
      </c>
      <c r="E57" s="555" t="s">
        <v>312</v>
      </c>
      <c r="F57" s="359">
        <v>5</v>
      </c>
      <c r="G57" s="366">
        <f>F57/C57*100</f>
        <v>50</v>
      </c>
      <c r="H57" s="337" t="s">
        <v>39</v>
      </c>
      <c r="I57" s="356"/>
      <c r="J57" s="337" t="s">
        <v>39</v>
      </c>
      <c r="K57" s="381" t="s">
        <v>41</v>
      </c>
      <c r="L57" s="384">
        <f>IF(OR(C57=0,G57=0),FALSE,IF(J57="Outstanding",5,IF(J57="Exceeds",4,IF(J57="Successful",3,IF(J57="Partially",2,IF(J57="Unacceptable",1))))))</f>
        <v>5</v>
      </c>
      <c r="M57" s="387">
        <f>C57*G57*L57/10000</f>
        <v>0.25</v>
      </c>
      <c r="N57" s="197" t="s">
        <v>39</v>
      </c>
      <c r="O57" s="207" t="s">
        <v>105</v>
      </c>
      <c r="P57" s="105"/>
      <c r="Q57" s="153" t="str">
        <f>IF(AND(C57&gt;0,G57&gt;0,J57=""),"RATING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78"/>
      <c r="C58" s="486"/>
      <c r="D58" s="549"/>
      <c r="E58" s="556"/>
      <c r="F58" s="360"/>
      <c r="G58" s="367"/>
      <c r="H58" s="338"/>
      <c r="I58" s="357"/>
      <c r="J58" s="338"/>
      <c r="K58" s="382"/>
      <c r="L58" s="385"/>
      <c r="M58" s="388"/>
      <c r="N58" s="142" t="s">
        <v>43</v>
      </c>
      <c r="O58" s="148" t="s">
        <v>106</v>
      </c>
      <c r="P58" s="105"/>
      <c r="Q58" s="153"/>
    </row>
    <row r="59" spans="1:17" s="9" customFormat="1" ht="30" customHeight="1" x14ac:dyDescent="0.3">
      <c r="A59" s="394"/>
      <c r="B59" s="378"/>
      <c r="C59" s="486"/>
      <c r="D59" s="549"/>
      <c r="E59" s="556"/>
      <c r="F59" s="360"/>
      <c r="G59" s="367"/>
      <c r="H59" s="338"/>
      <c r="I59" s="357"/>
      <c r="J59" s="338"/>
      <c r="K59" s="382"/>
      <c r="L59" s="385"/>
      <c r="M59" s="388"/>
      <c r="N59" s="142" t="s">
        <v>45</v>
      </c>
      <c r="O59" s="148" t="s">
        <v>107</v>
      </c>
      <c r="P59" s="105"/>
      <c r="Q59" s="153"/>
    </row>
    <row r="60" spans="1:17" s="9" customFormat="1" ht="30" customHeight="1" x14ac:dyDescent="0.3">
      <c r="A60" s="394"/>
      <c r="B60" s="378"/>
      <c r="C60" s="486"/>
      <c r="D60" s="549"/>
      <c r="E60" s="556"/>
      <c r="F60" s="360"/>
      <c r="G60" s="367"/>
      <c r="H60" s="338"/>
      <c r="I60" s="357"/>
      <c r="J60" s="338"/>
      <c r="K60" s="382"/>
      <c r="L60" s="385"/>
      <c r="M60" s="388"/>
      <c r="N60" s="142" t="s">
        <v>47</v>
      </c>
      <c r="O60" s="148" t="s">
        <v>108</v>
      </c>
      <c r="P60" s="105"/>
      <c r="Q60" s="153"/>
    </row>
    <row r="61" spans="1:17" s="9" customFormat="1" ht="30" customHeight="1" thickBot="1" x14ac:dyDescent="0.35">
      <c r="A61" s="394"/>
      <c r="B61" s="378"/>
      <c r="C61" s="486"/>
      <c r="D61" s="550"/>
      <c r="E61" s="557"/>
      <c r="F61" s="361"/>
      <c r="G61" s="368"/>
      <c r="H61" s="339"/>
      <c r="I61" s="358"/>
      <c r="J61" s="339"/>
      <c r="K61" s="383"/>
      <c r="L61" s="386"/>
      <c r="M61" s="389"/>
      <c r="N61" s="200" t="s">
        <v>49</v>
      </c>
      <c r="O61" s="219" t="s">
        <v>109</v>
      </c>
      <c r="P61" s="105"/>
      <c r="Q61" s="153"/>
    </row>
    <row r="62" spans="1:17" s="9" customFormat="1" ht="30" customHeight="1" x14ac:dyDescent="0.3">
      <c r="A62" s="394"/>
      <c r="B62" s="378"/>
      <c r="C62" s="486"/>
      <c r="D62" s="479">
        <v>4</v>
      </c>
      <c r="E62" s="482" t="s">
        <v>204</v>
      </c>
      <c r="F62" s="356">
        <v>5</v>
      </c>
      <c r="G62" s="366">
        <f>F62/C57*100</f>
        <v>50</v>
      </c>
      <c r="H62" s="337" t="s">
        <v>39</v>
      </c>
      <c r="I62" s="356"/>
      <c r="J62" s="337" t="s">
        <v>39</v>
      </c>
      <c r="K62" s="381" t="s">
        <v>41</v>
      </c>
      <c r="L62" s="398">
        <f>IF(OR(C57=0,G62=0),FALSE,IF(J62="Outstanding",5,IF(J62="Exceeds",4,IF(J62="Successful",3,IF(J62="Partially",2,IF(J62="Unacceptable",1))))))</f>
        <v>5</v>
      </c>
      <c r="M62" s="408">
        <f>C57*G62*L62/10000</f>
        <v>0.25</v>
      </c>
      <c r="N62" s="197" t="s">
        <v>39</v>
      </c>
      <c r="O62" s="139" t="s">
        <v>117</v>
      </c>
      <c r="P62" s="105"/>
      <c r="Q62" s="153" t="str">
        <f>IF(AND(C57&gt;0,G62&gt;0,J62=""),"RATING REQ'D",IF(AND(K62="",OR(J62="Outstanding",J62="Exceeds", J62="Unacceptable")),"Comments compulsory for O, E and U rating",""))</f>
        <v/>
      </c>
    </row>
    <row r="63" spans="1:17" s="9" customFormat="1" x14ac:dyDescent="0.3">
      <c r="A63" s="394"/>
      <c r="B63" s="378"/>
      <c r="C63" s="486"/>
      <c r="D63" s="480"/>
      <c r="E63" s="483"/>
      <c r="F63" s="357"/>
      <c r="G63" s="367"/>
      <c r="H63" s="338"/>
      <c r="I63" s="357"/>
      <c r="J63" s="338"/>
      <c r="K63" s="382"/>
      <c r="L63" s="399"/>
      <c r="M63" s="409"/>
      <c r="N63" s="142" t="s">
        <v>43</v>
      </c>
      <c r="O63" s="201" t="s">
        <v>118</v>
      </c>
      <c r="P63" s="105"/>
      <c r="Q63" s="153"/>
    </row>
    <row r="64" spans="1:17" s="9" customFormat="1" ht="30" customHeight="1" x14ac:dyDescent="0.3">
      <c r="A64" s="394"/>
      <c r="B64" s="378"/>
      <c r="C64" s="486"/>
      <c r="D64" s="480"/>
      <c r="E64" s="483"/>
      <c r="F64" s="357"/>
      <c r="G64" s="367"/>
      <c r="H64" s="338"/>
      <c r="I64" s="357"/>
      <c r="J64" s="338"/>
      <c r="K64" s="382"/>
      <c r="L64" s="399"/>
      <c r="M64" s="409"/>
      <c r="N64" s="142" t="s">
        <v>45</v>
      </c>
      <c r="O64" s="140" t="s">
        <v>119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80"/>
      <c r="E65" s="483"/>
      <c r="F65" s="357"/>
      <c r="G65" s="367"/>
      <c r="H65" s="338"/>
      <c r="I65" s="357"/>
      <c r="J65" s="338"/>
      <c r="K65" s="382"/>
      <c r="L65" s="399"/>
      <c r="M65" s="409"/>
      <c r="N65" s="142" t="s">
        <v>47</v>
      </c>
      <c r="O65" s="140" t="s">
        <v>120</v>
      </c>
      <c r="P65" s="105"/>
      <c r="Q65" s="153"/>
    </row>
    <row r="66" spans="1:17" s="9" customFormat="1" ht="30" customHeight="1" thickBot="1" x14ac:dyDescent="0.35">
      <c r="A66" s="417"/>
      <c r="B66" s="407"/>
      <c r="C66" s="487"/>
      <c r="D66" s="481"/>
      <c r="E66" s="484"/>
      <c r="F66" s="358"/>
      <c r="G66" s="368"/>
      <c r="H66" s="339"/>
      <c r="I66" s="358"/>
      <c r="J66" s="339"/>
      <c r="K66" s="383"/>
      <c r="L66" s="400"/>
      <c r="M66" s="410"/>
      <c r="N66" s="200" t="s">
        <v>49</v>
      </c>
      <c r="O66" s="208" t="s">
        <v>121</v>
      </c>
      <c r="P66" s="105"/>
      <c r="Q66" s="153"/>
    </row>
    <row r="67" spans="1:17" s="9" customFormat="1" ht="30" customHeight="1" thickBot="1" x14ac:dyDescent="0.35">
      <c r="A67" s="11"/>
      <c r="B67" s="10"/>
      <c r="C67" s="72"/>
      <c r="E67" s="14"/>
      <c r="F67" s="14"/>
      <c r="G67" s="83">
        <f>IF(C57=0,0,SUM(G57:G66))</f>
        <v>100</v>
      </c>
      <c r="H67" s="45" t="str">
        <f>IF(AND(C57&gt;0,G67=0),"PLEASE ENSURE KPIs ARE SET",IF(AND(C57&gt;0,G67&gt;0,G67&lt;100),"PLEASE ENSURE TOTAL WEIGHTAGE IS 100%.",IF(G67&gt;100,"WEIGHTAGE EXCEEDED, PLEASE REVIEW.","")))</f>
        <v/>
      </c>
      <c r="I67" s="14"/>
      <c r="J67" s="11"/>
      <c r="K67" s="14"/>
      <c r="L67" s="103"/>
      <c r="M67" s="104"/>
      <c r="N67" s="105"/>
      <c r="O67" s="106" t="str">
        <f>IF(N67="","",1)</f>
        <v/>
      </c>
      <c r="P67" s="105"/>
      <c r="Q67" s="153"/>
    </row>
    <row r="68" spans="1:17" s="9" customFormat="1" ht="30" customHeight="1" x14ac:dyDescent="0.3">
      <c r="A68" s="393">
        <v>5</v>
      </c>
      <c r="B68" s="395" t="s">
        <v>122</v>
      </c>
      <c r="C68" s="485">
        <v>5</v>
      </c>
      <c r="D68" s="479">
        <v>1</v>
      </c>
      <c r="E68" s="607" t="s">
        <v>314</v>
      </c>
      <c r="F68" s="356">
        <v>5</v>
      </c>
      <c r="G68" s="366">
        <f>F68/$C$68*100</f>
        <v>100</v>
      </c>
      <c r="H68" s="337" t="s">
        <v>39</v>
      </c>
      <c r="I68" s="356"/>
      <c r="J68" s="337" t="s">
        <v>39</v>
      </c>
      <c r="K68" s="381" t="s">
        <v>41</v>
      </c>
      <c r="L68" s="384">
        <f>IF(OR($C$68=0,G68=0),FALSE,IF(J68="Outstanding",5,IF(J68="Exceeds",4,IF(J68="Successful",3,IF(J68="Partially",2,IF(J68="Unacceptable",1))))))</f>
        <v>5</v>
      </c>
      <c r="M68" s="387">
        <f>$C$68*G68*L68/10000</f>
        <v>0.25</v>
      </c>
      <c r="N68" s="197" t="s">
        <v>39</v>
      </c>
      <c r="O68" s="121" t="s">
        <v>124</v>
      </c>
      <c r="P68" s="105"/>
      <c r="Q68" s="153" t="str">
        <f>IF(AND($C$68&gt;0,G68&gt;0,J68=""),"RATING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378"/>
      <c r="C69" s="486"/>
      <c r="D69" s="480"/>
      <c r="E69" s="608"/>
      <c r="F69" s="357"/>
      <c r="G69" s="367"/>
      <c r="H69" s="338"/>
      <c r="I69" s="357"/>
      <c r="J69" s="338"/>
      <c r="K69" s="382"/>
      <c r="L69" s="385"/>
      <c r="M69" s="388"/>
      <c r="N69" s="142" t="s">
        <v>43</v>
      </c>
      <c r="O69" s="115" t="s">
        <v>125</v>
      </c>
      <c r="P69" s="105"/>
      <c r="Q69" s="153"/>
    </row>
    <row r="70" spans="1:17" s="9" customFormat="1" ht="30" customHeight="1" x14ac:dyDescent="0.3">
      <c r="A70" s="394"/>
      <c r="B70" s="378"/>
      <c r="C70" s="486"/>
      <c r="D70" s="480"/>
      <c r="E70" s="608"/>
      <c r="F70" s="357"/>
      <c r="G70" s="367"/>
      <c r="H70" s="338"/>
      <c r="I70" s="357"/>
      <c r="J70" s="338"/>
      <c r="K70" s="382"/>
      <c r="L70" s="385"/>
      <c r="M70" s="388"/>
      <c r="N70" s="142" t="s">
        <v>45</v>
      </c>
      <c r="O70" s="115" t="s">
        <v>126</v>
      </c>
      <c r="P70" s="105"/>
      <c r="Q70" s="153"/>
    </row>
    <row r="71" spans="1:17" s="9" customFormat="1" ht="30" customHeight="1" thickBot="1" x14ac:dyDescent="0.35">
      <c r="A71" s="417"/>
      <c r="B71" s="407"/>
      <c r="C71" s="487"/>
      <c r="D71" s="481"/>
      <c r="E71" s="609"/>
      <c r="F71" s="358"/>
      <c r="G71" s="368"/>
      <c r="H71" s="339"/>
      <c r="I71" s="358"/>
      <c r="J71" s="339"/>
      <c r="K71" s="383"/>
      <c r="L71" s="386"/>
      <c r="M71" s="389"/>
      <c r="N71" s="200" t="s">
        <v>47</v>
      </c>
      <c r="O71" s="116" t="s">
        <v>127</v>
      </c>
      <c r="P71" s="105"/>
      <c r="Q71" s="153"/>
    </row>
    <row r="72" spans="1:17" s="9" customFormat="1" ht="30" customHeight="1" thickBot="1" x14ac:dyDescent="0.35">
      <c r="A72" s="11"/>
      <c r="B72" s="10"/>
      <c r="C72" s="72"/>
      <c r="E72" s="14"/>
      <c r="F72" s="14"/>
      <c r="G72" s="83">
        <f>IF(C68=0,0,SUM(G68:G71))</f>
        <v>100</v>
      </c>
      <c r="H72" s="45" t="str">
        <f>IF(AND(C68&gt;0,G72=0),"PLEASE ENSURE KPIs ARE SET",IF(AND(C68&gt;0,G72&gt;0,G72&lt;100),"PLEASE ENSURE TOTAL WEIGHTAGE IS 100%.",IF(G72&gt;100,"WEIGHTAGE EXCEEDED, PLEASE REVIEW.","")))</f>
        <v/>
      </c>
      <c r="I72" s="14"/>
      <c r="J72" s="11"/>
      <c r="K72" s="14"/>
      <c r="L72" s="103"/>
      <c r="M72" s="104"/>
      <c r="N72" s="105"/>
      <c r="O72" s="106" t="str">
        <f>IF(N72="","",1)</f>
        <v/>
      </c>
      <c r="P72" s="105"/>
      <c r="Q72" s="153"/>
    </row>
    <row r="73" spans="1:17" s="9" customFormat="1" ht="30" customHeight="1" x14ac:dyDescent="0.3">
      <c r="A73" s="393">
        <v>6</v>
      </c>
      <c r="B73" s="395" t="s">
        <v>129</v>
      </c>
      <c r="C73" s="485">
        <v>8</v>
      </c>
      <c r="D73" s="458">
        <v>1</v>
      </c>
      <c r="E73" s="356" t="s">
        <v>206</v>
      </c>
      <c r="F73" s="356">
        <v>8</v>
      </c>
      <c r="G73" s="366">
        <f>F73/$C$73*100</f>
        <v>100</v>
      </c>
      <c r="H73" s="337" t="s">
        <v>39</v>
      </c>
      <c r="I73" s="356"/>
      <c r="J73" s="337" t="s">
        <v>39</v>
      </c>
      <c r="K73" s="381" t="s">
        <v>41</v>
      </c>
      <c r="L73" s="384">
        <f>IF(OR($C$73=0,G73=0),FALSE,IF(J73="Outstanding",5,IF(J73="Exceeds",4,IF(J73="Successful",3,IF(J73="Partially",2,IF(J73="Unacceptable",1))))))</f>
        <v>5</v>
      </c>
      <c r="M73" s="387">
        <f>$C$73*G73*L73/10000</f>
        <v>0.4</v>
      </c>
      <c r="N73" s="197" t="s">
        <v>39</v>
      </c>
      <c r="O73" s="139" t="s">
        <v>131</v>
      </c>
      <c r="P73" s="105"/>
      <c r="Q73" s="153" t="str">
        <f>IF(AND($C$73&gt;0,G73&gt;0,J73=""),"RATING REQ'D",IF(AND(K73="",OR(J73="Outstanding",J73="Exceeds", J73="Unacceptable")),"Comments compulsory for O, E and U rating",""))</f>
        <v/>
      </c>
    </row>
    <row r="74" spans="1:17" s="9" customFormat="1" ht="30" customHeight="1" x14ac:dyDescent="0.3">
      <c r="A74" s="394"/>
      <c r="B74" s="378"/>
      <c r="C74" s="486"/>
      <c r="D74" s="459"/>
      <c r="E74" s="357"/>
      <c r="F74" s="357"/>
      <c r="G74" s="367"/>
      <c r="H74" s="338"/>
      <c r="I74" s="357"/>
      <c r="J74" s="338"/>
      <c r="K74" s="382"/>
      <c r="L74" s="385"/>
      <c r="M74" s="388"/>
      <c r="N74" s="142" t="s">
        <v>43</v>
      </c>
      <c r="O74" s="201" t="s">
        <v>132</v>
      </c>
      <c r="P74" s="105"/>
      <c r="Q74" s="153"/>
    </row>
    <row r="75" spans="1:17" s="9" customFormat="1" ht="30" customHeight="1" x14ac:dyDescent="0.3">
      <c r="A75" s="394"/>
      <c r="B75" s="378"/>
      <c r="C75" s="486"/>
      <c r="D75" s="459"/>
      <c r="E75" s="357"/>
      <c r="F75" s="357"/>
      <c r="G75" s="367"/>
      <c r="H75" s="338"/>
      <c r="I75" s="357"/>
      <c r="J75" s="338"/>
      <c r="K75" s="382"/>
      <c r="L75" s="385"/>
      <c r="M75" s="388"/>
      <c r="N75" s="142" t="s">
        <v>45</v>
      </c>
      <c r="O75" s="140" t="s">
        <v>133</v>
      </c>
      <c r="P75" s="105"/>
      <c r="Q75" s="153"/>
    </row>
    <row r="76" spans="1:17" s="9" customFormat="1" ht="30" customHeight="1" x14ac:dyDescent="0.3">
      <c r="A76" s="394"/>
      <c r="B76" s="378"/>
      <c r="C76" s="486"/>
      <c r="D76" s="459"/>
      <c r="E76" s="357"/>
      <c r="F76" s="357"/>
      <c r="G76" s="367"/>
      <c r="H76" s="338"/>
      <c r="I76" s="357"/>
      <c r="J76" s="338"/>
      <c r="K76" s="382"/>
      <c r="L76" s="385"/>
      <c r="M76" s="388"/>
      <c r="N76" s="142" t="s">
        <v>47</v>
      </c>
      <c r="O76" s="140" t="s">
        <v>134</v>
      </c>
      <c r="P76" s="105"/>
      <c r="Q76" s="153"/>
    </row>
    <row r="77" spans="1:17" s="9" customFormat="1" ht="30" customHeight="1" thickBot="1" x14ac:dyDescent="0.35">
      <c r="A77" s="394"/>
      <c r="B77" s="378"/>
      <c r="C77" s="486"/>
      <c r="D77" s="460"/>
      <c r="E77" s="453"/>
      <c r="F77" s="453"/>
      <c r="G77" s="468"/>
      <c r="H77" s="452"/>
      <c r="I77" s="453"/>
      <c r="J77" s="452"/>
      <c r="K77" s="454"/>
      <c r="L77" s="455"/>
      <c r="M77" s="389"/>
      <c r="N77" s="200" t="s">
        <v>49</v>
      </c>
      <c r="O77" s="208" t="s">
        <v>135</v>
      </c>
      <c r="P77" s="105"/>
      <c r="Q77" s="153"/>
    </row>
    <row r="78" spans="1:17" s="9" customFormat="1" ht="30" hidden="1" customHeight="1" x14ac:dyDescent="0.3">
      <c r="A78" s="394"/>
      <c r="B78" s="378"/>
      <c r="C78" s="486"/>
      <c r="D78" s="458">
        <v>2</v>
      </c>
      <c r="E78" s="356"/>
      <c r="F78" s="356"/>
      <c r="G78" s="366">
        <f>F78/$C$73*100</f>
        <v>0</v>
      </c>
      <c r="H78" s="337"/>
      <c r="I78" s="356"/>
      <c r="J78" s="337"/>
      <c r="K78" s="381"/>
      <c r="L78" s="384" t="e">
        <f>IF(OR(#REF!=0,G78=0),FALSE,IF(J78="Outstanding",5,IF(J78="Exceeds",4,IF(J78="Successful",3,IF(J78="Partially",2,IF(J78="Unacceptable",1))))))</f>
        <v>#REF!</v>
      </c>
      <c r="M78" s="387" t="e">
        <f>$C$73*G78*L78/10000</f>
        <v>#REF!</v>
      </c>
      <c r="N78" s="107"/>
      <c r="O78" s="140" t="str">
        <f>IF(Q78="","",1)</f>
        <v/>
      </c>
      <c r="P78" s="105"/>
      <c r="Q78" s="153" t="str">
        <f>IF(AND($C$73&gt;0,G78&gt;0,J78=""),"RATING REQ'D",IF(AND(K78="",OR(J78="Outstanding",J78="Exceeds", J78="Unacceptable")),"Comments compulsory for O, E and U rating",""))</f>
        <v/>
      </c>
    </row>
    <row r="79" spans="1:17" s="9" customFormat="1" ht="30" hidden="1" customHeight="1" x14ac:dyDescent="0.3">
      <c r="A79" s="394"/>
      <c r="B79" s="378"/>
      <c r="C79" s="486"/>
      <c r="D79" s="459"/>
      <c r="E79" s="357"/>
      <c r="F79" s="357"/>
      <c r="G79" s="367"/>
      <c r="H79" s="338"/>
      <c r="I79" s="357"/>
      <c r="J79" s="338"/>
      <c r="K79" s="382"/>
      <c r="L79" s="385"/>
      <c r="M79" s="388"/>
      <c r="N79" s="107"/>
      <c r="O79" s="140"/>
      <c r="P79" s="105"/>
      <c r="Q79" s="153"/>
    </row>
    <row r="80" spans="1:17" s="9" customFormat="1" ht="30" hidden="1" customHeight="1" x14ac:dyDescent="0.3">
      <c r="A80" s="394"/>
      <c r="B80" s="378"/>
      <c r="C80" s="486"/>
      <c r="D80" s="459"/>
      <c r="E80" s="357"/>
      <c r="F80" s="357"/>
      <c r="G80" s="367"/>
      <c r="H80" s="338"/>
      <c r="I80" s="357"/>
      <c r="J80" s="338"/>
      <c r="K80" s="382"/>
      <c r="L80" s="385"/>
      <c r="M80" s="388"/>
      <c r="N80" s="107"/>
      <c r="O80" s="140"/>
      <c r="P80" s="105"/>
      <c r="Q80" s="153"/>
    </row>
    <row r="81" spans="1:17" s="9" customFormat="1" ht="30" hidden="1" customHeight="1" x14ac:dyDescent="0.3">
      <c r="A81" s="394"/>
      <c r="B81" s="378"/>
      <c r="C81" s="486"/>
      <c r="D81" s="459"/>
      <c r="E81" s="357"/>
      <c r="F81" s="357"/>
      <c r="G81" s="367"/>
      <c r="H81" s="338"/>
      <c r="I81" s="357"/>
      <c r="J81" s="338"/>
      <c r="K81" s="382"/>
      <c r="L81" s="385"/>
      <c r="M81" s="388"/>
      <c r="N81" s="107"/>
      <c r="O81" s="140"/>
      <c r="P81" s="105"/>
      <c r="Q81" s="153"/>
    </row>
    <row r="82" spans="1:17" s="9" customFormat="1" ht="30" hidden="1" customHeight="1" x14ac:dyDescent="0.3">
      <c r="A82" s="394"/>
      <c r="B82" s="378"/>
      <c r="C82" s="486"/>
      <c r="D82" s="460"/>
      <c r="E82" s="453"/>
      <c r="F82" s="453"/>
      <c r="G82" s="468"/>
      <c r="H82" s="452"/>
      <c r="I82" s="453"/>
      <c r="J82" s="452"/>
      <c r="K82" s="454"/>
      <c r="L82" s="455"/>
      <c r="M82" s="389"/>
      <c r="N82" s="107"/>
      <c r="O82" s="140"/>
      <c r="P82" s="105"/>
      <c r="Q82" s="153"/>
    </row>
    <row r="83" spans="1:17" s="9" customFormat="1" ht="30" hidden="1" customHeight="1" x14ac:dyDescent="0.3">
      <c r="A83" s="394"/>
      <c r="B83" s="378"/>
      <c r="C83" s="486"/>
      <c r="D83" s="458">
        <v>3</v>
      </c>
      <c r="E83" s="356"/>
      <c r="F83" s="356"/>
      <c r="G83" s="366">
        <f>F83/$C$73*100</f>
        <v>0</v>
      </c>
      <c r="H83" s="337"/>
      <c r="I83" s="356"/>
      <c r="J83" s="337"/>
      <c r="K83" s="381"/>
      <c r="L83" s="384" t="e">
        <f>IF(OR(#REF!=0,G83=0),FALSE,IF(J83="Outstanding",5,IF(J83="Exceeds",4,IF(J83="Successful",3,IF(J83="Partially",2,IF(J83="Unacceptable",1))))))</f>
        <v>#REF!</v>
      </c>
      <c r="M83" s="387" t="e">
        <f>$C$73*G83*L83/10000</f>
        <v>#REF!</v>
      </c>
      <c r="N83" s="107"/>
      <c r="O83" s="115" t="str">
        <f>IF(Q83="","",1)</f>
        <v/>
      </c>
      <c r="P83" s="105"/>
      <c r="Q83" s="153" t="str">
        <f>IF(AND($C$73&gt;0,G83&gt;0,J83=""),"RATING REQ'D",IF(AND(K83="",OR(J83="Outstanding",J83="Exceeds", J83="Unacceptable")),"Comments compulsory for O, E and U rating",""))</f>
        <v/>
      </c>
    </row>
    <row r="84" spans="1:17" s="9" customFormat="1" ht="30" hidden="1" customHeight="1" x14ac:dyDescent="0.3">
      <c r="A84" s="394"/>
      <c r="B84" s="378"/>
      <c r="C84" s="486"/>
      <c r="D84" s="459"/>
      <c r="E84" s="357"/>
      <c r="F84" s="357"/>
      <c r="G84" s="367"/>
      <c r="H84" s="338"/>
      <c r="I84" s="357"/>
      <c r="J84" s="338"/>
      <c r="K84" s="382"/>
      <c r="L84" s="385"/>
      <c r="M84" s="388"/>
      <c r="N84" s="107"/>
      <c r="O84" s="115"/>
      <c r="P84" s="105"/>
      <c r="Q84" s="153"/>
    </row>
    <row r="85" spans="1:17" s="9" customFormat="1" ht="30" hidden="1" customHeight="1" x14ac:dyDescent="0.3">
      <c r="A85" s="394"/>
      <c r="B85" s="378"/>
      <c r="C85" s="486"/>
      <c r="D85" s="459"/>
      <c r="E85" s="357"/>
      <c r="F85" s="357"/>
      <c r="G85" s="367"/>
      <c r="H85" s="338"/>
      <c r="I85" s="357"/>
      <c r="J85" s="338"/>
      <c r="K85" s="382"/>
      <c r="L85" s="385"/>
      <c r="M85" s="388"/>
      <c r="N85" s="107"/>
      <c r="O85" s="115"/>
      <c r="P85" s="105"/>
      <c r="Q85" s="153"/>
    </row>
    <row r="86" spans="1:17" s="9" customFormat="1" ht="30" hidden="1" customHeight="1" x14ac:dyDescent="0.3">
      <c r="A86" s="394"/>
      <c r="B86" s="378"/>
      <c r="C86" s="486"/>
      <c r="D86" s="459"/>
      <c r="E86" s="357"/>
      <c r="F86" s="357"/>
      <c r="G86" s="367"/>
      <c r="H86" s="338"/>
      <c r="I86" s="357"/>
      <c r="J86" s="338"/>
      <c r="K86" s="382"/>
      <c r="L86" s="385"/>
      <c r="M86" s="388"/>
      <c r="N86" s="107"/>
      <c r="O86" s="115"/>
      <c r="P86" s="105"/>
      <c r="Q86" s="153"/>
    </row>
    <row r="87" spans="1:17" s="9" customFormat="1" ht="30" hidden="1" customHeight="1" x14ac:dyDescent="0.3">
      <c r="A87" s="394"/>
      <c r="B87" s="378"/>
      <c r="C87" s="486"/>
      <c r="D87" s="460"/>
      <c r="E87" s="453"/>
      <c r="F87" s="453"/>
      <c r="G87" s="468"/>
      <c r="H87" s="452"/>
      <c r="I87" s="453"/>
      <c r="J87" s="452"/>
      <c r="K87" s="454"/>
      <c r="L87" s="455"/>
      <c r="M87" s="389"/>
      <c r="N87" s="107"/>
      <c r="O87" s="115"/>
      <c r="P87" s="105"/>
      <c r="Q87" s="153"/>
    </row>
    <row r="88" spans="1:17" s="9" customFormat="1" ht="30" hidden="1" customHeight="1" x14ac:dyDescent="0.3">
      <c r="A88" s="394"/>
      <c r="B88" s="378"/>
      <c r="C88" s="486"/>
      <c r="D88" s="458">
        <v>4</v>
      </c>
      <c r="E88" s="356"/>
      <c r="F88" s="356"/>
      <c r="G88" s="366">
        <f>F88/$C$73*100</f>
        <v>0</v>
      </c>
      <c r="H88" s="337"/>
      <c r="I88" s="356"/>
      <c r="J88" s="337"/>
      <c r="K88" s="381"/>
      <c r="L88" s="384" t="e">
        <f>IF(OR(#REF!=0,G88=0),FALSE,IF(J88="Outstanding",5,IF(J88="Exceeds",4,IF(J88="Successful",3,IF(J88="Partially",2,IF(J88="Unacceptable",1))))))</f>
        <v>#REF!</v>
      </c>
      <c r="M88" s="387" t="e">
        <f>$C$73*G88*L88/10000</f>
        <v>#REF!</v>
      </c>
      <c r="N88" s="111"/>
      <c r="O88" s="220" t="str">
        <f>IF(Q88="","",1)</f>
        <v/>
      </c>
      <c r="P88" s="105"/>
      <c r="Q88" s="153" t="str">
        <f>IF(AND($C$73&gt;0,G88&gt;0,J88=""),"RATING REQ'D",IF(AND(K88="",OR(J88="Outstanding",J88="Exceeds", J88="Unacceptable")),"Comments compulsory for O, E and U rating",""))</f>
        <v/>
      </c>
    </row>
    <row r="89" spans="1:17" s="9" customFormat="1" ht="30" hidden="1" customHeight="1" x14ac:dyDescent="0.3">
      <c r="A89" s="394"/>
      <c r="B89" s="378"/>
      <c r="C89" s="486"/>
      <c r="D89" s="459"/>
      <c r="E89" s="357"/>
      <c r="F89" s="357"/>
      <c r="G89" s="367"/>
      <c r="H89" s="338"/>
      <c r="I89" s="357"/>
      <c r="J89" s="338"/>
      <c r="K89" s="382"/>
      <c r="L89" s="385"/>
      <c r="M89" s="388"/>
      <c r="N89" s="111"/>
      <c r="O89" s="220"/>
      <c r="P89" s="105"/>
      <c r="Q89" s="153"/>
    </row>
    <row r="90" spans="1:17" s="9" customFormat="1" ht="30" hidden="1" customHeight="1" x14ac:dyDescent="0.3">
      <c r="A90" s="394"/>
      <c r="B90" s="378"/>
      <c r="C90" s="486"/>
      <c r="D90" s="459"/>
      <c r="E90" s="357"/>
      <c r="F90" s="357"/>
      <c r="G90" s="367"/>
      <c r="H90" s="338"/>
      <c r="I90" s="357"/>
      <c r="J90" s="338"/>
      <c r="K90" s="382"/>
      <c r="L90" s="385"/>
      <c r="M90" s="388"/>
      <c r="N90" s="111"/>
      <c r="O90" s="220"/>
      <c r="P90" s="105"/>
      <c r="Q90" s="153"/>
    </row>
    <row r="91" spans="1:17" s="9" customFormat="1" ht="30" hidden="1" customHeight="1" x14ac:dyDescent="0.3">
      <c r="A91" s="394"/>
      <c r="B91" s="378"/>
      <c r="C91" s="486"/>
      <c r="D91" s="459"/>
      <c r="E91" s="357"/>
      <c r="F91" s="357"/>
      <c r="G91" s="367"/>
      <c r="H91" s="338"/>
      <c r="I91" s="357"/>
      <c r="J91" s="338"/>
      <c r="K91" s="382"/>
      <c r="L91" s="385"/>
      <c r="M91" s="388"/>
      <c r="N91" s="111"/>
      <c r="O91" s="220"/>
      <c r="P91" s="105"/>
      <c r="Q91" s="153"/>
    </row>
    <row r="92" spans="1:17" s="9" customFormat="1" ht="30" hidden="1" customHeight="1" x14ac:dyDescent="0.3">
      <c r="A92" s="394"/>
      <c r="B92" s="378"/>
      <c r="C92" s="486"/>
      <c r="D92" s="460"/>
      <c r="E92" s="453"/>
      <c r="F92" s="453"/>
      <c r="G92" s="468"/>
      <c r="H92" s="452"/>
      <c r="I92" s="453"/>
      <c r="J92" s="452"/>
      <c r="K92" s="454"/>
      <c r="L92" s="455"/>
      <c r="M92" s="389"/>
      <c r="N92" s="111"/>
      <c r="O92" s="220"/>
      <c r="P92" s="105"/>
      <c r="Q92" s="153"/>
    </row>
    <row r="93" spans="1:17" s="9" customFormat="1" ht="30" hidden="1" customHeight="1" x14ac:dyDescent="0.3">
      <c r="A93" s="394"/>
      <c r="B93" s="378"/>
      <c r="C93" s="486"/>
      <c r="D93" s="458">
        <v>5</v>
      </c>
      <c r="E93" s="356"/>
      <c r="F93" s="356"/>
      <c r="G93" s="366">
        <f>F93/$C$73*100</f>
        <v>0</v>
      </c>
      <c r="H93" s="337"/>
      <c r="I93" s="356"/>
      <c r="J93" s="337"/>
      <c r="K93" s="381"/>
      <c r="L93" s="384" t="e">
        <f>IF(OR(#REF!=0,G93=0),FALSE,IF(J93="Outstanding",5,IF(J93="Exceeds",4,IF(J93="Successful",3,IF(J93="Partially",2,IF(J93="Unacceptable",1))))))</f>
        <v>#REF!</v>
      </c>
      <c r="M93" s="387" t="e">
        <f>$C$73*G93*L93/10000</f>
        <v>#REF!</v>
      </c>
      <c r="N93" s="111"/>
      <c r="O93" s="220" t="str">
        <f>IF(Q93="","",1)</f>
        <v/>
      </c>
      <c r="P93" s="105"/>
      <c r="Q93" s="153" t="str">
        <f>IF(AND($C$73&gt;0,G93&gt;0,J93=""),"RATING REQ'D",IF(AND(K93="",OR(J93="Outstanding",J93="Exceeds", J93="Unacceptable")),"Comments compulsory for O, E and U rating",""))</f>
        <v/>
      </c>
    </row>
    <row r="94" spans="1:17" s="9" customFormat="1" ht="30" hidden="1" customHeight="1" x14ac:dyDescent="0.3">
      <c r="A94" s="394"/>
      <c r="B94" s="378"/>
      <c r="C94" s="486"/>
      <c r="D94" s="459"/>
      <c r="E94" s="357"/>
      <c r="F94" s="357"/>
      <c r="G94" s="367"/>
      <c r="H94" s="338"/>
      <c r="I94" s="357"/>
      <c r="J94" s="338"/>
      <c r="K94" s="382"/>
      <c r="L94" s="385"/>
      <c r="M94" s="388"/>
      <c r="N94" s="111"/>
      <c r="O94" s="220"/>
      <c r="P94" s="105"/>
      <c r="Q94" s="153"/>
    </row>
    <row r="95" spans="1:17" s="9" customFormat="1" ht="30" hidden="1" customHeight="1" x14ac:dyDescent="0.3">
      <c r="A95" s="394"/>
      <c r="B95" s="378"/>
      <c r="C95" s="486"/>
      <c r="D95" s="459"/>
      <c r="E95" s="357"/>
      <c r="F95" s="357"/>
      <c r="G95" s="367"/>
      <c r="H95" s="338"/>
      <c r="I95" s="357"/>
      <c r="J95" s="338"/>
      <c r="K95" s="382"/>
      <c r="L95" s="385"/>
      <c r="M95" s="388"/>
      <c r="N95" s="111"/>
      <c r="O95" s="220"/>
      <c r="P95" s="105"/>
      <c r="Q95" s="153"/>
    </row>
    <row r="96" spans="1:17" s="9" customFormat="1" ht="30" hidden="1" customHeight="1" x14ac:dyDescent="0.3">
      <c r="A96" s="394"/>
      <c r="B96" s="378"/>
      <c r="C96" s="486"/>
      <c r="D96" s="459"/>
      <c r="E96" s="357"/>
      <c r="F96" s="357"/>
      <c r="G96" s="367"/>
      <c r="H96" s="338"/>
      <c r="I96" s="357"/>
      <c r="J96" s="338"/>
      <c r="K96" s="382"/>
      <c r="L96" s="385"/>
      <c r="M96" s="388"/>
      <c r="N96" s="111"/>
      <c r="O96" s="220"/>
      <c r="P96" s="105"/>
      <c r="Q96" s="153"/>
    </row>
    <row r="97" spans="1:17" s="9" customFormat="1" ht="30" hidden="1" customHeight="1" x14ac:dyDescent="0.3">
      <c r="A97" s="417"/>
      <c r="B97" s="407"/>
      <c r="C97" s="487"/>
      <c r="D97" s="469"/>
      <c r="E97" s="358"/>
      <c r="F97" s="358"/>
      <c r="G97" s="368"/>
      <c r="H97" s="339"/>
      <c r="I97" s="358"/>
      <c r="J97" s="339"/>
      <c r="K97" s="383"/>
      <c r="L97" s="386"/>
      <c r="M97" s="389"/>
      <c r="N97" s="221"/>
      <c r="O97" s="222"/>
      <c r="P97" s="105"/>
      <c r="Q97" s="153"/>
    </row>
    <row r="98" spans="1:17" s="9" customFormat="1" ht="12.6" thickBot="1" x14ac:dyDescent="0.35">
      <c r="A98" s="11"/>
      <c r="B98" s="10"/>
      <c r="C98" s="72"/>
      <c r="E98" s="14"/>
      <c r="F98" s="14"/>
      <c r="G98" s="217">
        <f>IF(C73=0,0,SUM(G73:G93))</f>
        <v>100</v>
      </c>
      <c r="H98" s="45" t="str">
        <f>IF(AND(C73&gt;0,G98=0),"PLEASE ENSURE KPIs ARE SET",IF(AND(C99&gt;0,G98&gt;0,G98&lt;100),"PLEASE ENSURE TOTAL WEIGHTAGE IS 100%.",IF(G98&gt;100,"WEIGHTAGE EXCEEDED, PLEASE REVIEW.","")))</f>
        <v/>
      </c>
      <c r="I98" s="14"/>
      <c r="J98" s="11"/>
      <c r="K98" s="14"/>
      <c r="L98" s="103"/>
      <c r="M98" s="103"/>
      <c r="N98" s="105"/>
      <c r="O98" s="105" t="str">
        <f>IF(N98="","",1)</f>
        <v/>
      </c>
      <c r="P98" s="105"/>
      <c r="Q98" s="153"/>
    </row>
    <row r="99" spans="1:17" s="4" customFormat="1" ht="15" thickBot="1" x14ac:dyDescent="0.35">
      <c r="A99" s="30"/>
      <c r="C99" s="74">
        <f>SUM(C24:C98)</f>
        <v>100</v>
      </c>
      <c r="D99" s="45" t="str">
        <f>IF(C99&lt;100,"INSUFFICIENT WEIGHTAGE.",IF(C99&gt;100,"WEIGHTAGE EXCEEDED.",""))</f>
        <v/>
      </c>
      <c r="G99"/>
      <c r="H99" s="45"/>
      <c r="I99" s="50" t="s">
        <v>136</v>
      </c>
      <c r="J99" s="48">
        <f>IF(AND(C99=100,P99="OK",P100=0),SUM(M24:M77),"")</f>
        <v>5</v>
      </c>
      <c r="L99" s="93"/>
      <c r="M99" s="93"/>
      <c r="N99" s="94"/>
      <c r="O99" s="124" t="s">
        <v>137</v>
      </c>
      <c r="P99" s="133" t="str">
        <f>IF(AND(H40="",H34="",H56="",H67="",H72="",H98=""),"OK","NOT OK")</f>
        <v>OK</v>
      </c>
      <c r="Q99" s="94"/>
    </row>
    <row r="100" spans="1:17" ht="16.5" customHeight="1" x14ac:dyDescent="0.4">
      <c r="I100" s="50" t="s">
        <v>138</v>
      </c>
      <c r="J100" s="40" t="str">
        <f>IF(O101=5,"Outstanding",IF(O101=4,"Exceeds",IF(O101=3,"Successful",IF(O101=2,"Partially",IF(O101=1,"Unacceptable","")))))</f>
        <v>Outstanding</v>
      </c>
      <c r="K100"/>
      <c r="M100" s="91"/>
      <c r="O100" s="124" t="s">
        <v>139</v>
      </c>
      <c r="P100" s="156">
        <f>SUM(O24:O98)</f>
        <v>0</v>
      </c>
    </row>
    <row r="101" spans="1:17" ht="16.5" customHeight="1" thickBot="1" x14ac:dyDescent="0.35">
      <c r="K101"/>
      <c r="M101" s="91"/>
      <c r="O101" s="94">
        <f>IF(J99="","",ROUND(J99,0))</f>
        <v>5</v>
      </c>
      <c r="P101" s="133"/>
    </row>
    <row r="102" spans="1:17" s="4" customFormat="1" x14ac:dyDescent="0.3">
      <c r="A102" s="16" t="s">
        <v>140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8"/>
      <c r="L102" s="93"/>
      <c r="M102" s="94"/>
      <c r="N102" s="125"/>
      <c r="O102" s="94"/>
      <c r="P102" s="94"/>
      <c r="Q102" s="94"/>
    </row>
    <row r="103" spans="1:17" s="51" customFormat="1" x14ac:dyDescent="0.25">
      <c r="A103" s="57"/>
      <c r="K103" s="58"/>
      <c r="L103" s="126"/>
      <c r="M103" s="127"/>
      <c r="N103" s="128"/>
      <c r="O103" s="127"/>
      <c r="P103" s="127"/>
      <c r="Q103" s="127"/>
    </row>
    <row r="104" spans="1:17" s="51" customFormat="1" ht="12" x14ac:dyDescent="0.25">
      <c r="A104" s="57"/>
      <c r="B104" s="52"/>
      <c r="C104" s="52"/>
      <c r="E104" s="52"/>
      <c r="H104" s="52"/>
      <c r="I104" s="52"/>
      <c r="K104" s="64"/>
      <c r="L104" s="126"/>
      <c r="M104" s="126"/>
      <c r="N104" s="127"/>
      <c r="O104" s="127"/>
      <c r="P104" s="127"/>
      <c r="Q104" s="127"/>
    </row>
    <row r="105" spans="1:17" s="4" customFormat="1" ht="12" x14ac:dyDescent="0.25">
      <c r="A105" s="19"/>
      <c r="B105" s="4" t="s">
        <v>141</v>
      </c>
      <c r="E105" s="4" t="s">
        <v>142</v>
      </c>
      <c r="H105" s="4" t="s">
        <v>143</v>
      </c>
      <c r="K105" s="20" t="s">
        <v>142</v>
      </c>
      <c r="L105" s="93"/>
      <c r="M105" s="93"/>
      <c r="N105" s="94"/>
      <c r="O105" s="94"/>
      <c r="P105" s="94"/>
      <c r="Q105" s="94"/>
    </row>
    <row r="106" spans="1:17" ht="15" thickBot="1" x14ac:dyDescent="0.35">
      <c r="A106" s="21"/>
      <c r="B106" s="8"/>
      <c r="C106" s="8"/>
      <c r="D106" s="8"/>
      <c r="E106" s="8"/>
      <c r="F106" s="8"/>
      <c r="G106" s="8"/>
      <c r="H106" s="8"/>
      <c r="I106" s="8"/>
      <c r="J106" s="8"/>
      <c r="K106" s="22"/>
      <c r="M106" s="91"/>
    </row>
    <row r="107" spans="1:17" ht="85.5" customHeight="1" x14ac:dyDescent="0.3"/>
    <row r="108" spans="1:17" ht="15" thickBot="1" x14ac:dyDescent="0.35">
      <c r="A108" s="7" t="s">
        <v>144</v>
      </c>
      <c r="B108" s="8"/>
      <c r="C108" s="8"/>
      <c r="D108" s="8"/>
      <c r="E108" s="8"/>
      <c r="F108" s="8"/>
      <c r="G108" s="8"/>
      <c r="H108" s="8"/>
      <c r="I108" s="8"/>
      <c r="J108" s="8"/>
    </row>
    <row r="109" spans="1:17" ht="12" customHeight="1" x14ac:dyDescent="0.3">
      <c r="A109" s="80" t="s">
        <v>145</v>
      </c>
      <c r="B109" s="9"/>
    </row>
    <row r="110" spans="1:17" ht="12" customHeight="1" x14ac:dyDescent="0.3">
      <c r="A110" s="9"/>
      <c r="B110" s="9" t="s">
        <v>146</v>
      </c>
    </row>
    <row r="111" spans="1:17" ht="12" customHeight="1" x14ac:dyDescent="0.3">
      <c r="A111" s="9"/>
      <c r="B111" s="9" t="s">
        <v>147</v>
      </c>
    </row>
    <row r="112" spans="1:17" ht="12" customHeight="1" x14ac:dyDescent="0.3">
      <c r="A112" s="9"/>
      <c r="B112" s="9" t="s">
        <v>148</v>
      </c>
    </row>
    <row r="113" spans="1:17" ht="12" customHeight="1" x14ac:dyDescent="0.3">
      <c r="A113" s="9"/>
      <c r="B113" s="9" t="s">
        <v>149</v>
      </c>
    </row>
    <row r="114" spans="1:17" ht="12" customHeight="1" thickBot="1" x14ac:dyDescent="0.35">
      <c r="A114" s="9"/>
      <c r="B114" s="9" t="s">
        <v>150</v>
      </c>
    </row>
    <row r="115" spans="1:17" s="3" customFormat="1" x14ac:dyDescent="0.3">
      <c r="A115" s="343" t="s">
        <v>23</v>
      </c>
      <c r="B115" s="426" t="s">
        <v>151</v>
      </c>
      <c r="C115" s="426" t="s">
        <v>152</v>
      </c>
      <c r="D115" s="426"/>
      <c r="E115" s="426"/>
      <c r="F115" s="428"/>
      <c r="G115" s="343" t="s">
        <v>28</v>
      </c>
      <c r="H115" s="390"/>
      <c r="I115" s="343" t="s">
        <v>29</v>
      </c>
      <c r="J115" s="390"/>
      <c r="K115" s="41"/>
      <c r="L115" s="129"/>
      <c r="M115" s="130"/>
      <c r="N115" s="130"/>
      <c r="O115" s="130"/>
      <c r="P115" s="130"/>
      <c r="Q115" s="130"/>
    </row>
    <row r="116" spans="1:17" s="3" customFormat="1" ht="15" thickBot="1" x14ac:dyDescent="0.35">
      <c r="A116" s="425"/>
      <c r="B116" s="427"/>
      <c r="C116" s="427"/>
      <c r="D116" s="427"/>
      <c r="E116" s="427"/>
      <c r="F116" s="429"/>
      <c r="G116" s="81" t="s">
        <v>34</v>
      </c>
      <c r="H116" s="77" t="s">
        <v>35</v>
      </c>
      <c r="I116" s="81" t="s">
        <v>34</v>
      </c>
      <c r="J116" s="77" t="s">
        <v>36</v>
      </c>
      <c r="K116" s="41"/>
      <c r="L116" s="129"/>
      <c r="M116" s="130"/>
      <c r="N116" s="130"/>
      <c r="O116" s="130"/>
      <c r="P116" s="130"/>
      <c r="Q116" s="130"/>
    </row>
    <row r="117" spans="1:17" s="24" customFormat="1" ht="82.5" customHeight="1" thickBot="1" x14ac:dyDescent="0.35">
      <c r="A117" s="36">
        <v>1</v>
      </c>
      <c r="B117" s="37" t="s">
        <v>153</v>
      </c>
      <c r="C117" s="433" t="s">
        <v>154</v>
      </c>
      <c r="D117" s="434"/>
      <c r="E117" s="434"/>
      <c r="F117" s="435"/>
      <c r="G117" s="60"/>
      <c r="H117" s="61"/>
      <c r="I117" s="60" t="s">
        <v>71</v>
      </c>
      <c r="J117" s="78"/>
      <c r="K117" s="137">
        <f>IF(I117="Outstanding",5,IF(I117="Exceeds",4,IF(I117="Successful",3,IF(I117="Partially",2,IF(I117="Unacceptable",1)))))</f>
        <v>3</v>
      </c>
      <c r="L117" s="131">
        <f>K117*0.2</f>
        <v>0.60000000000000009</v>
      </c>
      <c r="M117" s="132"/>
      <c r="N117" s="105" t="str">
        <f>IF(P117="","",1)</f>
        <v/>
      </c>
      <c r="O117" s="132"/>
      <c r="P117" s="153" t="str">
        <f>IF(I117="","RATING REQ'D",IF(AND(J117="",OR(I117="Outstanding",I117="Exceeds",I117="Unacceptable")),"Comments compulsory for O, E or U rating",""))</f>
        <v/>
      </c>
      <c r="Q117" s="132"/>
    </row>
    <row r="118" spans="1:17" s="24" customFormat="1" ht="48" customHeight="1" thickBot="1" x14ac:dyDescent="0.35">
      <c r="A118" s="85">
        <v>2</v>
      </c>
      <c r="B118" s="12" t="s">
        <v>155</v>
      </c>
      <c r="C118" s="436" t="s">
        <v>156</v>
      </c>
      <c r="D118" s="437"/>
      <c r="E118" s="437"/>
      <c r="F118" s="438"/>
      <c r="G118" s="53"/>
      <c r="H118" s="54"/>
      <c r="I118" s="53" t="s">
        <v>71</v>
      </c>
      <c r="J118" s="79"/>
      <c r="K118" s="137">
        <f>IF(I118="Outstanding",5,IF(I118="Exceeds",4,IF(I118="Successful",3,IF(I118="Partially",2,IF(I118="Unacceptable",1)))))</f>
        <v>3</v>
      </c>
      <c r="L118" s="131">
        <f>K118*0.2</f>
        <v>0.60000000000000009</v>
      </c>
      <c r="M118" s="132"/>
      <c r="N118" s="105" t="str">
        <f>IF(P118="","",1)</f>
        <v/>
      </c>
      <c r="O118" s="132"/>
      <c r="P118" s="153" t="str">
        <f>IF(I118="","RATING REQ'D",IF(AND(J118="",OR(I118="Outstanding",I118="Exceeds",I118="Unacceptable")),"Comments compulsory for O, E or U rating",""))</f>
        <v/>
      </c>
      <c r="Q118" s="132"/>
    </row>
    <row r="119" spans="1:17" s="24" customFormat="1" ht="69" customHeight="1" thickBot="1" x14ac:dyDescent="0.35">
      <c r="A119" s="38">
        <v>3</v>
      </c>
      <c r="B119" s="39" t="s">
        <v>157</v>
      </c>
      <c r="C119" s="439" t="s">
        <v>158</v>
      </c>
      <c r="D119" s="440"/>
      <c r="E119" s="440"/>
      <c r="F119" s="440"/>
      <c r="G119" s="62"/>
      <c r="H119" s="63"/>
      <c r="I119" s="62" t="s">
        <v>71</v>
      </c>
      <c r="J119" s="78"/>
      <c r="K119" s="137">
        <f>IF(I119="Outstanding",5,IF(I119="Exceeds",4,IF(I119="Successful",3,IF(I119="Partially",2,IF(I119="Unacceptable",1)))))</f>
        <v>3</v>
      </c>
      <c r="L119" s="131">
        <f>K119*0.2</f>
        <v>0.60000000000000009</v>
      </c>
      <c r="M119" s="132"/>
      <c r="N119" s="105" t="str">
        <f>IF(P119="","",1)</f>
        <v/>
      </c>
      <c r="O119" s="132"/>
      <c r="P119" s="153" t="str">
        <f>IF(I119="","RATING REQ'D",IF(AND(J119="",OR(I119="Outstanding",I119="Exceeds",I119="Unacceptable")),"Comments compulsory for O, E or U rating",""))</f>
        <v/>
      </c>
      <c r="Q119" s="132"/>
    </row>
    <row r="120" spans="1:17" s="24" customFormat="1" ht="69" customHeight="1" thickBot="1" x14ac:dyDescent="0.35">
      <c r="A120" s="88">
        <v>4</v>
      </c>
      <c r="B120" s="13" t="s">
        <v>159</v>
      </c>
      <c r="C120" s="445" t="s">
        <v>160</v>
      </c>
      <c r="D120" s="446"/>
      <c r="E120" s="446"/>
      <c r="F120" s="446"/>
      <c r="G120" s="55"/>
      <c r="H120" s="56"/>
      <c r="I120" s="55" t="s">
        <v>71</v>
      </c>
      <c r="J120" s="79"/>
      <c r="K120" s="137">
        <f>IF(I120="Outstanding",5,IF(I120="Exceeds",4,IF(I120="Successful",3,IF(I120="Partially",2,IF(I120="Unacceptable",1)))))</f>
        <v>3</v>
      </c>
      <c r="L120" s="131">
        <f>K120*0.2</f>
        <v>0.60000000000000009</v>
      </c>
      <c r="M120" s="132"/>
      <c r="N120" s="105"/>
      <c r="O120" s="132"/>
      <c r="P120" s="153"/>
      <c r="Q120" s="132"/>
    </row>
    <row r="121" spans="1:17" s="24" customFormat="1" ht="93" customHeight="1" thickBot="1" x14ac:dyDescent="0.35">
      <c r="A121" s="89">
        <v>5</v>
      </c>
      <c r="B121" s="90" t="s">
        <v>161</v>
      </c>
      <c r="C121" s="441" t="s">
        <v>162</v>
      </c>
      <c r="D121" s="442"/>
      <c r="E121" s="442"/>
      <c r="F121" s="442"/>
      <c r="G121" s="62"/>
      <c r="H121" s="63"/>
      <c r="I121" s="62" t="s">
        <v>71</v>
      </c>
      <c r="J121" s="78"/>
      <c r="K121" s="137">
        <f>IF(I121="Outstanding",5,IF(I121="Exceeds",4,IF(I121="Successful",3,IF(I121="Partially",2,IF(I121="Unacceptable",1)))))</f>
        <v>3</v>
      </c>
      <c r="L121" s="131">
        <f>K121*0.2</f>
        <v>0.60000000000000009</v>
      </c>
      <c r="M121" s="132"/>
      <c r="N121" s="105" t="str">
        <f>IF(P121="","",1)</f>
        <v/>
      </c>
      <c r="O121" s="132"/>
      <c r="P121" s="153" t="str">
        <f>IF(I121="","RATING REQ'D",IF(AND(J121="",OR(I121="Outstanding",I121="Exceeds",I121="Unacceptable")),"Comments compulsory for O, E or U rating",""))</f>
        <v/>
      </c>
      <c r="Q121" s="132"/>
    </row>
    <row r="122" spans="1:17" ht="16.5" customHeight="1" x14ac:dyDescent="0.3">
      <c r="H122" s="50" t="s">
        <v>163</v>
      </c>
      <c r="I122" s="48">
        <f>IF(O122=0,SUM(L117:L121),"")</f>
        <v>3.0000000000000004</v>
      </c>
      <c r="J122" s="1"/>
      <c r="N122" s="124" t="s">
        <v>164</v>
      </c>
      <c r="O122" s="133">
        <f>SUM(N117:N121)</f>
        <v>0</v>
      </c>
    </row>
    <row r="123" spans="1:17" x14ac:dyDescent="0.3">
      <c r="A123" s="1"/>
      <c r="H123" s="50" t="s">
        <v>165</v>
      </c>
      <c r="I123" s="40" t="str">
        <f>IF(O123=5,"Outstanding",IF(O123=4,"Exceeds",IF(O123=3,"Successful",IF(O123=2,"Partially",IF(O123=1,"Unacceptable","")))))</f>
        <v>Successful</v>
      </c>
      <c r="J123" s="1"/>
      <c r="L123" s="92"/>
      <c r="O123" s="94">
        <f>IF(I122="","",ROUND(I122,0))</f>
        <v>3</v>
      </c>
    </row>
    <row r="124" spans="1:17" ht="4.5" customHeight="1" x14ac:dyDescent="0.3">
      <c r="A124" s="1"/>
      <c r="I124" s="47"/>
      <c r="J124" s="1"/>
      <c r="L124" s="92"/>
    </row>
    <row r="125" spans="1:17" x14ac:dyDescent="0.3">
      <c r="A125" s="1"/>
      <c r="H125" s="50" t="s">
        <v>166</v>
      </c>
      <c r="I125" s="49">
        <f>IF(OR(J99="",I122=""),"",(J99*0.9)+(I122*0.1))</f>
        <v>4.8</v>
      </c>
      <c r="L125" s="92"/>
    </row>
    <row r="126" spans="1:17" x14ac:dyDescent="0.3">
      <c r="A126" s="1"/>
      <c r="H126" s="50" t="s">
        <v>167</v>
      </c>
      <c r="I126" s="40" t="str">
        <f>IF(O126=5,"Outstanding",IF(O126=4,"Exceeds",IF(O126=3,"Successful",IF(O126=2,"Partially",IF(O126=1,"Unacceptable","")))))</f>
        <v>Outstanding</v>
      </c>
      <c r="L126" s="92"/>
      <c r="O126" s="94">
        <f>IF(I125="","",ROUND(I125,0))</f>
        <v>5</v>
      </c>
    </row>
    <row r="127" spans="1:17" ht="8.25" customHeight="1" thickBot="1" x14ac:dyDescent="0.35"/>
    <row r="128" spans="1:17" ht="12" customHeight="1" x14ac:dyDescent="0.3">
      <c r="A128" s="19" t="s">
        <v>168</v>
      </c>
      <c r="B128" s="25"/>
      <c r="C128" s="25"/>
      <c r="D128" s="25"/>
      <c r="E128" s="25"/>
      <c r="F128" s="25"/>
      <c r="G128" s="25"/>
      <c r="H128" s="25"/>
      <c r="I128" s="25"/>
      <c r="J128" s="26"/>
    </row>
    <row r="129" spans="1:17" s="51" customFormat="1" ht="12" x14ac:dyDescent="0.25">
      <c r="A129" s="57"/>
      <c r="J129" s="58"/>
      <c r="K129" s="59"/>
      <c r="L129" s="126"/>
      <c r="M129" s="127"/>
      <c r="N129" s="127"/>
      <c r="O129" s="127"/>
      <c r="P129" s="127"/>
      <c r="Q129" s="127"/>
    </row>
    <row r="130" spans="1:17" s="51" customFormat="1" ht="12" x14ac:dyDescent="0.25">
      <c r="A130" s="57"/>
      <c r="B130" s="52"/>
      <c r="C130" s="52"/>
      <c r="E130" s="52"/>
      <c r="G130" s="52"/>
      <c r="H130" s="52"/>
      <c r="J130" s="64"/>
      <c r="K130" s="59"/>
      <c r="L130" s="126"/>
      <c r="M130" s="127"/>
      <c r="N130" s="127"/>
      <c r="O130" s="127"/>
      <c r="P130" s="127"/>
      <c r="Q130" s="127"/>
    </row>
    <row r="131" spans="1:17" s="4" customFormat="1" ht="12" x14ac:dyDescent="0.25">
      <c r="A131" s="19"/>
      <c r="B131" s="443" t="s">
        <v>141</v>
      </c>
      <c r="C131" s="443"/>
      <c r="E131" s="6" t="s">
        <v>142</v>
      </c>
      <c r="G131" s="444" t="s">
        <v>143</v>
      </c>
      <c r="H131" s="444"/>
      <c r="J131" s="31" t="s">
        <v>142</v>
      </c>
      <c r="K131" s="6"/>
      <c r="L131" s="93"/>
      <c r="M131" s="94"/>
      <c r="N131" s="94"/>
      <c r="O131" s="94"/>
      <c r="P131" s="94"/>
      <c r="Q131" s="94"/>
    </row>
    <row r="132" spans="1:17" s="4" customFormat="1" ht="6.75" customHeight="1" thickBot="1" x14ac:dyDescent="0.3">
      <c r="A132" s="28"/>
      <c r="B132" s="5"/>
      <c r="C132" s="5"/>
      <c r="D132" s="5"/>
      <c r="E132" s="5"/>
      <c r="F132" s="5"/>
      <c r="G132" s="5"/>
      <c r="H132" s="5"/>
      <c r="I132" s="5"/>
      <c r="J132" s="29"/>
      <c r="K132" s="6"/>
      <c r="L132" s="93"/>
      <c r="M132" s="94"/>
      <c r="N132" s="94"/>
      <c r="O132" s="94"/>
      <c r="P132" s="94"/>
      <c r="Q132" s="94"/>
    </row>
    <row r="133" spans="1:17" ht="6" customHeight="1" x14ac:dyDescent="0.3">
      <c r="K133"/>
      <c r="L133" s="92"/>
    </row>
    <row r="134" spans="1:17" ht="6" customHeight="1" x14ac:dyDescent="0.3">
      <c r="K134"/>
      <c r="L134" s="92"/>
    </row>
    <row r="135" spans="1:17" ht="6" customHeight="1" x14ac:dyDescent="0.3">
      <c r="K135"/>
      <c r="L135" s="92"/>
    </row>
    <row r="136" spans="1:17" ht="21.75" customHeight="1" x14ac:dyDescent="0.3">
      <c r="K136"/>
      <c r="L136" s="92"/>
    </row>
    <row r="137" spans="1:17" ht="18.600000000000001" thickBot="1" x14ac:dyDescent="0.4">
      <c r="A137" s="35" t="s">
        <v>169</v>
      </c>
      <c r="B137" s="8"/>
      <c r="C137" s="8"/>
      <c r="D137" s="8"/>
      <c r="E137" s="8"/>
      <c r="F137" s="8"/>
      <c r="G137" s="8"/>
      <c r="H137" s="8"/>
      <c r="I137" s="8"/>
      <c r="J137" s="8"/>
      <c r="K137"/>
      <c r="L137" s="134"/>
      <c r="M137" s="135"/>
    </row>
    <row r="139" spans="1:17" ht="18" x14ac:dyDescent="0.35">
      <c r="A139" s="2" t="s">
        <v>170</v>
      </c>
      <c r="C139" s="65"/>
      <c r="K139"/>
      <c r="L139" s="92"/>
    </row>
    <row r="140" spans="1:17" x14ac:dyDescent="0.3">
      <c r="K140"/>
      <c r="L140" s="92"/>
    </row>
    <row r="141" spans="1:17" ht="12" customHeight="1" x14ac:dyDescent="0.3">
      <c r="A141" s="80" t="s">
        <v>171</v>
      </c>
      <c r="B141" s="9"/>
      <c r="C141" s="27"/>
      <c r="D141" s="27"/>
      <c r="E141" s="27"/>
      <c r="F141" s="27"/>
      <c r="G141" s="27"/>
      <c r="H141" s="27"/>
      <c r="I141" s="27"/>
      <c r="J141" s="27"/>
      <c r="K141"/>
      <c r="L141" s="92"/>
    </row>
    <row r="142" spans="1:17" ht="12" customHeight="1" x14ac:dyDescent="0.3">
      <c r="A142" s="9"/>
      <c r="B142" s="9" t="s">
        <v>172</v>
      </c>
      <c r="C142" s="27"/>
      <c r="D142" s="27"/>
      <c r="E142" s="27"/>
      <c r="F142" s="27"/>
      <c r="G142" s="27"/>
      <c r="H142" s="27"/>
      <c r="I142" s="27"/>
      <c r="J142" s="27"/>
      <c r="K142"/>
      <c r="L142" s="92"/>
    </row>
    <row r="143" spans="1:17" ht="12" customHeight="1" x14ac:dyDescent="0.3">
      <c r="A143" s="9"/>
      <c r="B143" s="9" t="s">
        <v>173</v>
      </c>
      <c r="C143" s="27"/>
      <c r="D143" s="27"/>
      <c r="E143" s="27"/>
      <c r="F143" s="27"/>
      <c r="G143" s="27"/>
      <c r="H143" s="27"/>
      <c r="I143" s="27"/>
      <c r="J143" s="27"/>
      <c r="K143"/>
      <c r="L143" s="92"/>
    </row>
    <row r="144" spans="1:17" ht="12" customHeight="1" x14ac:dyDescent="0.3">
      <c r="A144" s="9"/>
      <c r="B144" s="9" t="s">
        <v>174</v>
      </c>
      <c r="C144" s="27"/>
      <c r="D144" s="27"/>
      <c r="E144" s="27"/>
      <c r="F144" s="27"/>
      <c r="G144" s="27"/>
      <c r="H144" s="27"/>
      <c r="I144" s="27"/>
      <c r="J144" s="27"/>
      <c r="K144"/>
      <c r="L144" s="92"/>
    </row>
    <row r="145" spans="1:17" ht="12" customHeight="1" x14ac:dyDescent="0.3">
      <c r="A145" s="9"/>
      <c r="B145" s="9" t="s">
        <v>175</v>
      </c>
      <c r="C145" s="27"/>
      <c r="D145" s="27"/>
      <c r="E145" s="27"/>
      <c r="F145" s="27"/>
      <c r="G145" s="27"/>
      <c r="H145" s="27"/>
      <c r="I145" s="27"/>
      <c r="J145" s="27"/>
      <c r="K145"/>
      <c r="L145" s="92"/>
    </row>
    <row r="146" spans="1:17" ht="12" customHeight="1" x14ac:dyDescent="0.3">
      <c r="A146" s="9"/>
      <c r="B146" s="9" t="s">
        <v>176</v>
      </c>
      <c r="C146" s="27"/>
      <c r="D146" s="27"/>
      <c r="E146" s="27"/>
      <c r="F146" s="27"/>
      <c r="G146" s="27"/>
      <c r="H146" s="27"/>
      <c r="I146" s="27"/>
      <c r="J146" s="27"/>
      <c r="K146"/>
      <c r="L146" s="92"/>
    </row>
    <row r="147" spans="1:17" ht="4.5" customHeight="1" thickBot="1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/>
      <c r="L147" s="92"/>
    </row>
    <row r="148" spans="1:17" ht="15" thickBot="1" x14ac:dyDescent="0.35">
      <c r="A148" s="32" t="s">
        <v>35</v>
      </c>
      <c r="B148" s="33"/>
      <c r="C148" s="33"/>
      <c r="D148" s="33"/>
      <c r="E148" s="33"/>
      <c r="F148" s="33"/>
      <c r="G148" s="33"/>
      <c r="H148" s="33"/>
      <c r="I148" s="33"/>
      <c r="J148" s="34"/>
      <c r="K148"/>
      <c r="L148" s="92"/>
    </row>
    <row r="149" spans="1:17" s="66" customFormat="1" ht="73.5" customHeight="1" thickTop="1" x14ac:dyDescent="0.3">
      <c r="A149" s="430"/>
      <c r="B149" s="431"/>
      <c r="C149" s="431"/>
      <c r="D149" s="431"/>
      <c r="E149" s="431"/>
      <c r="F149" s="431"/>
      <c r="G149" s="431"/>
      <c r="H149" s="431"/>
      <c r="I149" s="431"/>
      <c r="J149" s="432"/>
      <c r="L149" s="136"/>
      <c r="M149" s="136"/>
      <c r="N149" s="136"/>
      <c r="O149" s="136"/>
      <c r="P149" s="136"/>
      <c r="Q149" s="136"/>
    </row>
    <row r="150" spans="1:17" s="66" customFormat="1" ht="15" thickBot="1" x14ac:dyDescent="0.35">
      <c r="A150" s="67" t="s">
        <v>177</v>
      </c>
      <c r="B150" s="68"/>
      <c r="C150" s="68"/>
      <c r="D150" s="68"/>
      <c r="E150" s="69"/>
      <c r="F150" s="70"/>
      <c r="G150" s="68"/>
      <c r="H150" s="69"/>
      <c r="I150" s="70" t="s">
        <v>178</v>
      </c>
      <c r="J150" s="71"/>
      <c r="L150" s="136"/>
      <c r="M150" s="136"/>
      <c r="N150" s="136"/>
      <c r="O150" s="136"/>
      <c r="P150" s="136"/>
      <c r="Q150" s="136"/>
    </row>
    <row r="151" spans="1:17" ht="15" thickBot="1" x14ac:dyDescent="0.35">
      <c r="A151" s="43"/>
      <c r="J151" s="44"/>
      <c r="K151"/>
      <c r="L151" s="92"/>
    </row>
    <row r="152" spans="1:17" ht="15" thickBot="1" x14ac:dyDescent="0.35">
      <c r="A152" s="32" t="s">
        <v>36</v>
      </c>
      <c r="B152" s="33"/>
      <c r="C152" s="33"/>
      <c r="D152" s="33"/>
      <c r="E152" s="33"/>
      <c r="F152" s="33"/>
      <c r="G152" s="33"/>
      <c r="H152" s="33"/>
      <c r="I152" s="33"/>
      <c r="J152" s="34"/>
      <c r="K152"/>
      <c r="L152" s="92"/>
    </row>
    <row r="153" spans="1:17" s="66" customFormat="1" ht="73.5" customHeight="1" thickTop="1" x14ac:dyDescent="0.3">
      <c r="A153" s="430"/>
      <c r="B153" s="431"/>
      <c r="C153" s="431"/>
      <c r="D153" s="431"/>
      <c r="E153" s="431"/>
      <c r="F153" s="431"/>
      <c r="G153" s="431"/>
      <c r="H153" s="431"/>
      <c r="I153" s="431"/>
      <c r="J153" s="432"/>
      <c r="L153" s="136"/>
      <c r="M153" s="136"/>
      <c r="N153" s="136"/>
      <c r="O153" s="136"/>
      <c r="P153" s="136"/>
      <c r="Q153" s="136"/>
    </row>
    <row r="154" spans="1:17" s="66" customFormat="1" ht="15" thickBot="1" x14ac:dyDescent="0.35">
      <c r="A154" s="67" t="s">
        <v>179</v>
      </c>
      <c r="B154" s="68"/>
      <c r="C154" s="68"/>
      <c r="D154" s="68"/>
      <c r="E154" s="69"/>
      <c r="F154" s="70"/>
      <c r="G154" s="68"/>
      <c r="H154" s="69"/>
      <c r="I154" s="70" t="s">
        <v>178</v>
      </c>
      <c r="J154" s="71"/>
      <c r="L154" s="136"/>
      <c r="M154" s="136"/>
      <c r="N154" s="136"/>
      <c r="O154" s="136"/>
      <c r="P154" s="136"/>
      <c r="Q154" s="136"/>
    </row>
    <row r="155" spans="1:17" s="92" customFormat="1" ht="4.5" customHeight="1" x14ac:dyDescent="0.3">
      <c r="A155"/>
      <c r="B155"/>
      <c r="C155"/>
      <c r="D155"/>
      <c r="E155"/>
      <c r="F155"/>
      <c r="G155"/>
      <c r="H155"/>
      <c r="I155"/>
      <c r="J155"/>
      <c r="K155"/>
    </row>
  </sheetData>
  <mergeCells count="197">
    <mergeCell ref="A149:J149"/>
    <mergeCell ref="A153:J153"/>
    <mergeCell ref="D51:D55"/>
    <mergeCell ref="E51:E55"/>
    <mergeCell ref="F51:F55"/>
    <mergeCell ref="G51:G55"/>
    <mergeCell ref="B41:B55"/>
    <mergeCell ref="C41:C55"/>
    <mergeCell ref="A41:A55"/>
    <mergeCell ref="H51:H55"/>
    <mergeCell ref="I51:I55"/>
    <mergeCell ref="J51:J55"/>
    <mergeCell ref="I46:I50"/>
    <mergeCell ref="J46:J50"/>
    <mergeCell ref="D41:D45"/>
    <mergeCell ref="E41:E45"/>
    <mergeCell ref="C117:F117"/>
    <mergeCell ref="C118:F118"/>
    <mergeCell ref="C119:F119"/>
    <mergeCell ref="C120:F120"/>
    <mergeCell ref="C121:F121"/>
    <mergeCell ref="B131:C131"/>
    <mergeCell ref="A73:A97"/>
    <mergeCell ref="G131:H131"/>
    <mergeCell ref="J93:J97"/>
    <mergeCell ref="K93:K97"/>
    <mergeCell ref="L93:L97"/>
    <mergeCell ref="M93:M97"/>
    <mergeCell ref="A115:A116"/>
    <mergeCell ref="B115:B116"/>
    <mergeCell ref="C115:F116"/>
    <mergeCell ref="G115:H115"/>
    <mergeCell ref="I115:J115"/>
    <mergeCell ref="B73:B97"/>
    <mergeCell ref="K88:K92"/>
    <mergeCell ref="L88:L92"/>
    <mergeCell ref="M88:M92"/>
    <mergeCell ref="J73:J77"/>
    <mergeCell ref="K73:K77"/>
    <mergeCell ref="L73:L77"/>
    <mergeCell ref="M73:M77"/>
    <mergeCell ref="D78:D82"/>
    <mergeCell ref="E78:E82"/>
    <mergeCell ref="F78:F82"/>
    <mergeCell ref="G78:G82"/>
    <mergeCell ref="H78:H82"/>
    <mergeCell ref="I78:I82"/>
    <mergeCell ref="J78:J82"/>
    <mergeCell ref="K78:K82"/>
    <mergeCell ref="L78:L82"/>
    <mergeCell ref="M78:M82"/>
    <mergeCell ref="J83:J87"/>
    <mergeCell ref="K83:K87"/>
    <mergeCell ref="L83:L87"/>
    <mergeCell ref="M83:M87"/>
    <mergeCell ref="D88:D92"/>
    <mergeCell ref="E88:E92"/>
    <mergeCell ref="F88:F92"/>
    <mergeCell ref="J88:J92"/>
    <mergeCell ref="C73:C97"/>
    <mergeCell ref="D73:D77"/>
    <mergeCell ref="E73:E77"/>
    <mergeCell ref="F73:F77"/>
    <mergeCell ref="G73:G77"/>
    <mergeCell ref="H73:H77"/>
    <mergeCell ref="I73:I77"/>
    <mergeCell ref="D83:D87"/>
    <mergeCell ref="E83:E87"/>
    <mergeCell ref="F83:F87"/>
    <mergeCell ref="G83:G87"/>
    <mergeCell ref="H83:H87"/>
    <mergeCell ref="I83:I87"/>
    <mergeCell ref="D93:D97"/>
    <mergeCell ref="E93:E97"/>
    <mergeCell ref="F93:F97"/>
    <mergeCell ref="G93:G97"/>
    <mergeCell ref="H93:H97"/>
    <mergeCell ref="I93:I97"/>
    <mergeCell ref="G88:G92"/>
    <mergeCell ref="H88:H92"/>
    <mergeCell ref="I88:I92"/>
    <mergeCell ref="M62:M66"/>
    <mergeCell ref="A68:A71"/>
    <mergeCell ref="B68:B71"/>
    <mergeCell ref="C68:C71"/>
    <mergeCell ref="D68:D71"/>
    <mergeCell ref="E68:E71"/>
    <mergeCell ref="F68:F71"/>
    <mergeCell ref="G68:G71"/>
    <mergeCell ref="H68:H71"/>
    <mergeCell ref="I68:I71"/>
    <mergeCell ref="J68:J71"/>
    <mergeCell ref="K68:K71"/>
    <mergeCell ref="L68:L71"/>
    <mergeCell ref="M68:M71"/>
    <mergeCell ref="A57:A66"/>
    <mergeCell ref="B57:B66"/>
    <mergeCell ref="C57:C66"/>
    <mergeCell ref="D62:D66"/>
    <mergeCell ref="E62:E66"/>
    <mergeCell ref="F62:F66"/>
    <mergeCell ref="G62:G66"/>
    <mergeCell ref="H62:H66"/>
    <mergeCell ref="M41:M45"/>
    <mergeCell ref="D46:D50"/>
    <mergeCell ref="E46:E50"/>
    <mergeCell ref="F46:F50"/>
    <mergeCell ref="G46:G50"/>
    <mergeCell ref="H46:H50"/>
    <mergeCell ref="J57:J61"/>
    <mergeCell ref="K57:K61"/>
    <mergeCell ref="L57:L61"/>
    <mergeCell ref="M57:M61"/>
    <mergeCell ref="D57:D61"/>
    <mergeCell ref="E57:E61"/>
    <mergeCell ref="F57:F61"/>
    <mergeCell ref="G57:G61"/>
    <mergeCell ref="H57:H61"/>
    <mergeCell ref="I57:I61"/>
    <mergeCell ref="M46:M50"/>
    <mergeCell ref="F41:F45"/>
    <mergeCell ref="K51:K55"/>
    <mergeCell ref="L51:L55"/>
    <mergeCell ref="M51:M55"/>
    <mergeCell ref="K46:K50"/>
    <mergeCell ref="L46:L50"/>
    <mergeCell ref="G41:G45"/>
    <mergeCell ref="H41:H45"/>
    <mergeCell ref="I41:I45"/>
    <mergeCell ref="J41:J45"/>
    <mergeCell ref="K41:K45"/>
    <mergeCell ref="L41:L45"/>
    <mergeCell ref="I62:I66"/>
    <mergeCell ref="J62:J66"/>
    <mergeCell ref="K62:K66"/>
    <mergeCell ref="L62:L66"/>
    <mergeCell ref="M35:M39"/>
    <mergeCell ref="G35:G39"/>
    <mergeCell ref="H35:H39"/>
    <mergeCell ref="I35:I39"/>
    <mergeCell ref="J35:J39"/>
    <mergeCell ref="K35:K39"/>
    <mergeCell ref="L35:L39"/>
    <mergeCell ref="L29:L33"/>
    <mergeCell ref="A35:A39"/>
    <mergeCell ref="B35:B39"/>
    <mergeCell ref="C35:C39"/>
    <mergeCell ref="D35:D39"/>
    <mergeCell ref="E35:E39"/>
    <mergeCell ref="F35:F39"/>
    <mergeCell ref="A24:A33"/>
    <mergeCell ref="B24:B33"/>
    <mergeCell ref="I24:I28"/>
    <mergeCell ref="C24:C33"/>
    <mergeCell ref="D29:D33"/>
    <mergeCell ref="E29:E33"/>
    <mergeCell ref="F29:F33"/>
    <mergeCell ref="G29:G33"/>
    <mergeCell ref="H29:H33"/>
    <mergeCell ref="I29:I33"/>
    <mergeCell ref="J29:J33"/>
    <mergeCell ref="K29:K33"/>
    <mergeCell ref="M29:M33"/>
    <mergeCell ref="J24:J28"/>
    <mergeCell ref="K24:K28"/>
    <mergeCell ref="L24:L28"/>
    <mergeCell ref="D24:D28"/>
    <mergeCell ref="E24:E28"/>
    <mergeCell ref="F24:F28"/>
    <mergeCell ref="G24:G28"/>
    <mergeCell ref="H24:H28"/>
    <mergeCell ref="M24:M28"/>
    <mergeCell ref="C9:E9"/>
    <mergeCell ref="C11:E11"/>
    <mergeCell ref="C12:E12"/>
    <mergeCell ref="C13:E13"/>
    <mergeCell ref="M22:M23"/>
    <mergeCell ref="N22:N23"/>
    <mergeCell ref="O22:O23"/>
    <mergeCell ref="A22:A23"/>
    <mergeCell ref="B22:B23"/>
    <mergeCell ref="C22:C23"/>
    <mergeCell ref="D22:E23"/>
    <mergeCell ref="F22:F23"/>
    <mergeCell ref="G22:G23"/>
    <mergeCell ref="H22:I22"/>
    <mergeCell ref="J22:K22"/>
    <mergeCell ref="L22:L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99">
    <cfRule type="cellIs" dxfId="146" priority="48" operator="notEqual">
      <formula>100</formula>
    </cfRule>
  </conditionalFormatting>
  <conditionalFormatting sqref="C139">
    <cfRule type="cellIs" dxfId="145" priority="43" operator="equal">
      <formula>""</formula>
    </cfRule>
  </conditionalFormatting>
  <conditionalFormatting sqref="G34">
    <cfRule type="cellIs" dxfId="144" priority="47" operator="notEqual">
      <formula>100</formula>
    </cfRule>
  </conditionalFormatting>
  <conditionalFormatting sqref="G40">
    <cfRule type="cellIs" dxfId="143" priority="7" operator="notEqual">
      <formula>100</formula>
    </cfRule>
  </conditionalFormatting>
  <conditionalFormatting sqref="G56">
    <cfRule type="cellIs" dxfId="142" priority="42" operator="notEqual">
      <formula>100</formula>
    </cfRule>
  </conditionalFormatting>
  <conditionalFormatting sqref="G67">
    <cfRule type="cellIs" dxfId="141" priority="41" operator="notEqual">
      <formula>100</formula>
    </cfRule>
  </conditionalFormatting>
  <conditionalFormatting sqref="G72">
    <cfRule type="cellIs" dxfId="140" priority="40" operator="notEqual">
      <formula>100</formula>
    </cfRule>
  </conditionalFormatting>
  <conditionalFormatting sqref="G98">
    <cfRule type="cellIs" dxfId="139" priority="39" operator="notEqual">
      <formula>100</formula>
    </cfRule>
  </conditionalFormatting>
  <conditionalFormatting sqref="K117:K121">
    <cfRule type="cellIs" dxfId="138" priority="16" operator="equal">
      <formula>FALSE</formula>
    </cfRule>
  </conditionalFormatting>
  <conditionalFormatting sqref="L24 L29">
    <cfRule type="cellIs" dxfId="137" priority="35" operator="equal">
      <formula>FALSE</formula>
    </cfRule>
  </conditionalFormatting>
  <conditionalFormatting sqref="L35">
    <cfRule type="cellIs" dxfId="136" priority="5" operator="equal">
      <formula>FALSE</formula>
    </cfRule>
  </conditionalFormatting>
  <conditionalFormatting sqref="L41">
    <cfRule type="cellIs" dxfId="135" priority="33" operator="equal">
      <formula>FALSE</formula>
    </cfRule>
  </conditionalFormatting>
  <conditionalFormatting sqref="L46">
    <cfRule type="cellIs" dxfId="134" priority="31" operator="equal">
      <formula>FALSE</formula>
    </cfRule>
  </conditionalFormatting>
  <conditionalFormatting sqref="L51">
    <cfRule type="cellIs" dxfId="133" priority="1" operator="equal">
      <formula>FALSE</formula>
    </cfRule>
  </conditionalFormatting>
  <conditionalFormatting sqref="L57">
    <cfRule type="cellIs" dxfId="132" priority="27" operator="equal">
      <formula>FALSE</formula>
    </cfRule>
  </conditionalFormatting>
  <conditionalFormatting sqref="L62">
    <cfRule type="cellIs" dxfId="131" priority="12" operator="equal">
      <formula>FALSE</formula>
    </cfRule>
  </conditionalFormatting>
  <conditionalFormatting sqref="L68">
    <cfRule type="cellIs" dxfId="130" priority="10" operator="equal">
      <formula>FALSE</formula>
    </cfRule>
  </conditionalFormatting>
  <conditionalFormatting sqref="L73">
    <cfRule type="cellIs" dxfId="129" priority="25" operator="equal">
      <formula>FALSE</formula>
    </cfRule>
  </conditionalFormatting>
  <conditionalFormatting sqref="L78 L83 L88 L93">
    <cfRule type="cellIs" dxfId="128" priority="23" operator="equal">
      <formula>FALSE</formula>
    </cfRule>
  </conditionalFormatting>
  <dataValidations count="4">
    <dataValidation type="whole" allowBlank="1" showInputMessage="1" showErrorMessage="1" error="Only whole numbers between 10 to 100 is allowed." sqref="C94:C97 F41 C24 F46 C74:C77 C79:C82 C84:C87 C89:C92 C41 C57:C66" xr:uid="{00000000-0002-0000-0400-000000000000}">
      <formula1>10</formula1>
      <formula2>100</formula2>
    </dataValidation>
    <dataValidation type="list" allowBlank="1" showInputMessage="1" showErrorMessage="1" sqref="J73:J97 C139 H24:H33 H73:H97 H41:H55 G117:G121 I117:I121 J24:J33 H68:H71 J68:J71 H35:H39 J35:J39 J41:J55 J57:J66 H57:H66" xr:uid="{00000000-0002-0000-0400-000001000000}">
      <formula1>"Outstanding, Exceeds, Successful, Partially, Unacceptable"</formula1>
    </dataValidation>
    <dataValidation type="whole" allowBlank="1" showInputMessage="1" showErrorMessage="1" error="Only whole numbers between 10 to 100 is allowed." sqref="G74:G77 G94:G97 G42:G45 G30:G33 F57 F62 G63:G66 C73 F73 C78 G79:G82 C83 G84:G87 C88 G89:G92 C93 C68:C71 G58:G61 F68 G69:G71 C35:C39 F35 G36:G39 G25:G28 G47:G50 G52:G55 F51" xr:uid="{00000000-0002-0000-0400-000002000000}">
      <formula1>5</formula1>
      <formula2>100</formula2>
    </dataValidation>
    <dataValidation allowBlank="1" showInputMessage="1" showErrorMessage="1" error="Only whole numbers between 10 to 100 is allowed." sqref="G41 G46 G57 G62 G73 G78 G83 G88 G93 G68 G35 G24 G29 G51" xr:uid="{00000000-0002-0000-0400-000003000000}"/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Q148"/>
  <sheetViews>
    <sheetView zoomScale="70" zoomScaleNormal="70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26.33203125" style="92" bestFit="1" customWidth="1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344"/>
      <c r="B23" s="502"/>
      <c r="C23" s="355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62">
        <v>1</v>
      </c>
      <c r="B24" s="378" t="s">
        <v>192</v>
      </c>
      <c r="C24" s="486">
        <v>50</v>
      </c>
      <c r="D24" s="458">
        <v>1</v>
      </c>
      <c r="E24" s="356" t="s">
        <v>377</v>
      </c>
      <c r="F24" s="356">
        <v>20</v>
      </c>
      <c r="G24" s="366">
        <f>F24/$C$24*100</f>
        <v>40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1</v>
      </c>
      <c r="N24" s="161" t="s">
        <v>39</v>
      </c>
      <c r="O24" s="165" t="s">
        <v>273</v>
      </c>
      <c r="P24" s="105"/>
      <c r="Q24" s="153" t="str">
        <f>IF(AND($C$24&gt;0,G24&gt;0,J24=""),"RATING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362"/>
      <c r="B25" s="378"/>
      <c r="C25" s="486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162" t="s">
        <v>43</v>
      </c>
      <c r="O25" s="166" t="s">
        <v>274</v>
      </c>
      <c r="P25" s="105"/>
      <c r="Q25" s="153"/>
    </row>
    <row r="26" spans="1:17" s="9" customFormat="1" ht="30" customHeight="1" x14ac:dyDescent="0.3">
      <c r="A26" s="362"/>
      <c r="B26" s="378"/>
      <c r="C26" s="486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162" t="s">
        <v>45</v>
      </c>
      <c r="O26" s="166" t="s">
        <v>275</v>
      </c>
      <c r="P26" s="105"/>
      <c r="Q26" s="153"/>
    </row>
    <row r="27" spans="1:17" s="9" customFormat="1" ht="30" customHeight="1" x14ac:dyDescent="0.3">
      <c r="A27" s="362"/>
      <c r="B27" s="378"/>
      <c r="C27" s="486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162" t="s">
        <v>47</v>
      </c>
      <c r="O27" s="166" t="s">
        <v>276</v>
      </c>
      <c r="P27" s="105"/>
      <c r="Q27" s="153"/>
    </row>
    <row r="28" spans="1:17" s="9" customFormat="1" ht="30" customHeight="1" thickBot="1" x14ac:dyDescent="0.35">
      <c r="A28" s="362"/>
      <c r="B28" s="378"/>
      <c r="C28" s="486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163" t="s">
        <v>49</v>
      </c>
      <c r="O28" s="167" t="s">
        <v>277</v>
      </c>
      <c r="P28" s="105"/>
      <c r="Q28" s="153"/>
    </row>
    <row r="29" spans="1:17" s="9" customFormat="1" ht="30" customHeight="1" x14ac:dyDescent="0.3">
      <c r="A29" s="362"/>
      <c r="B29" s="378"/>
      <c r="C29" s="486"/>
      <c r="D29" s="458">
        <v>2</v>
      </c>
      <c r="E29" s="356" t="s">
        <v>333</v>
      </c>
      <c r="F29" s="356">
        <v>20</v>
      </c>
      <c r="G29" s="366">
        <f>F29/$C$24*100</f>
        <v>40</v>
      </c>
      <c r="H29" s="337" t="s">
        <v>39</v>
      </c>
      <c r="I29" s="356"/>
      <c r="J29" s="337" t="s">
        <v>39</v>
      </c>
      <c r="K29" s="381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1</v>
      </c>
      <c r="N29" s="161" t="s">
        <v>39</v>
      </c>
      <c r="O29" s="165" t="s">
        <v>279</v>
      </c>
      <c r="P29" s="155" t="s">
        <v>390</v>
      </c>
      <c r="Q29" s="153" t="str">
        <f>IF(AND($C$24&gt;0,G29&gt;0,J29=""),"RATING REQ'D",IF(AND(K29="",OR(J29="Outstanding",J29="Exceeds", J29="Unacceptable")),"Comments compulsory for O, E and U rating",""))</f>
        <v/>
      </c>
    </row>
    <row r="30" spans="1:17" s="9" customFormat="1" ht="30" customHeight="1" x14ac:dyDescent="0.3">
      <c r="A30" s="362"/>
      <c r="B30" s="378"/>
      <c r="C30" s="486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162" t="s">
        <v>43</v>
      </c>
      <c r="O30" s="166" t="s">
        <v>280</v>
      </c>
      <c r="P30" s="155" t="s">
        <v>391</v>
      </c>
      <c r="Q30" s="155" t="s">
        <v>391</v>
      </c>
    </row>
    <row r="31" spans="1:17" s="9" customFormat="1" ht="30" customHeight="1" x14ac:dyDescent="0.3">
      <c r="A31" s="362"/>
      <c r="B31" s="378"/>
      <c r="C31" s="486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62" t="s">
        <v>45</v>
      </c>
      <c r="O31" s="166" t="s">
        <v>281</v>
      </c>
      <c r="P31" s="155" t="s">
        <v>392</v>
      </c>
      <c r="Q31" s="155" t="s">
        <v>392</v>
      </c>
    </row>
    <row r="32" spans="1:17" s="9" customFormat="1" ht="30" customHeight="1" x14ac:dyDescent="0.3">
      <c r="A32" s="362"/>
      <c r="B32" s="378"/>
      <c r="C32" s="486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62" t="s">
        <v>47</v>
      </c>
      <c r="O32" s="166" t="s">
        <v>282</v>
      </c>
      <c r="P32" s="155" t="s">
        <v>393</v>
      </c>
      <c r="Q32" s="155" t="s">
        <v>393</v>
      </c>
    </row>
    <row r="33" spans="1:17" s="9" customFormat="1" ht="31.5" customHeight="1" thickBot="1" x14ac:dyDescent="0.35">
      <c r="A33" s="362"/>
      <c r="B33" s="378"/>
      <c r="C33" s="486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63" t="s">
        <v>49</v>
      </c>
      <c r="O33" s="167" t="s">
        <v>283</v>
      </c>
      <c r="P33" s="140" t="s">
        <v>394</v>
      </c>
      <c r="Q33" s="140" t="s">
        <v>394</v>
      </c>
    </row>
    <row r="34" spans="1:17" s="9" customFormat="1" ht="30" customHeight="1" x14ac:dyDescent="0.3">
      <c r="A34" s="362"/>
      <c r="B34" s="378"/>
      <c r="C34" s="486"/>
      <c r="D34" s="458">
        <v>3</v>
      </c>
      <c r="E34" s="542" t="s">
        <v>395</v>
      </c>
      <c r="F34" s="356">
        <v>5</v>
      </c>
      <c r="G34" s="366">
        <f>F34/$C$24*100</f>
        <v>10</v>
      </c>
      <c r="H34" s="337" t="s">
        <v>39</v>
      </c>
      <c r="I34" s="356"/>
      <c r="J34" s="337" t="s">
        <v>39</v>
      </c>
      <c r="K34" s="381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0.25</v>
      </c>
      <c r="N34" s="161" t="s">
        <v>39</v>
      </c>
      <c r="O34" s="165" t="s">
        <v>336</v>
      </c>
      <c r="P34" s="105"/>
      <c r="Q34" s="153" t="str">
        <f>IF(AND($C$24&gt;0,G34&gt;0,J34=""),"RATING REQ'D",IF(AND(K34="",OR(J34="Outstanding",J34="Exceeds", J34="Unacceptable")),"Comments compulsory for O, E and U rating",""))</f>
        <v/>
      </c>
    </row>
    <row r="35" spans="1:17" s="9" customFormat="1" ht="30" customHeight="1" x14ac:dyDescent="0.3">
      <c r="A35" s="362"/>
      <c r="B35" s="378"/>
      <c r="C35" s="486"/>
      <c r="D35" s="459"/>
      <c r="E35" s="357"/>
      <c r="F35" s="357"/>
      <c r="G35" s="367"/>
      <c r="H35" s="338"/>
      <c r="I35" s="357"/>
      <c r="J35" s="338"/>
      <c r="K35" s="382"/>
      <c r="L35" s="385"/>
      <c r="M35" s="388"/>
      <c r="N35" s="162" t="s">
        <v>43</v>
      </c>
      <c r="O35" s="166" t="s">
        <v>337</v>
      </c>
      <c r="P35" s="105"/>
      <c r="Q35" s="153"/>
    </row>
    <row r="36" spans="1:17" s="9" customFormat="1" ht="30" customHeight="1" x14ac:dyDescent="0.3">
      <c r="A36" s="362"/>
      <c r="B36" s="378"/>
      <c r="C36" s="486"/>
      <c r="D36" s="459"/>
      <c r="E36" s="357"/>
      <c r="F36" s="357"/>
      <c r="G36" s="367"/>
      <c r="H36" s="338"/>
      <c r="I36" s="357"/>
      <c r="J36" s="338"/>
      <c r="K36" s="382"/>
      <c r="L36" s="385"/>
      <c r="M36" s="388"/>
      <c r="N36" s="162" t="s">
        <v>45</v>
      </c>
      <c r="O36" s="166" t="s">
        <v>338</v>
      </c>
      <c r="P36" s="105"/>
      <c r="Q36" s="153"/>
    </row>
    <row r="37" spans="1:17" s="9" customFormat="1" ht="30" customHeight="1" x14ac:dyDescent="0.3">
      <c r="A37" s="362"/>
      <c r="B37" s="378"/>
      <c r="C37" s="486"/>
      <c r="D37" s="459"/>
      <c r="E37" s="357"/>
      <c r="F37" s="357"/>
      <c r="G37" s="367"/>
      <c r="H37" s="338"/>
      <c r="I37" s="357"/>
      <c r="J37" s="338"/>
      <c r="K37" s="382"/>
      <c r="L37" s="385"/>
      <c r="M37" s="388"/>
      <c r="N37" s="162" t="s">
        <v>47</v>
      </c>
      <c r="O37" s="166" t="s">
        <v>339</v>
      </c>
      <c r="P37" s="105"/>
      <c r="Q37" s="153"/>
    </row>
    <row r="38" spans="1:17" s="9" customFormat="1" ht="30" customHeight="1" thickBot="1" x14ac:dyDescent="0.35">
      <c r="A38" s="362"/>
      <c r="B38" s="378"/>
      <c r="C38" s="486"/>
      <c r="D38" s="469"/>
      <c r="E38" s="358"/>
      <c r="F38" s="358"/>
      <c r="G38" s="368"/>
      <c r="H38" s="452"/>
      <c r="I38" s="358"/>
      <c r="J38" s="452"/>
      <c r="K38" s="454"/>
      <c r="L38" s="386"/>
      <c r="M38" s="389"/>
      <c r="N38" s="163" t="s">
        <v>49</v>
      </c>
      <c r="O38" s="167" t="s">
        <v>340</v>
      </c>
      <c r="P38" s="105"/>
      <c r="Q38" s="153"/>
    </row>
    <row r="39" spans="1:17" s="9" customFormat="1" ht="30" customHeight="1" x14ac:dyDescent="0.3">
      <c r="A39" s="362"/>
      <c r="B39" s="378"/>
      <c r="C39" s="486"/>
      <c r="D39" s="458">
        <v>4</v>
      </c>
      <c r="E39" s="542" t="s">
        <v>396</v>
      </c>
      <c r="F39" s="356">
        <v>5</v>
      </c>
      <c r="G39" s="366">
        <f>F39/$C$24*100</f>
        <v>10</v>
      </c>
      <c r="H39" s="337" t="s">
        <v>39</v>
      </c>
      <c r="I39" s="356"/>
      <c r="J39" s="337" t="s">
        <v>39</v>
      </c>
      <c r="K39" s="381" t="s">
        <v>41</v>
      </c>
      <c r="L39" s="384">
        <f>IF(OR($C$24=0,G39=0),FALSE,IF(J39="Outstanding",5,IF(J39="Exceeds",4,IF(J39="Successful",3,IF(J39="Partially",2,IF(J39="Unacceptable",1))))))</f>
        <v>5</v>
      </c>
      <c r="M39" s="387">
        <f>$C$24*G39*L39/10000</f>
        <v>0.25</v>
      </c>
      <c r="N39" s="161" t="s">
        <v>39</v>
      </c>
      <c r="O39" s="165" t="s">
        <v>72</v>
      </c>
      <c r="P39" s="105"/>
      <c r="Q39" s="153" t="str">
        <f>IF(AND($C$24&gt;0,G39&gt;0,J39=""),"RATING REQ'D",IF(AND(K39="",OR(J39="Outstanding",J39="Exceeds", J39="Unacceptable")),"Comments compulsory for O, E and U rating",""))</f>
        <v/>
      </c>
    </row>
    <row r="40" spans="1:17" s="9" customFormat="1" ht="30" customHeight="1" x14ac:dyDescent="0.3">
      <c r="A40" s="362"/>
      <c r="B40" s="378"/>
      <c r="C40" s="486"/>
      <c r="D40" s="459"/>
      <c r="E40" s="357"/>
      <c r="F40" s="357"/>
      <c r="G40" s="367"/>
      <c r="H40" s="338"/>
      <c r="I40" s="357"/>
      <c r="J40" s="338"/>
      <c r="K40" s="382"/>
      <c r="L40" s="385"/>
      <c r="M40" s="388"/>
      <c r="N40" s="162" t="s">
        <v>43</v>
      </c>
      <c r="O40" s="166" t="s">
        <v>73</v>
      </c>
      <c r="P40" s="105"/>
      <c r="Q40" s="153"/>
    </row>
    <row r="41" spans="1:17" s="9" customFormat="1" ht="30" customHeight="1" x14ac:dyDescent="0.3">
      <c r="A41" s="362"/>
      <c r="B41" s="378"/>
      <c r="C41" s="486"/>
      <c r="D41" s="459"/>
      <c r="E41" s="357"/>
      <c r="F41" s="357"/>
      <c r="G41" s="367"/>
      <c r="H41" s="338"/>
      <c r="I41" s="357"/>
      <c r="J41" s="338"/>
      <c r="K41" s="382"/>
      <c r="L41" s="385"/>
      <c r="M41" s="388"/>
      <c r="N41" s="162" t="s">
        <v>45</v>
      </c>
      <c r="O41" s="166" t="s">
        <v>74</v>
      </c>
      <c r="P41" s="105"/>
      <c r="Q41" s="153"/>
    </row>
    <row r="42" spans="1:17" s="9" customFormat="1" ht="30" customHeight="1" x14ac:dyDescent="0.3">
      <c r="A42" s="362"/>
      <c r="B42" s="378"/>
      <c r="C42" s="486"/>
      <c r="D42" s="459"/>
      <c r="E42" s="357"/>
      <c r="F42" s="357"/>
      <c r="G42" s="367"/>
      <c r="H42" s="338"/>
      <c r="I42" s="357"/>
      <c r="J42" s="338"/>
      <c r="K42" s="382"/>
      <c r="L42" s="385"/>
      <c r="M42" s="388"/>
      <c r="N42" s="162" t="s">
        <v>47</v>
      </c>
      <c r="O42" s="166" t="s">
        <v>75</v>
      </c>
      <c r="P42" s="105"/>
      <c r="Q42" s="153"/>
    </row>
    <row r="43" spans="1:17" s="9" customFormat="1" ht="30" customHeight="1" thickBot="1" x14ac:dyDescent="0.35">
      <c r="A43" s="362"/>
      <c r="B43" s="378"/>
      <c r="C43" s="486"/>
      <c r="D43" s="469"/>
      <c r="E43" s="358"/>
      <c r="F43" s="358"/>
      <c r="G43" s="368"/>
      <c r="H43" s="452"/>
      <c r="I43" s="358"/>
      <c r="J43" s="452"/>
      <c r="K43" s="454"/>
      <c r="L43" s="386"/>
      <c r="M43" s="389"/>
      <c r="N43" s="163" t="s">
        <v>49</v>
      </c>
      <c r="O43" s="167" t="s">
        <v>76</v>
      </c>
      <c r="P43" s="105"/>
      <c r="Q43" s="153"/>
    </row>
    <row r="44" spans="1:17" s="9" customFormat="1" ht="30" customHeight="1" thickBot="1" x14ac:dyDescent="0.35">
      <c r="A44" s="11"/>
      <c r="B44" s="10"/>
      <c r="C44" s="72"/>
      <c r="E44" s="14"/>
      <c r="F44" s="14"/>
      <c r="G44" s="73">
        <f>IF(C24=0,0,SUM(G24:G43))</f>
        <v>100</v>
      </c>
      <c r="H44" s="45" t="str">
        <f>IF(AND(C24&gt;0,G44=0),"PLEASE ENSURE KPIs ARE SET",IF(AND(C24&gt;0,G44&gt;0,G44&lt;100),"PLEASE ENSURE TOTAL WEIGHTAGE IS 100%.",IF(G44&gt;100,"WEIGHTAGE EXCEEDED, PLEASE REVIEW.","")))</f>
        <v/>
      </c>
      <c r="I44" s="14"/>
      <c r="J44" s="11"/>
      <c r="K44" s="14"/>
      <c r="L44" s="103"/>
      <c r="M44" s="104"/>
      <c r="N44" s="105"/>
      <c r="O44" s="106" t="str">
        <f>IF(N44="","",1)</f>
        <v/>
      </c>
      <c r="P44" s="105"/>
      <c r="Q44" s="153"/>
    </row>
    <row r="45" spans="1:17" s="9" customFormat="1" ht="30" customHeight="1" x14ac:dyDescent="0.3">
      <c r="A45" s="393">
        <v>2</v>
      </c>
      <c r="B45" s="395" t="s">
        <v>185</v>
      </c>
      <c r="C45" s="485">
        <v>5</v>
      </c>
      <c r="D45" s="479">
        <v>1</v>
      </c>
      <c r="E45" s="356" t="s">
        <v>397</v>
      </c>
      <c r="F45" s="356">
        <v>5</v>
      </c>
      <c r="G45" s="366">
        <f>F45/$C$74*100</f>
        <v>100</v>
      </c>
      <c r="H45" s="337" t="s">
        <v>39</v>
      </c>
      <c r="I45" s="356"/>
      <c r="J45" s="337" t="s">
        <v>39</v>
      </c>
      <c r="K45" s="381" t="s">
        <v>41</v>
      </c>
      <c r="L45" s="384">
        <f>IF(OR($C$74=0,G45=0),FALSE,IF(J45="Outstanding",5,IF(J45="Exceeds",4,IF(J45="Successful",3,IF(J45="Partially",2,IF(J45="Unacceptable",1))))))</f>
        <v>5</v>
      </c>
      <c r="M45" s="387">
        <f>$C$74*G45*L45/10000</f>
        <v>0.25</v>
      </c>
      <c r="N45" s="161" t="s">
        <v>39</v>
      </c>
      <c r="O45" s="165" t="s">
        <v>344</v>
      </c>
      <c r="P45" s="105"/>
      <c r="Q45" s="153" t="str">
        <f>IF(AND($C$74&gt;0,G45&gt;0,J45=""),"RATING REQ'D",IF(AND(K45="",OR(J45="Outstanding",J45="Exceeds", J45="Unacceptable")),"Comments compulsory for O, E and U rating",""))</f>
        <v/>
      </c>
    </row>
    <row r="46" spans="1:17" s="9" customFormat="1" ht="30" customHeight="1" x14ac:dyDescent="0.3">
      <c r="A46" s="394"/>
      <c r="B46" s="378"/>
      <c r="C46" s="486"/>
      <c r="D46" s="480"/>
      <c r="E46" s="357"/>
      <c r="F46" s="357"/>
      <c r="G46" s="367"/>
      <c r="H46" s="338"/>
      <c r="I46" s="357"/>
      <c r="J46" s="338"/>
      <c r="K46" s="382"/>
      <c r="L46" s="385"/>
      <c r="M46" s="388"/>
      <c r="N46" s="162" t="s">
        <v>43</v>
      </c>
      <c r="O46" s="166" t="s">
        <v>337</v>
      </c>
      <c r="P46" s="105"/>
      <c r="Q46" s="153"/>
    </row>
    <row r="47" spans="1:17" s="9" customFormat="1" ht="30" customHeight="1" x14ac:dyDescent="0.3">
      <c r="A47" s="394"/>
      <c r="B47" s="378"/>
      <c r="C47" s="486"/>
      <c r="D47" s="480"/>
      <c r="E47" s="357"/>
      <c r="F47" s="357"/>
      <c r="G47" s="367"/>
      <c r="H47" s="338"/>
      <c r="I47" s="357"/>
      <c r="J47" s="338"/>
      <c r="K47" s="382"/>
      <c r="L47" s="385"/>
      <c r="M47" s="388"/>
      <c r="N47" s="162" t="s">
        <v>45</v>
      </c>
      <c r="O47" s="166" t="s">
        <v>338</v>
      </c>
      <c r="P47" s="105"/>
      <c r="Q47" s="153"/>
    </row>
    <row r="48" spans="1:17" s="9" customFormat="1" ht="30" customHeight="1" x14ac:dyDescent="0.3">
      <c r="A48" s="394"/>
      <c r="B48" s="378"/>
      <c r="C48" s="486"/>
      <c r="D48" s="480"/>
      <c r="E48" s="357"/>
      <c r="F48" s="357"/>
      <c r="G48" s="367"/>
      <c r="H48" s="338"/>
      <c r="I48" s="357"/>
      <c r="J48" s="338"/>
      <c r="K48" s="382"/>
      <c r="L48" s="385"/>
      <c r="M48" s="388"/>
      <c r="N48" s="162" t="s">
        <v>47</v>
      </c>
      <c r="O48" s="166" t="s">
        <v>339</v>
      </c>
      <c r="P48" s="105"/>
      <c r="Q48" s="153"/>
    </row>
    <row r="49" spans="1:17" s="9" customFormat="1" ht="30" customHeight="1" thickBot="1" x14ac:dyDescent="0.35">
      <c r="A49" s="394"/>
      <c r="B49" s="378"/>
      <c r="C49" s="486"/>
      <c r="D49" s="481"/>
      <c r="E49" s="453"/>
      <c r="F49" s="453"/>
      <c r="G49" s="468"/>
      <c r="H49" s="452"/>
      <c r="I49" s="453"/>
      <c r="J49" s="452"/>
      <c r="K49" s="454"/>
      <c r="L49" s="455"/>
      <c r="M49" s="389"/>
      <c r="N49" s="163" t="s">
        <v>49</v>
      </c>
      <c r="O49" s="167" t="s">
        <v>340</v>
      </c>
      <c r="P49" s="105"/>
      <c r="Q49" s="153"/>
    </row>
    <row r="50" spans="1:17" s="9" customFormat="1" ht="30" customHeight="1" thickBot="1" x14ac:dyDescent="0.35">
      <c r="A50" s="11"/>
      <c r="B50" s="10"/>
      <c r="C50" s="72"/>
      <c r="E50" s="14"/>
      <c r="F50" s="14"/>
      <c r="G50" s="73">
        <f>IF(C45=0,0,SUM(G45:G49))</f>
        <v>100</v>
      </c>
      <c r="H50" s="45" t="str">
        <f>IF(AND(C45&gt;0,G50=0),"PLEASE ENSURE KPIs ARE SET",IF(AND(C45&gt;0,G50&gt;0,G50&lt;100),"PLEASE ENSURE TOTAL WEIGHTAGE IS 100%.",IF(G50&gt;100,"WEIGHTAGE EXCEEDED, PLEASE REVIEW.","")))</f>
        <v/>
      </c>
      <c r="I50" s="14"/>
      <c r="J50" s="11"/>
      <c r="K50" s="14"/>
      <c r="L50" s="103"/>
      <c r="M50" s="104"/>
      <c r="N50" s="105"/>
      <c r="O50" s="106" t="str">
        <f>IF(N50="","",1)</f>
        <v/>
      </c>
      <c r="P50" s="105"/>
      <c r="Q50" s="153"/>
    </row>
    <row r="51" spans="1:17" s="9" customFormat="1" ht="30" customHeight="1" x14ac:dyDescent="0.3">
      <c r="A51" s="393">
        <v>3</v>
      </c>
      <c r="B51" s="395" t="s">
        <v>398</v>
      </c>
      <c r="C51" s="485">
        <v>10</v>
      </c>
      <c r="D51" s="479">
        <v>1</v>
      </c>
      <c r="E51" s="542" t="s">
        <v>399</v>
      </c>
      <c r="F51" s="356">
        <v>5</v>
      </c>
      <c r="G51" s="366">
        <f>F51/$C$74*100</f>
        <v>100</v>
      </c>
      <c r="H51" s="337" t="s">
        <v>39</v>
      </c>
      <c r="I51" s="356"/>
      <c r="J51" s="337" t="s">
        <v>39</v>
      </c>
      <c r="K51" s="381" t="s">
        <v>41</v>
      </c>
      <c r="L51" s="384">
        <f>IF(OR($C$74=0,G51=0),FALSE,IF(J51="Outstanding",5,IF(J51="Exceeds",4,IF(J51="Successful",3,IF(J51="Partially",2,IF(J51="Unacceptable",1))))))</f>
        <v>5</v>
      </c>
      <c r="M51" s="387">
        <f>$C$74*G51*L51/10000</f>
        <v>0.25</v>
      </c>
      <c r="N51" s="168" t="s">
        <v>39</v>
      </c>
      <c r="O51" s="258" t="s">
        <v>347</v>
      </c>
      <c r="P51" s="105"/>
      <c r="Q51" s="153" t="str">
        <f>IF(AND($C$74&gt;0,G51&gt;0,J51=""),"RATING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394"/>
      <c r="B52" s="378"/>
      <c r="C52" s="486"/>
      <c r="D52" s="480"/>
      <c r="E52" s="357"/>
      <c r="F52" s="357"/>
      <c r="G52" s="367"/>
      <c r="H52" s="338"/>
      <c r="I52" s="357"/>
      <c r="J52" s="338"/>
      <c r="K52" s="382"/>
      <c r="L52" s="385"/>
      <c r="M52" s="388"/>
      <c r="N52" s="170" t="s">
        <v>43</v>
      </c>
      <c r="O52" s="259" t="s">
        <v>348</v>
      </c>
      <c r="P52" s="105"/>
      <c r="Q52" s="153"/>
    </row>
    <row r="53" spans="1:17" s="9" customFormat="1" ht="30" customHeight="1" x14ac:dyDescent="0.3">
      <c r="A53" s="394"/>
      <c r="B53" s="378"/>
      <c r="C53" s="486"/>
      <c r="D53" s="480"/>
      <c r="E53" s="357"/>
      <c r="F53" s="357"/>
      <c r="G53" s="367"/>
      <c r="H53" s="338"/>
      <c r="I53" s="357"/>
      <c r="J53" s="338"/>
      <c r="K53" s="382"/>
      <c r="L53" s="385"/>
      <c r="M53" s="388"/>
      <c r="N53" s="170" t="s">
        <v>45</v>
      </c>
      <c r="O53" s="259" t="s">
        <v>349</v>
      </c>
      <c r="P53" s="105"/>
      <c r="Q53" s="153"/>
    </row>
    <row r="54" spans="1:17" s="9" customFormat="1" ht="30" customHeight="1" x14ac:dyDescent="0.3">
      <c r="A54" s="394"/>
      <c r="B54" s="378"/>
      <c r="C54" s="486"/>
      <c r="D54" s="480"/>
      <c r="E54" s="357"/>
      <c r="F54" s="357"/>
      <c r="G54" s="367"/>
      <c r="H54" s="338"/>
      <c r="I54" s="357"/>
      <c r="J54" s="338"/>
      <c r="K54" s="382"/>
      <c r="L54" s="385"/>
      <c r="M54" s="388"/>
      <c r="N54" s="170" t="s">
        <v>47</v>
      </c>
      <c r="O54" s="259" t="s">
        <v>350</v>
      </c>
      <c r="P54" s="105"/>
      <c r="Q54" s="153"/>
    </row>
    <row r="55" spans="1:17" s="9" customFormat="1" ht="30" customHeight="1" thickBot="1" x14ac:dyDescent="0.35">
      <c r="A55" s="394"/>
      <c r="B55" s="378"/>
      <c r="C55" s="486"/>
      <c r="D55" s="481"/>
      <c r="E55" s="453"/>
      <c r="F55" s="453"/>
      <c r="G55" s="468"/>
      <c r="H55" s="452"/>
      <c r="I55" s="453"/>
      <c r="J55" s="452"/>
      <c r="K55" s="454"/>
      <c r="L55" s="455"/>
      <c r="M55" s="389"/>
      <c r="N55" s="172" t="s">
        <v>49</v>
      </c>
      <c r="O55" s="260" t="s">
        <v>351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73">
        <f>IF(C51=0,0,SUM(G51:G55))</f>
        <v>100</v>
      </c>
      <c r="H56" s="45" t="str">
        <f>IF(AND(C51&gt;0,G56=0),"PLEASE ENSURE KPIs ARE SET",IF(AND(C51&gt;0,G56&gt;0,G56&lt;100),"PLEASE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>
        <v>4</v>
      </c>
      <c r="B57" s="395" t="s">
        <v>77</v>
      </c>
      <c r="C57" s="485">
        <v>7</v>
      </c>
      <c r="D57" s="479">
        <v>1</v>
      </c>
      <c r="E57" s="542" t="s">
        <v>78</v>
      </c>
      <c r="F57" s="356">
        <v>5</v>
      </c>
      <c r="G57" s="366">
        <f>F57/$C$74*100</f>
        <v>100</v>
      </c>
      <c r="H57" s="337" t="s">
        <v>39</v>
      </c>
      <c r="I57" s="356"/>
      <c r="J57" s="337" t="s">
        <v>39</v>
      </c>
      <c r="K57" s="381" t="s">
        <v>41</v>
      </c>
      <c r="L57" s="384">
        <f>IF(OR($C$74=0,G57=0),FALSE,IF(J57="Outstanding",5,IF(J57="Exceeds",4,IF(J57="Successful",3,IF(J57="Partially",2,IF(J57="Unacceptable",1))))))</f>
        <v>5</v>
      </c>
      <c r="M57" s="387">
        <f>$C$74*G57*L57/10000</f>
        <v>0.25</v>
      </c>
      <c r="N57" s="168" t="s">
        <v>39</v>
      </c>
      <c r="O57" s="258" t="s">
        <v>305</v>
      </c>
      <c r="P57" s="105"/>
      <c r="Q57" s="153" t="str">
        <f>IF(AND($C$74&gt;0,G57&gt;0,J57=""),"RATING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78"/>
      <c r="C58" s="486"/>
      <c r="D58" s="480"/>
      <c r="E58" s="357"/>
      <c r="F58" s="357"/>
      <c r="G58" s="367"/>
      <c r="H58" s="338"/>
      <c r="I58" s="357"/>
      <c r="J58" s="338"/>
      <c r="K58" s="382"/>
      <c r="L58" s="385"/>
      <c r="M58" s="388"/>
      <c r="N58" s="170" t="s">
        <v>43</v>
      </c>
      <c r="O58" s="259" t="s">
        <v>306</v>
      </c>
      <c r="P58" s="105"/>
      <c r="Q58" s="153"/>
    </row>
    <row r="59" spans="1:17" s="9" customFormat="1" ht="30" customHeight="1" x14ac:dyDescent="0.3">
      <c r="A59" s="394"/>
      <c r="B59" s="378"/>
      <c r="C59" s="486"/>
      <c r="D59" s="480"/>
      <c r="E59" s="357"/>
      <c r="F59" s="357"/>
      <c r="G59" s="367"/>
      <c r="H59" s="338"/>
      <c r="I59" s="357"/>
      <c r="J59" s="338"/>
      <c r="K59" s="382"/>
      <c r="L59" s="385"/>
      <c r="M59" s="388"/>
      <c r="N59" s="170" t="s">
        <v>45</v>
      </c>
      <c r="O59" s="259" t="s">
        <v>307</v>
      </c>
      <c r="P59" s="105"/>
      <c r="Q59" s="153"/>
    </row>
    <row r="60" spans="1:17" s="9" customFormat="1" ht="30" customHeight="1" x14ac:dyDescent="0.3">
      <c r="A60" s="394"/>
      <c r="B60" s="378"/>
      <c r="C60" s="486"/>
      <c r="D60" s="480"/>
      <c r="E60" s="357"/>
      <c r="F60" s="357"/>
      <c r="G60" s="367"/>
      <c r="H60" s="338"/>
      <c r="I60" s="357"/>
      <c r="J60" s="338"/>
      <c r="K60" s="382"/>
      <c r="L60" s="385"/>
      <c r="M60" s="388"/>
      <c r="N60" s="170" t="s">
        <v>47</v>
      </c>
      <c r="O60" s="259" t="s">
        <v>308</v>
      </c>
      <c r="P60" s="105"/>
      <c r="Q60" s="153"/>
    </row>
    <row r="61" spans="1:17" s="9" customFormat="1" ht="30" customHeight="1" thickBot="1" x14ac:dyDescent="0.35">
      <c r="A61" s="394"/>
      <c r="B61" s="378"/>
      <c r="C61" s="486"/>
      <c r="D61" s="481"/>
      <c r="E61" s="453"/>
      <c r="F61" s="453"/>
      <c r="G61" s="468"/>
      <c r="H61" s="452"/>
      <c r="I61" s="453"/>
      <c r="J61" s="452"/>
      <c r="K61" s="454"/>
      <c r="L61" s="455"/>
      <c r="M61" s="389"/>
      <c r="N61" s="172" t="s">
        <v>49</v>
      </c>
      <c r="O61" s="260" t="s">
        <v>309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73">
        <f>IF(C57=0,0,SUM(G57:G61))</f>
        <v>100</v>
      </c>
      <c r="H62" s="45" t="str">
        <f>IF(AND(C57&gt;0,G62=0),"PLEASE ENSURE KPIs ARE SET",IF(AND(C57&gt;0,G62&gt;0,G62&lt;100),"PLEASE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3">
      <c r="A63" s="393">
        <v>5</v>
      </c>
      <c r="B63" s="395" t="s">
        <v>195</v>
      </c>
      <c r="C63" s="485">
        <v>10</v>
      </c>
      <c r="D63" s="458">
        <v>1</v>
      </c>
      <c r="E63" s="356" t="s">
        <v>400</v>
      </c>
      <c r="F63" s="356">
        <v>5</v>
      </c>
      <c r="G63" s="366">
        <f>F63/$C$63*100</f>
        <v>50</v>
      </c>
      <c r="H63" s="337" t="s">
        <v>39</v>
      </c>
      <c r="I63" s="356"/>
      <c r="J63" s="337" t="s">
        <v>39</v>
      </c>
      <c r="K63" s="381" t="s">
        <v>41</v>
      </c>
      <c r="L63" s="384">
        <f>IF(OR($C$63=0,G63=0),FALSE,IF(J63="Outstanding",5,IF(J63="Exceeds",4,IF(J63="Successful",3,IF(J63="Partially",2,IF(J63="Unacceptable",1))))))</f>
        <v>5</v>
      </c>
      <c r="M63" s="387">
        <f>$C$63*G63*L63/10000</f>
        <v>0.25</v>
      </c>
      <c r="N63" s="161" t="s">
        <v>39</v>
      </c>
      <c r="O63" s="165" t="s">
        <v>105</v>
      </c>
      <c r="P63" s="105"/>
      <c r="Q63" s="153" t="str">
        <f>IF(AND($C$63&gt;0,G63&gt;0,J63=""),"RATING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378"/>
      <c r="C64" s="486"/>
      <c r="D64" s="459"/>
      <c r="E64" s="357"/>
      <c r="F64" s="357"/>
      <c r="G64" s="367"/>
      <c r="H64" s="338"/>
      <c r="I64" s="357"/>
      <c r="J64" s="338"/>
      <c r="K64" s="382"/>
      <c r="L64" s="385"/>
      <c r="M64" s="388"/>
      <c r="N64" s="162" t="s">
        <v>43</v>
      </c>
      <c r="O64" s="166" t="s">
        <v>106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59"/>
      <c r="E65" s="357"/>
      <c r="F65" s="357"/>
      <c r="G65" s="367"/>
      <c r="H65" s="338"/>
      <c r="I65" s="357"/>
      <c r="J65" s="338"/>
      <c r="K65" s="382"/>
      <c r="L65" s="385"/>
      <c r="M65" s="388"/>
      <c r="N65" s="162" t="s">
        <v>45</v>
      </c>
      <c r="O65" s="166" t="s">
        <v>107</v>
      </c>
      <c r="P65" s="105"/>
      <c r="Q65" s="153"/>
    </row>
    <row r="66" spans="1:17" s="9" customFormat="1" ht="30" customHeight="1" x14ac:dyDescent="0.3">
      <c r="A66" s="394"/>
      <c r="B66" s="378"/>
      <c r="C66" s="486"/>
      <c r="D66" s="459"/>
      <c r="E66" s="357"/>
      <c r="F66" s="357"/>
      <c r="G66" s="367"/>
      <c r="H66" s="338"/>
      <c r="I66" s="357"/>
      <c r="J66" s="338"/>
      <c r="K66" s="382"/>
      <c r="L66" s="385"/>
      <c r="M66" s="388"/>
      <c r="N66" s="162" t="s">
        <v>47</v>
      </c>
      <c r="O66" s="166" t="s">
        <v>108</v>
      </c>
      <c r="P66" s="105"/>
      <c r="Q66" s="153"/>
    </row>
    <row r="67" spans="1:17" s="9" customFormat="1" ht="30" customHeight="1" thickBot="1" x14ac:dyDescent="0.35">
      <c r="A67" s="394"/>
      <c r="B67" s="378"/>
      <c r="C67" s="486"/>
      <c r="D67" s="460"/>
      <c r="E67" s="453"/>
      <c r="F67" s="453"/>
      <c r="G67" s="468"/>
      <c r="H67" s="452"/>
      <c r="I67" s="453"/>
      <c r="J67" s="452"/>
      <c r="K67" s="454"/>
      <c r="L67" s="455"/>
      <c r="M67" s="389"/>
      <c r="N67" s="163" t="s">
        <v>49</v>
      </c>
      <c r="O67" s="167" t="s">
        <v>109</v>
      </c>
      <c r="P67" s="105"/>
      <c r="Q67" s="153"/>
    </row>
    <row r="68" spans="1:17" s="9" customFormat="1" ht="30" customHeight="1" x14ac:dyDescent="0.3">
      <c r="A68" s="394"/>
      <c r="B68" s="378"/>
      <c r="C68" s="486"/>
      <c r="D68" s="458">
        <v>2</v>
      </c>
      <c r="E68" s="520" t="s">
        <v>116</v>
      </c>
      <c r="F68" s="356">
        <v>5</v>
      </c>
      <c r="G68" s="366">
        <f>F68/$C$63*100</f>
        <v>50</v>
      </c>
      <c r="H68" s="337" t="s">
        <v>39</v>
      </c>
      <c r="I68" s="356"/>
      <c r="J68" s="337" t="s">
        <v>39</v>
      </c>
      <c r="K68" s="381" t="s">
        <v>41</v>
      </c>
      <c r="L68" s="384">
        <f>IF(OR($C$63=0,G68=0),FALSE,IF(J68="Outstanding",5,IF(J68="Exceeds",4,IF(J68="Successful",3,IF(J68="Partially",2,IF(J68="Unacceptable",1))))))</f>
        <v>5</v>
      </c>
      <c r="M68" s="387">
        <f>$C$63*G68*L68/10000</f>
        <v>0.25</v>
      </c>
      <c r="N68" s="168" t="s">
        <v>39</v>
      </c>
      <c r="O68" s="261" t="s">
        <v>117</v>
      </c>
      <c r="P68" s="105"/>
      <c r="Q68" s="153" t="str">
        <f>IF(AND($C$63&gt;0,G68&gt;0,J68=""),"RATING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378"/>
      <c r="C69" s="486"/>
      <c r="D69" s="459"/>
      <c r="E69" s="357"/>
      <c r="F69" s="357"/>
      <c r="G69" s="367"/>
      <c r="H69" s="338"/>
      <c r="I69" s="357"/>
      <c r="J69" s="338"/>
      <c r="K69" s="382"/>
      <c r="L69" s="385"/>
      <c r="M69" s="388"/>
      <c r="N69" s="170" t="s">
        <v>43</v>
      </c>
      <c r="O69" s="262" t="s">
        <v>118</v>
      </c>
      <c r="P69" s="105"/>
      <c r="Q69" s="153"/>
    </row>
    <row r="70" spans="1:17" s="9" customFormat="1" ht="30" customHeight="1" x14ac:dyDescent="0.3">
      <c r="A70" s="394"/>
      <c r="B70" s="378"/>
      <c r="C70" s="486"/>
      <c r="D70" s="459"/>
      <c r="E70" s="357"/>
      <c r="F70" s="357"/>
      <c r="G70" s="367"/>
      <c r="H70" s="338"/>
      <c r="I70" s="357"/>
      <c r="J70" s="338"/>
      <c r="K70" s="382"/>
      <c r="L70" s="385"/>
      <c r="M70" s="388"/>
      <c r="N70" s="170" t="s">
        <v>45</v>
      </c>
      <c r="O70" s="262" t="s">
        <v>119</v>
      </c>
      <c r="P70" s="105"/>
      <c r="Q70" s="153"/>
    </row>
    <row r="71" spans="1:17" s="9" customFormat="1" ht="30" customHeight="1" x14ac:dyDescent="0.3">
      <c r="A71" s="394"/>
      <c r="B71" s="378"/>
      <c r="C71" s="486"/>
      <c r="D71" s="459"/>
      <c r="E71" s="357"/>
      <c r="F71" s="357"/>
      <c r="G71" s="367"/>
      <c r="H71" s="338"/>
      <c r="I71" s="357"/>
      <c r="J71" s="338"/>
      <c r="K71" s="382"/>
      <c r="L71" s="385"/>
      <c r="M71" s="388"/>
      <c r="N71" s="170" t="s">
        <v>47</v>
      </c>
      <c r="O71" s="262" t="s">
        <v>120</v>
      </c>
      <c r="P71" s="105"/>
      <c r="Q71" s="153"/>
    </row>
    <row r="72" spans="1:17" s="9" customFormat="1" ht="30" customHeight="1" thickBot="1" x14ac:dyDescent="0.35">
      <c r="A72" s="394"/>
      <c r="B72" s="378"/>
      <c r="C72" s="486"/>
      <c r="D72" s="460"/>
      <c r="E72" s="358"/>
      <c r="F72" s="453"/>
      <c r="G72" s="468"/>
      <c r="H72" s="452"/>
      <c r="I72" s="453"/>
      <c r="J72" s="452"/>
      <c r="K72" s="454"/>
      <c r="L72" s="455"/>
      <c r="M72" s="389"/>
      <c r="N72" s="172" t="s">
        <v>49</v>
      </c>
      <c r="O72" s="263" t="s">
        <v>121</v>
      </c>
      <c r="P72" s="105"/>
      <c r="Q72" s="153"/>
    </row>
    <row r="73" spans="1:17" s="9" customFormat="1" ht="30" customHeight="1" thickBot="1" x14ac:dyDescent="0.35">
      <c r="A73" s="11"/>
      <c r="B73" s="10"/>
      <c r="C73" s="72"/>
      <c r="E73" s="14"/>
      <c r="F73" s="14"/>
      <c r="G73" s="73">
        <f>IF(C63=0,0,SUM(G63:G72))</f>
        <v>100</v>
      </c>
      <c r="H73" s="45" t="str">
        <f>IF(AND(C63&gt;0,G73=0),"PLEASE ENSURE KPIs ARE SET",IF(AND(C63&gt;0,G73&gt;0,G73&lt;100),"PLEASE ENSURE TOTAL WEIGHTAGE IS 100%.",IF(G73&gt;100,"WEIGHTAGE EXCEEDED, PLEASE REVIEW.","")))</f>
        <v/>
      </c>
      <c r="I73" s="14"/>
      <c r="J73" s="11"/>
      <c r="K73" s="14"/>
      <c r="L73" s="103"/>
      <c r="M73" s="104"/>
      <c r="N73" s="105"/>
      <c r="O73" s="106" t="str">
        <f>IF(N73="","",1)</f>
        <v/>
      </c>
      <c r="P73" s="105"/>
      <c r="Q73" s="153"/>
    </row>
    <row r="74" spans="1:17" s="9" customFormat="1" ht="30" customHeight="1" x14ac:dyDescent="0.3">
      <c r="A74" s="393">
        <v>6</v>
      </c>
      <c r="B74" s="395" t="s">
        <v>122</v>
      </c>
      <c r="C74" s="485">
        <v>5</v>
      </c>
      <c r="D74" s="479">
        <v>1</v>
      </c>
      <c r="E74" s="356" t="s">
        <v>401</v>
      </c>
      <c r="F74" s="356">
        <v>5</v>
      </c>
      <c r="G74" s="366">
        <f>F74/$C$74*100</f>
        <v>100</v>
      </c>
      <c r="H74" s="337" t="s">
        <v>39</v>
      </c>
      <c r="I74" s="356"/>
      <c r="J74" s="337" t="s">
        <v>39</v>
      </c>
      <c r="K74" s="381" t="s">
        <v>41</v>
      </c>
      <c r="L74" s="384">
        <f>IF(OR($C$74=0,G74=0),FALSE,IF(J74="Outstanding",5,IF(J74="Exceeds",4,IF(J74="Successful",3,IF(J74="Partially",2,IF(J74="Unacceptable",1))))))</f>
        <v>5</v>
      </c>
      <c r="M74" s="387">
        <f>$C$74*G74*L74/10000</f>
        <v>0.25</v>
      </c>
      <c r="N74" s="168" t="s">
        <v>39</v>
      </c>
      <c r="O74" s="169" t="s">
        <v>327</v>
      </c>
      <c r="P74" s="105"/>
      <c r="Q74" s="153" t="str">
        <f>IF(AND($C$74&gt;0,G74&gt;0,J74=""),"RATING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394"/>
      <c r="B75" s="378"/>
      <c r="C75" s="486"/>
      <c r="D75" s="480"/>
      <c r="E75" s="357"/>
      <c r="F75" s="357"/>
      <c r="G75" s="367"/>
      <c r="H75" s="338"/>
      <c r="I75" s="357"/>
      <c r="J75" s="338"/>
      <c r="K75" s="382"/>
      <c r="L75" s="385"/>
      <c r="M75" s="388"/>
      <c r="N75" s="170" t="s">
        <v>43</v>
      </c>
      <c r="O75" s="171" t="s">
        <v>328</v>
      </c>
      <c r="P75" s="105"/>
      <c r="Q75" s="153"/>
    </row>
    <row r="76" spans="1:17" s="9" customFormat="1" ht="30" customHeight="1" x14ac:dyDescent="0.3">
      <c r="A76" s="394"/>
      <c r="B76" s="378"/>
      <c r="C76" s="486"/>
      <c r="D76" s="480"/>
      <c r="E76" s="357"/>
      <c r="F76" s="357"/>
      <c r="G76" s="367"/>
      <c r="H76" s="338"/>
      <c r="I76" s="357"/>
      <c r="J76" s="338"/>
      <c r="K76" s="382"/>
      <c r="L76" s="385"/>
      <c r="M76" s="388"/>
      <c r="N76" s="170" t="s">
        <v>45</v>
      </c>
      <c r="O76" s="171" t="s">
        <v>329</v>
      </c>
      <c r="P76" s="105"/>
      <c r="Q76" s="153"/>
    </row>
    <row r="77" spans="1:17" s="9" customFormat="1" ht="30" customHeight="1" x14ac:dyDescent="0.3">
      <c r="A77" s="394"/>
      <c r="B77" s="378"/>
      <c r="C77" s="486"/>
      <c r="D77" s="480"/>
      <c r="E77" s="357"/>
      <c r="F77" s="357"/>
      <c r="G77" s="367"/>
      <c r="H77" s="338"/>
      <c r="I77" s="357"/>
      <c r="J77" s="338"/>
      <c r="K77" s="382"/>
      <c r="L77" s="385"/>
      <c r="M77" s="388"/>
      <c r="N77" s="170" t="s">
        <v>47</v>
      </c>
      <c r="O77" s="171" t="s">
        <v>330</v>
      </c>
      <c r="P77" s="105"/>
      <c r="Q77" s="153"/>
    </row>
    <row r="78" spans="1:17" s="9" customFormat="1" ht="30" customHeight="1" thickBot="1" x14ac:dyDescent="0.35">
      <c r="A78" s="394"/>
      <c r="B78" s="378"/>
      <c r="C78" s="486"/>
      <c r="D78" s="481"/>
      <c r="E78" s="453"/>
      <c r="F78" s="453"/>
      <c r="G78" s="468"/>
      <c r="H78" s="452"/>
      <c r="I78" s="453"/>
      <c r="J78" s="452"/>
      <c r="K78" s="454"/>
      <c r="L78" s="455"/>
      <c r="M78" s="389"/>
      <c r="N78" s="170" t="s">
        <v>49</v>
      </c>
      <c r="O78" s="179" t="s">
        <v>331</v>
      </c>
      <c r="P78" s="105"/>
      <c r="Q78" s="153"/>
    </row>
    <row r="79" spans="1:17" s="9" customFormat="1" ht="30" customHeight="1" thickBot="1" x14ac:dyDescent="0.35">
      <c r="A79" s="11"/>
      <c r="B79" s="10"/>
      <c r="C79" s="72"/>
      <c r="E79" s="14"/>
      <c r="F79" s="14"/>
      <c r="G79" s="73">
        <f>IF(C74=0,0,SUM(G74:G78))</f>
        <v>100</v>
      </c>
      <c r="H79" s="45" t="str">
        <f>IF(AND(C74&gt;0,G79=0),"PLEASE ENSURE KPIs ARE SET",IF(AND(C74&gt;0,G79&gt;0,G79&lt;100),"PLEASE ENSURE TOTAL WEIGHTAGE IS 100%.",IF(G79&gt;100,"WEIGHTAGE EXCEEDED, PLEASE REVIEW.","")))</f>
        <v/>
      </c>
      <c r="I79" s="14"/>
      <c r="J79" s="11"/>
      <c r="K79" s="14"/>
      <c r="L79" s="103"/>
      <c r="M79" s="104"/>
      <c r="N79" s="105"/>
      <c r="O79" s="106" t="str">
        <f>IF(N79="","",1)</f>
        <v/>
      </c>
      <c r="P79" s="105"/>
      <c r="Q79" s="153"/>
    </row>
    <row r="80" spans="1:17" s="9" customFormat="1" ht="30" customHeight="1" x14ac:dyDescent="0.3">
      <c r="A80" s="393">
        <v>7</v>
      </c>
      <c r="B80" s="395" t="s">
        <v>355</v>
      </c>
      <c r="C80" s="485">
        <v>5</v>
      </c>
      <c r="D80" s="458">
        <v>1</v>
      </c>
      <c r="E80" s="356" t="s">
        <v>356</v>
      </c>
      <c r="F80" s="356">
        <v>5</v>
      </c>
      <c r="G80" s="366">
        <f>F80/$C$80*100</f>
        <v>100</v>
      </c>
      <c r="H80" s="337" t="s">
        <v>39</v>
      </c>
      <c r="I80" s="356"/>
      <c r="J80" s="337" t="s">
        <v>39</v>
      </c>
      <c r="K80" s="381" t="s">
        <v>41</v>
      </c>
      <c r="L80" s="384">
        <f>IF(OR($C$80=0,G80=0),FALSE,IF(J80="Outstanding",5,IF(J80="Exceeds",4,IF(J80="Successful",3,IF(J80="Partially",2,IF(J80="Unacceptable",1))))))</f>
        <v>5</v>
      </c>
      <c r="M80" s="387">
        <f>$C$80*G80*L80/10000</f>
        <v>0.25</v>
      </c>
      <c r="N80" s="168" t="s">
        <v>39</v>
      </c>
      <c r="O80" s="258" t="s">
        <v>357</v>
      </c>
      <c r="P80" s="105"/>
      <c r="Q80" s="153" t="str">
        <f>IF(AND($C$80&gt;0,G80&gt;0,J80=""),"RATING REQ'D",IF(AND(K80="",OR(J80="Outstanding",J80="Exceeds", J80="Unacceptable")),"Comments compulsory for O, E and U rating",""))</f>
        <v/>
      </c>
    </row>
    <row r="81" spans="1:17" s="9" customFormat="1" ht="30" customHeight="1" x14ac:dyDescent="0.3">
      <c r="A81" s="394"/>
      <c r="B81" s="378"/>
      <c r="C81" s="486"/>
      <c r="D81" s="459"/>
      <c r="E81" s="357"/>
      <c r="F81" s="357"/>
      <c r="G81" s="367"/>
      <c r="H81" s="338"/>
      <c r="I81" s="357"/>
      <c r="J81" s="338"/>
      <c r="K81" s="382"/>
      <c r="L81" s="385"/>
      <c r="M81" s="388"/>
      <c r="N81" s="170" t="s">
        <v>43</v>
      </c>
      <c r="O81" s="259" t="s">
        <v>358</v>
      </c>
      <c r="P81" s="105"/>
      <c r="Q81" s="153"/>
    </row>
    <row r="82" spans="1:17" s="9" customFormat="1" ht="30" customHeight="1" x14ac:dyDescent="0.3">
      <c r="A82" s="394"/>
      <c r="B82" s="378"/>
      <c r="C82" s="486"/>
      <c r="D82" s="459"/>
      <c r="E82" s="357"/>
      <c r="F82" s="357"/>
      <c r="G82" s="367"/>
      <c r="H82" s="338"/>
      <c r="I82" s="357"/>
      <c r="J82" s="338"/>
      <c r="K82" s="382"/>
      <c r="L82" s="385"/>
      <c r="M82" s="388"/>
      <c r="N82" s="170" t="s">
        <v>45</v>
      </c>
      <c r="O82" s="259" t="s">
        <v>359</v>
      </c>
      <c r="P82" s="105"/>
      <c r="Q82" s="153"/>
    </row>
    <row r="83" spans="1:17" s="9" customFormat="1" ht="30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385"/>
      <c r="M83" s="388"/>
      <c r="N83" s="170" t="s">
        <v>47</v>
      </c>
      <c r="O83" s="259" t="s">
        <v>360</v>
      </c>
      <c r="P83" s="105"/>
      <c r="Q83" s="153"/>
    </row>
    <row r="84" spans="1:17" s="9" customFormat="1" ht="30" customHeight="1" thickBot="1" x14ac:dyDescent="0.35">
      <c r="A84" s="394"/>
      <c r="B84" s="378"/>
      <c r="C84" s="486"/>
      <c r="D84" s="460"/>
      <c r="E84" s="453"/>
      <c r="F84" s="453"/>
      <c r="G84" s="468"/>
      <c r="H84" s="452"/>
      <c r="I84" s="453"/>
      <c r="J84" s="452"/>
      <c r="K84" s="454"/>
      <c r="L84" s="455"/>
      <c r="M84" s="389"/>
      <c r="N84" s="172" t="s">
        <v>49</v>
      </c>
      <c r="O84" s="260" t="s">
        <v>361</v>
      </c>
      <c r="P84" s="105"/>
      <c r="Q84" s="153"/>
    </row>
    <row r="85" spans="1:17" s="9" customFormat="1" ht="12.6" thickBot="1" x14ac:dyDescent="0.35">
      <c r="A85" s="11"/>
      <c r="B85" s="10"/>
      <c r="C85" s="72"/>
      <c r="E85" s="14"/>
      <c r="F85" s="14"/>
      <c r="G85" s="76">
        <f>IF(C80=0,0,SUM(G80:G84))</f>
        <v>100</v>
      </c>
      <c r="H85" s="45" t="str">
        <f>IF(AND(C80&gt;0,G85=0),"PLEASE ENSURE KPIs ARE SET",IF(AND(C92&gt;0,G85&gt;0,G85&lt;100),"PLEASE ENSURE TOTAL WEIGHTAGE IS 100%.",IF(G85&gt;100,"WEIGHTAGE EXCEEDED, PLEASE REVIEW.","")))</f>
        <v/>
      </c>
      <c r="I85" s="14"/>
      <c r="J85" s="11"/>
      <c r="K85" s="14"/>
      <c r="L85" s="103"/>
      <c r="M85" s="103"/>
      <c r="N85" s="105"/>
      <c r="O85" s="105" t="str">
        <f>IF(N85="","",1)</f>
        <v/>
      </c>
      <c r="P85" s="105"/>
      <c r="Q85" s="153"/>
    </row>
    <row r="86" spans="1:17" s="9" customFormat="1" ht="30" customHeight="1" x14ac:dyDescent="0.3">
      <c r="A86" s="393">
        <v>8</v>
      </c>
      <c r="B86" s="395" t="s">
        <v>129</v>
      </c>
      <c r="C86" s="485">
        <v>8</v>
      </c>
      <c r="D86" s="458">
        <v>1</v>
      </c>
      <c r="E86" s="356" t="s">
        <v>402</v>
      </c>
      <c r="F86" s="356">
        <v>8</v>
      </c>
      <c r="G86" s="366">
        <f>F86/$C$86*100</f>
        <v>100</v>
      </c>
      <c r="H86" s="337" t="s">
        <v>39</v>
      </c>
      <c r="I86" s="356"/>
      <c r="J86" s="337" t="s">
        <v>39</v>
      </c>
      <c r="K86" s="381" t="s">
        <v>41</v>
      </c>
      <c r="L86" s="384">
        <f>IF(OR($C$80=0,G86=0),FALSE,IF(J86="Outstanding",5,IF(J86="Exceeds",4,IF(J86="Successful",3,IF(J86="Partially",2,IF(J86="Unacceptable",1))))))</f>
        <v>5</v>
      </c>
      <c r="M86" s="387">
        <f>$C$80*G86*L86/10000</f>
        <v>0.25</v>
      </c>
      <c r="N86" s="168" t="s">
        <v>39</v>
      </c>
      <c r="O86" s="264" t="s">
        <v>131</v>
      </c>
      <c r="P86" s="105"/>
      <c r="Q86" s="153" t="str">
        <f>IF(AND($C$80&gt;0,G86&gt;0,J86=""),"RATING REQ'D",IF(AND(K86="",OR(J86="Outstanding",J86="Exceeds", J86="Unacceptable")),"Comments compulsory for O, E and U rating",""))</f>
        <v/>
      </c>
    </row>
    <row r="87" spans="1:17" s="9" customFormat="1" ht="30" customHeight="1" x14ac:dyDescent="0.3">
      <c r="A87" s="394"/>
      <c r="B87" s="378"/>
      <c r="C87" s="486"/>
      <c r="D87" s="459"/>
      <c r="E87" s="357"/>
      <c r="F87" s="357"/>
      <c r="G87" s="367"/>
      <c r="H87" s="338"/>
      <c r="I87" s="357"/>
      <c r="J87" s="338"/>
      <c r="K87" s="382"/>
      <c r="L87" s="385"/>
      <c r="M87" s="388"/>
      <c r="N87" s="170" t="s">
        <v>43</v>
      </c>
      <c r="O87" s="265" t="s">
        <v>132</v>
      </c>
      <c r="P87" s="105"/>
      <c r="Q87" s="153"/>
    </row>
    <row r="88" spans="1:17" s="9" customFormat="1" ht="30" customHeight="1" x14ac:dyDescent="0.3">
      <c r="A88" s="394"/>
      <c r="B88" s="378"/>
      <c r="C88" s="486"/>
      <c r="D88" s="459"/>
      <c r="E88" s="357"/>
      <c r="F88" s="357"/>
      <c r="G88" s="367"/>
      <c r="H88" s="338"/>
      <c r="I88" s="357"/>
      <c r="J88" s="338"/>
      <c r="K88" s="382"/>
      <c r="L88" s="385"/>
      <c r="M88" s="388"/>
      <c r="N88" s="170" t="s">
        <v>45</v>
      </c>
      <c r="O88" s="266" t="s">
        <v>133</v>
      </c>
      <c r="P88" s="105"/>
      <c r="Q88" s="153"/>
    </row>
    <row r="89" spans="1:17" s="9" customFormat="1" ht="30" customHeight="1" x14ac:dyDescent="0.3">
      <c r="A89" s="394"/>
      <c r="B89" s="378"/>
      <c r="C89" s="486"/>
      <c r="D89" s="459"/>
      <c r="E89" s="357"/>
      <c r="F89" s="357"/>
      <c r="G89" s="367"/>
      <c r="H89" s="338"/>
      <c r="I89" s="357"/>
      <c r="J89" s="338"/>
      <c r="K89" s="382"/>
      <c r="L89" s="385"/>
      <c r="M89" s="388"/>
      <c r="N89" s="170" t="s">
        <v>47</v>
      </c>
      <c r="O89" s="266" t="s">
        <v>134</v>
      </c>
      <c r="P89" s="105"/>
      <c r="Q89" s="153"/>
    </row>
    <row r="90" spans="1:17" s="9" customFormat="1" ht="30" customHeight="1" thickBot="1" x14ac:dyDescent="0.35">
      <c r="A90" s="394"/>
      <c r="B90" s="378"/>
      <c r="C90" s="486"/>
      <c r="D90" s="460"/>
      <c r="E90" s="453"/>
      <c r="F90" s="453"/>
      <c r="G90" s="468"/>
      <c r="H90" s="452"/>
      <c r="I90" s="453"/>
      <c r="J90" s="452"/>
      <c r="K90" s="454"/>
      <c r="L90" s="455"/>
      <c r="M90" s="389"/>
      <c r="N90" s="172" t="s">
        <v>49</v>
      </c>
      <c r="O90" s="180" t="s">
        <v>135</v>
      </c>
      <c r="P90" s="105"/>
      <c r="Q90" s="153"/>
    </row>
    <row r="91" spans="1:17" s="9" customFormat="1" ht="12.6" thickBot="1" x14ac:dyDescent="0.35">
      <c r="A91" s="11"/>
      <c r="B91" s="10"/>
      <c r="C91" s="72"/>
      <c r="E91" s="14"/>
      <c r="F91" s="14"/>
      <c r="G91" s="76">
        <f>IF(C86=0,0,SUM(G86:G90))</f>
        <v>100</v>
      </c>
      <c r="H91" s="45" t="str">
        <f>IF(AND(C86&gt;0,G91=0),"PLEASE ENSURE KPIs ARE SET",IF(AND(C98&gt;0,G91&gt;0,G91&lt;100),"PLEASE ENSURE TOTAL WEIGHTAGE IS 100%.",IF(G91&gt;100,"WEIGHTAGE EXCEEDED, PLEASE REVIEW.","")))</f>
        <v/>
      </c>
      <c r="I91" s="14"/>
      <c r="J91" s="11"/>
      <c r="K91" s="14"/>
      <c r="L91" s="103"/>
      <c r="M91" s="103"/>
      <c r="N91" s="105"/>
      <c r="O91" s="105" t="str">
        <f>IF(N91="","",1)</f>
        <v/>
      </c>
      <c r="P91" s="105"/>
      <c r="Q91" s="153"/>
    </row>
    <row r="92" spans="1:17" s="4" customFormat="1" ht="15" thickBot="1" x14ac:dyDescent="0.35">
      <c r="A92" s="30"/>
      <c r="C92" s="74">
        <f>SUM(C24:C90)</f>
        <v>100</v>
      </c>
      <c r="D92" s="45" t="str">
        <f>IF(C92&lt;100,"INSUFFICIENT WEIGHTAGE.",IF(C92&gt;100,"WEIGHTAGE EXCEEDED.",""))</f>
        <v/>
      </c>
      <c r="G92"/>
      <c r="H92" s="45"/>
      <c r="I92" s="50" t="s">
        <v>136</v>
      </c>
      <c r="J92" s="48">
        <f>IF(AND(C92=100,P92="OK",P93=0),SUM(M24:M90),"")</f>
        <v>4.5</v>
      </c>
      <c r="L92" s="93"/>
      <c r="M92" s="93"/>
      <c r="N92" s="94"/>
      <c r="O92" s="124" t="s">
        <v>137</v>
      </c>
      <c r="P92" s="133" t="str">
        <f>IF(AND(H44="",H73="",H79="",H85=""),"OK","NOT OK")</f>
        <v>OK</v>
      </c>
      <c r="Q92" s="94"/>
    </row>
    <row r="93" spans="1:17" ht="16.5" customHeight="1" x14ac:dyDescent="0.4">
      <c r="I93" s="50" t="s">
        <v>138</v>
      </c>
      <c r="J93" s="40" t="str">
        <f>IF(O94=5,"Outstanding",IF(O94=4,"Exceeds",IF(O94=3,"Successful",IF(O94=2,"Partially",IF(O94=1,"Unacceptable","")))))</f>
        <v>Outstanding</v>
      </c>
      <c r="K93"/>
      <c r="M93" s="91"/>
      <c r="O93" s="124" t="s">
        <v>139</v>
      </c>
      <c r="P93" s="156">
        <f>SUM(O24:O85)</f>
        <v>0</v>
      </c>
    </row>
    <row r="94" spans="1:17" ht="16.5" customHeight="1" thickBot="1" x14ac:dyDescent="0.35">
      <c r="K94"/>
      <c r="M94" s="91"/>
      <c r="O94" s="94">
        <f>IF(J92="","",ROUND(J92,0))</f>
        <v>5</v>
      </c>
      <c r="P94" s="133"/>
    </row>
    <row r="95" spans="1:17" s="4" customFormat="1" x14ac:dyDescent="0.3">
      <c r="A95" s="16" t="s">
        <v>140</v>
      </c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93"/>
      <c r="M95" s="94"/>
      <c r="N95" s="125"/>
      <c r="O95" s="94"/>
      <c r="P95" s="94"/>
      <c r="Q95" s="94"/>
    </row>
    <row r="96" spans="1:17" s="51" customFormat="1" x14ac:dyDescent="0.25">
      <c r="A96" s="57"/>
      <c r="K96" s="58"/>
      <c r="L96" s="126"/>
      <c r="M96" s="127"/>
      <c r="N96" s="128"/>
      <c r="O96" s="127"/>
      <c r="P96" s="127"/>
      <c r="Q96" s="127"/>
    </row>
    <row r="97" spans="1:17" s="51" customFormat="1" ht="12" x14ac:dyDescent="0.25">
      <c r="A97" s="57"/>
      <c r="B97" s="52"/>
      <c r="C97" s="52"/>
      <c r="E97" s="52"/>
      <c r="H97" s="52"/>
      <c r="I97" s="52"/>
      <c r="K97" s="64"/>
      <c r="L97" s="126"/>
      <c r="M97" s="126"/>
      <c r="N97" s="127"/>
      <c r="O97" s="127"/>
      <c r="P97" s="127"/>
      <c r="Q97" s="127"/>
    </row>
    <row r="98" spans="1:17" s="4" customFormat="1" ht="12" x14ac:dyDescent="0.25">
      <c r="A98" s="19"/>
      <c r="B98" s="4" t="s">
        <v>141</v>
      </c>
      <c r="E98" s="4" t="s">
        <v>142</v>
      </c>
      <c r="H98" s="4" t="s">
        <v>143</v>
      </c>
      <c r="K98" s="20" t="s">
        <v>142</v>
      </c>
      <c r="L98" s="93"/>
      <c r="M98" s="93"/>
      <c r="N98" s="94"/>
      <c r="O98" s="94"/>
      <c r="P98" s="94"/>
      <c r="Q98" s="94"/>
    </row>
    <row r="99" spans="1:17" ht="15" thickBot="1" x14ac:dyDescent="0.35">
      <c r="A99" s="21"/>
      <c r="B99" s="8"/>
      <c r="C99" s="8"/>
      <c r="D99" s="8"/>
      <c r="E99" s="8"/>
      <c r="F99" s="8"/>
      <c r="G99" s="8"/>
      <c r="H99" s="8"/>
      <c r="I99" s="8"/>
      <c r="J99" s="8"/>
      <c r="K99" s="22"/>
      <c r="M99" s="91"/>
    </row>
    <row r="100" spans="1:17" ht="85.5" customHeight="1" x14ac:dyDescent="0.3"/>
    <row r="101" spans="1:17" ht="15" thickBot="1" x14ac:dyDescent="0.35">
      <c r="A101" s="7" t="s">
        <v>144</v>
      </c>
      <c r="B101" s="8"/>
      <c r="C101" s="8"/>
      <c r="D101" s="8"/>
      <c r="E101" s="8"/>
      <c r="F101" s="8"/>
      <c r="G101" s="8"/>
      <c r="H101" s="8"/>
      <c r="I101" s="8"/>
      <c r="J101" s="8"/>
    </row>
    <row r="102" spans="1:17" ht="12" customHeight="1" x14ac:dyDescent="0.3">
      <c r="A102" s="80" t="s">
        <v>145</v>
      </c>
      <c r="B102" s="9"/>
    </row>
    <row r="103" spans="1:17" ht="12" customHeight="1" x14ac:dyDescent="0.3">
      <c r="A103" s="9"/>
      <c r="B103" s="9" t="s">
        <v>146</v>
      </c>
    </row>
    <row r="104" spans="1:17" ht="12" customHeight="1" x14ac:dyDescent="0.3">
      <c r="A104" s="9"/>
      <c r="B104" s="9" t="s">
        <v>147</v>
      </c>
    </row>
    <row r="105" spans="1:17" ht="12" customHeight="1" x14ac:dyDescent="0.3">
      <c r="A105" s="9"/>
      <c r="B105" s="9" t="s">
        <v>148</v>
      </c>
    </row>
    <row r="106" spans="1:17" ht="12" customHeight="1" x14ac:dyDescent="0.3">
      <c r="A106" s="9"/>
      <c r="B106" s="9" t="s">
        <v>149</v>
      </c>
    </row>
    <row r="107" spans="1:17" ht="12" customHeight="1" thickBot="1" x14ac:dyDescent="0.35">
      <c r="A107" s="9"/>
      <c r="B107" s="9" t="s">
        <v>150</v>
      </c>
    </row>
    <row r="108" spans="1:17" s="3" customFormat="1" x14ac:dyDescent="0.3">
      <c r="A108" s="343" t="s">
        <v>23</v>
      </c>
      <c r="B108" s="426" t="s">
        <v>151</v>
      </c>
      <c r="C108" s="426" t="s">
        <v>152</v>
      </c>
      <c r="D108" s="426"/>
      <c r="E108" s="426"/>
      <c r="F108" s="428"/>
      <c r="G108" s="343" t="s">
        <v>28</v>
      </c>
      <c r="H108" s="390"/>
      <c r="I108" s="343" t="s">
        <v>29</v>
      </c>
      <c r="J108" s="390"/>
      <c r="K108" s="41"/>
      <c r="L108" s="129"/>
      <c r="M108" s="130"/>
      <c r="N108" s="130"/>
      <c r="O108" s="130"/>
      <c r="P108" s="130"/>
      <c r="Q108" s="130"/>
    </row>
    <row r="109" spans="1:17" s="3" customFormat="1" ht="15" thickBot="1" x14ac:dyDescent="0.35">
      <c r="A109" s="425"/>
      <c r="B109" s="427"/>
      <c r="C109" s="427"/>
      <c r="D109" s="427"/>
      <c r="E109" s="427"/>
      <c r="F109" s="429"/>
      <c r="G109" s="81" t="s">
        <v>34</v>
      </c>
      <c r="H109" s="77" t="s">
        <v>35</v>
      </c>
      <c r="I109" s="81" t="s">
        <v>34</v>
      </c>
      <c r="J109" s="77" t="s">
        <v>36</v>
      </c>
      <c r="K109" s="41"/>
      <c r="L109" s="129"/>
      <c r="M109" s="130"/>
      <c r="N109" s="130"/>
      <c r="O109" s="130"/>
      <c r="P109" s="130"/>
      <c r="Q109" s="130"/>
    </row>
    <row r="110" spans="1:17" s="24" customFormat="1" ht="82.5" customHeight="1" thickBot="1" x14ac:dyDescent="0.35">
      <c r="A110" s="36">
        <v>1</v>
      </c>
      <c r="B110" s="37" t="s">
        <v>153</v>
      </c>
      <c r="C110" s="433" t="s">
        <v>154</v>
      </c>
      <c r="D110" s="434"/>
      <c r="E110" s="434"/>
      <c r="F110" s="435"/>
      <c r="G110" s="60"/>
      <c r="H110" s="61"/>
      <c r="I110" s="60" t="s">
        <v>71</v>
      </c>
      <c r="J110" s="78"/>
      <c r="K110" s="137">
        <f>IF(I110="Outstanding",5,IF(I110="Exceeds",4,IF(I110="Successful",3,IF(I110="Partially",2,IF(I110="Unacceptable",1)))))</f>
        <v>3</v>
      </c>
      <c r="L110" s="131">
        <f>K110*0.2</f>
        <v>0.60000000000000009</v>
      </c>
      <c r="M110" s="132"/>
      <c r="N110" s="105" t="str">
        <f>IF(P110="","",1)</f>
        <v/>
      </c>
      <c r="O110" s="132"/>
      <c r="P110" s="153" t="str">
        <f>IF(I110="","RATING REQ'D",IF(AND(J110="",OR(I110="Outstanding",I110="Exceeds",I110="Unacceptable")),"Comments compulsory for O, E or U rating",""))</f>
        <v/>
      </c>
      <c r="Q110" s="132"/>
    </row>
    <row r="111" spans="1:17" s="24" customFormat="1" ht="48" customHeight="1" thickBot="1" x14ac:dyDescent="0.35">
      <c r="A111" s="85">
        <v>2</v>
      </c>
      <c r="B111" s="12" t="s">
        <v>155</v>
      </c>
      <c r="C111" s="436" t="s">
        <v>156</v>
      </c>
      <c r="D111" s="437"/>
      <c r="E111" s="437"/>
      <c r="F111" s="438"/>
      <c r="G111" s="53"/>
      <c r="H111" s="54"/>
      <c r="I111" s="53" t="s">
        <v>71</v>
      </c>
      <c r="J111" s="79"/>
      <c r="K111" s="137">
        <f>IF(I111="Outstanding",5,IF(I111="Exceeds",4,IF(I111="Successful",3,IF(I111="Partially",2,IF(I111="Unacceptable",1)))))</f>
        <v>3</v>
      </c>
      <c r="L111" s="131">
        <f>K111*0.2</f>
        <v>0.60000000000000009</v>
      </c>
      <c r="M111" s="132"/>
      <c r="N111" s="105" t="str">
        <f>IF(P111="","",1)</f>
        <v/>
      </c>
      <c r="O111" s="132"/>
      <c r="P111" s="153" t="str">
        <f>IF(I111="","RATING REQ'D",IF(AND(J111="",OR(I111="Outstanding",I111="Exceeds",I111="Unacceptable")),"Comments compulsory for O, E or U rating",""))</f>
        <v/>
      </c>
      <c r="Q111" s="132"/>
    </row>
    <row r="112" spans="1:17" s="24" customFormat="1" ht="69" customHeight="1" thickBot="1" x14ac:dyDescent="0.35">
      <c r="A112" s="38">
        <v>3</v>
      </c>
      <c r="B112" s="39" t="s">
        <v>157</v>
      </c>
      <c r="C112" s="439" t="s">
        <v>158</v>
      </c>
      <c r="D112" s="440"/>
      <c r="E112" s="440"/>
      <c r="F112" s="440"/>
      <c r="G112" s="62"/>
      <c r="H112" s="63"/>
      <c r="I112" s="62" t="s">
        <v>71</v>
      </c>
      <c r="J112" s="78"/>
      <c r="K112" s="137">
        <f>IF(I112="Outstanding",5,IF(I112="Exceeds",4,IF(I112="Successful",3,IF(I112="Partially",2,IF(I112="Unacceptable",1)))))</f>
        <v>3</v>
      </c>
      <c r="L112" s="131">
        <f>K112*0.2</f>
        <v>0.60000000000000009</v>
      </c>
      <c r="M112" s="132"/>
      <c r="N112" s="105" t="str">
        <f>IF(P112="","",1)</f>
        <v/>
      </c>
      <c r="O112" s="132"/>
      <c r="P112" s="153" t="str">
        <f>IF(I112="","RATING REQ'D",IF(AND(J112="",OR(I112="Outstanding",I112="Exceeds",I112="Unacceptable")),"Comments compulsory for O, E or U rating",""))</f>
        <v/>
      </c>
      <c r="Q112" s="132"/>
    </row>
    <row r="113" spans="1:17" s="24" customFormat="1" ht="69" customHeight="1" thickBot="1" x14ac:dyDescent="0.35">
      <c r="A113" s="88">
        <v>4</v>
      </c>
      <c r="B113" s="13" t="s">
        <v>159</v>
      </c>
      <c r="C113" s="445" t="s">
        <v>160</v>
      </c>
      <c r="D113" s="446"/>
      <c r="E113" s="446"/>
      <c r="F113" s="446"/>
      <c r="G113" s="55"/>
      <c r="H113" s="56"/>
      <c r="I113" s="55" t="s">
        <v>71</v>
      </c>
      <c r="J113" s="79"/>
      <c r="K113" s="137">
        <f>IF(I113="Outstanding",5,IF(I113="Exceeds",4,IF(I113="Successful",3,IF(I113="Partially",2,IF(I113="Unacceptable",1)))))</f>
        <v>3</v>
      </c>
      <c r="L113" s="131">
        <f>K113*0.2</f>
        <v>0.60000000000000009</v>
      </c>
      <c r="M113" s="132"/>
      <c r="N113" s="105"/>
      <c r="O113" s="132"/>
      <c r="P113" s="153"/>
      <c r="Q113" s="132"/>
    </row>
    <row r="114" spans="1:17" s="24" customFormat="1" ht="93" customHeight="1" thickBot="1" x14ac:dyDescent="0.35">
      <c r="A114" s="89">
        <v>5</v>
      </c>
      <c r="B114" s="90" t="s">
        <v>161</v>
      </c>
      <c r="C114" s="441" t="s">
        <v>162</v>
      </c>
      <c r="D114" s="442"/>
      <c r="E114" s="442"/>
      <c r="F114" s="442"/>
      <c r="G114" s="62"/>
      <c r="H114" s="63"/>
      <c r="I114" s="62" t="s">
        <v>71</v>
      </c>
      <c r="J114" s="78"/>
      <c r="K114" s="137">
        <f>IF(I114="Outstanding",5,IF(I114="Exceeds",4,IF(I114="Successful",3,IF(I114="Partially",2,IF(I114="Unacceptable",1)))))</f>
        <v>3</v>
      </c>
      <c r="L114" s="131">
        <f>K114*0.2</f>
        <v>0.60000000000000009</v>
      </c>
      <c r="M114" s="132"/>
      <c r="N114" s="105" t="str">
        <f>IF(P114="","",1)</f>
        <v/>
      </c>
      <c r="O114" s="132"/>
      <c r="P114" s="153" t="str">
        <f>IF(I114="","RATING REQ'D",IF(AND(J114="",OR(I114="Outstanding",I114="Exceeds",I114="Unacceptable")),"Comments compulsory for O, E or U rating",""))</f>
        <v/>
      </c>
      <c r="Q114" s="132"/>
    </row>
    <row r="115" spans="1:17" ht="16.5" customHeight="1" x14ac:dyDescent="0.3">
      <c r="H115" s="50" t="s">
        <v>163</v>
      </c>
      <c r="I115" s="48">
        <f>IF(O115=0,SUM(L110:L114),"")</f>
        <v>3.0000000000000004</v>
      </c>
      <c r="J115" s="1"/>
      <c r="N115" s="124" t="s">
        <v>164</v>
      </c>
      <c r="O115" s="133">
        <f>SUM(N110:N114)</f>
        <v>0</v>
      </c>
    </row>
    <row r="116" spans="1:17" x14ac:dyDescent="0.3">
      <c r="A116" s="1"/>
      <c r="H116" s="50" t="s">
        <v>165</v>
      </c>
      <c r="I116" s="40" t="str">
        <f>IF(O116=5,"Outstanding",IF(O116=4,"Exceeds",IF(O116=3,"Successful",IF(O116=2,"Partially",IF(O116=1,"Unacceptable","")))))</f>
        <v>Successful</v>
      </c>
      <c r="J116" s="1"/>
      <c r="L116" s="92"/>
      <c r="O116" s="94">
        <f>IF(I115="","",ROUND(I115,0))</f>
        <v>3</v>
      </c>
    </row>
    <row r="117" spans="1:17" ht="4.5" customHeight="1" x14ac:dyDescent="0.3">
      <c r="A117" s="1"/>
      <c r="I117" s="47"/>
      <c r="J117" s="1"/>
      <c r="L117" s="92"/>
    </row>
    <row r="118" spans="1:17" x14ac:dyDescent="0.3">
      <c r="A118" s="1"/>
      <c r="H118" s="50" t="s">
        <v>166</v>
      </c>
      <c r="I118" s="49">
        <f>IF(OR(J92="",I115=""),"",(J92*0.9)+(I115*0.1))</f>
        <v>4.3499999999999996</v>
      </c>
      <c r="L118" s="92"/>
    </row>
    <row r="119" spans="1:17" x14ac:dyDescent="0.3">
      <c r="A119" s="1"/>
      <c r="H119" s="50" t="s">
        <v>167</v>
      </c>
      <c r="I119" s="40" t="str">
        <f>IF(O119=5,"Outstanding",IF(O119=4,"Exceeds",IF(O119=3,"Successful",IF(O119=2,"Partially",IF(O119=1,"Unacceptable","")))))</f>
        <v>Exceeds</v>
      </c>
      <c r="L119" s="92"/>
      <c r="O119" s="94">
        <f>IF(I118="","",ROUND(I118,0))</f>
        <v>4</v>
      </c>
    </row>
    <row r="120" spans="1:17" ht="8.25" customHeight="1" thickBot="1" x14ac:dyDescent="0.35"/>
    <row r="121" spans="1:17" ht="12" customHeight="1" x14ac:dyDescent="0.3">
      <c r="A121" s="19" t="s">
        <v>168</v>
      </c>
      <c r="B121" s="25"/>
      <c r="C121" s="25"/>
      <c r="D121" s="25"/>
      <c r="E121" s="25"/>
      <c r="F121" s="25"/>
      <c r="G121" s="25"/>
      <c r="H121" s="25"/>
      <c r="I121" s="25"/>
      <c r="J121" s="26"/>
    </row>
    <row r="122" spans="1:17" s="51" customFormat="1" ht="12" x14ac:dyDescent="0.25">
      <c r="A122" s="57"/>
      <c r="J122" s="58"/>
      <c r="K122" s="59"/>
      <c r="L122" s="126"/>
      <c r="M122" s="127"/>
      <c r="N122" s="127"/>
      <c r="O122" s="127"/>
      <c r="P122" s="127"/>
      <c r="Q122" s="127"/>
    </row>
    <row r="123" spans="1:17" s="51" customFormat="1" ht="12" x14ac:dyDescent="0.25">
      <c r="A123" s="57"/>
      <c r="B123" s="52"/>
      <c r="C123" s="52"/>
      <c r="E123" s="52"/>
      <c r="G123" s="52"/>
      <c r="H123" s="52"/>
      <c r="J123" s="64"/>
      <c r="K123" s="59"/>
      <c r="L123" s="126"/>
      <c r="M123" s="127"/>
      <c r="N123" s="127"/>
      <c r="O123" s="127"/>
      <c r="P123" s="127"/>
      <c r="Q123" s="127"/>
    </row>
    <row r="124" spans="1:17" s="4" customFormat="1" ht="12" x14ac:dyDescent="0.25">
      <c r="A124" s="19"/>
      <c r="B124" s="443" t="s">
        <v>141</v>
      </c>
      <c r="C124" s="443"/>
      <c r="E124" s="6" t="s">
        <v>142</v>
      </c>
      <c r="G124" s="444" t="s">
        <v>143</v>
      </c>
      <c r="H124" s="444"/>
      <c r="J124" s="31" t="s">
        <v>142</v>
      </c>
      <c r="K124" s="6"/>
      <c r="L124" s="93"/>
      <c r="M124" s="94"/>
      <c r="N124" s="94"/>
      <c r="O124" s="94"/>
      <c r="P124" s="94"/>
      <c r="Q124" s="94"/>
    </row>
    <row r="125" spans="1:17" s="4" customFormat="1" ht="6.75" customHeight="1" thickBot="1" x14ac:dyDescent="0.3">
      <c r="A125" s="28"/>
      <c r="B125" s="5"/>
      <c r="C125" s="5"/>
      <c r="D125" s="5"/>
      <c r="E125" s="5"/>
      <c r="F125" s="5"/>
      <c r="G125" s="5"/>
      <c r="H125" s="5"/>
      <c r="I125" s="5"/>
      <c r="J125" s="29"/>
      <c r="K125" s="6"/>
      <c r="L125" s="93"/>
      <c r="M125" s="94"/>
      <c r="N125" s="94"/>
      <c r="O125" s="94"/>
      <c r="P125" s="94"/>
      <c r="Q125" s="94"/>
    </row>
    <row r="126" spans="1:17" ht="6" customHeight="1" x14ac:dyDescent="0.3">
      <c r="K126"/>
      <c r="L126" s="92"/>
    </row>
    <row r="127" spans="1:17" ht="6" customHeight="1" x14ac:dyDescent="0.3">
      <c r="K127"/>
      <c r="L127" s="92"/>
    </row>
    <row r="128" spans="1:17" ht="6" customHeight="1" x14ac:dyDescent="0.3">
      <c r="K128"/>
      <c r="L128" s="92"/>
    </row>
    <row r="129" spans="1:17" ht="21.75" customHeight="1" x14ac:dyDescent="0.3">
      <c r="K129"/>
      <c r="L129" s="92"/>
    </row>
    <row r="130" spans="1:17" ht="18.600000000000001" thickBot="1" x14ac:dyDescent="0.4">
      <c r="A130" s="35" t="s">
        <v>169</v>
      </c>
      <c r="B130" s="8"/>
      <c r="C130" s="8"/>
      <c r="D130" s="8"/>
      <c r="E130" s="8"/>
      <c r="F130" s="8"/>
      <c r="G130" s="8"/>
      <c r="H130" s="8"/>
      <c r="I130" s="8"/>
      <c r="J130" s="8"/>
      <c r="K130"/>
      <c r="L130" s="134"/>
      <c r="M130" s="135"/>
    </row>
    <row r="132" spans="1:17" ht="18" x14ac:dyDescent="0.35">
      <c r="A132" s="2" t="s">
        <v>170</v>
      </c>
      <c r="C132" s="65"/>
      <c r="K132"/>
      <c r="L132" s="92"/>
    </row>
    <row r="133" spans="1:17" x14ac:dyDescent="0.3">
      <c r="K133"/>
      <c r="L133" s="92"/>
    </row>
    <row r="134" spans="1:17" ht="12" customHeight="1" x14ac:dyDescent="0.3">
      <c r="A134" s="80" t="s">
        <v>171</v>
      </c>
      <c r="B134" s="9"/>
      <c r="C134" s="27"/>
      <c r="D134" s="27"/>
      <c r="E134" s="27"/>
      <c r="F134" s="27"/>
      <c r="G134" s="27"/>
      <c r="H134" s="27"/>
      <c r="I134" s="27"/>
      <c r="J134" s="27"/>
      <c r="K134"/>
      <c r="L134" s="92"/>
    </row>
    <row r="135" spans="1:17" ht="12" customHeight="1" x14ac:dyDescent="0.3">
      <c r="A135" s="9"/>
      <c r="B135" s="9" t="s">
        <v>172</v>
      </c>
      <c r="C135" s="27"/>
      <c r="D135" s="27"/>
      <c r="E135" s="27"/>
      <c r="F135" s="27"/>
      <c r="G135" s="27"/>
      <c r="H135" s="27"/>
      <c r="I135" s="27"/>
      <c r="J135" s="27"/>
      <c r="K135"/>
      <c r="L135" s="92"/>
    </row>
    <row r="136" spans="1:17" ht="12" customHeight="1" x14ac:dyDescent="0.3">
      <c r="A136" s="9"/>
      <c r="B136" s="9" t="s">
        <v>173</v>
      </c>
      <c r="C136" s="27"/>
      <c r="D136" s="27"/>
      <c r="E136" s="27"/>
      <c r="F136" s="27"/>
      <c r="G136" s="27"/>
      <c r="H136" s="27"/>
      <c r="I136" s="27"/>
      <c r="J136" s="27"/>
      <c r="K136"/>
      <c r="L136" s="92"/>
    </row>
    <row r="137" spans="1:17" ht="12" customHeight="1" x14ac:dyDescent="0.3">
      <c r="A137" s="9"/>
      <c r="B137" s="9" t="s">
        <v>174</v>
      </c>
      <c r="C137" s="27"/>
      <c r="D137" s="27"/>
      <c r="E137" s="27"/>
      <c r="F137" s="27"/>
      <c r="G137" s="27"/>
      <c r="H137" s="27"/>
      <c r="I137" s="27"/>
      <c r="J137" s="27"/>
      <c r="K137"/>
      <c r="L137" s="92"/>
    </row>
    <row r="138" spans="1:17" ht="12" customHeight="1" x14ac:dyDescent="0.3">
      <c r="A138" s="9"/>
      <c r="B138" s="9" t="s">
        <v>175</v>
      </c>
      <c r="C138" s="27"/>
      <c r="D138" s="27"/>
      <c r="E138" s="27"/>
      <c r="F138" s="27"/>
      <c r="G138" s="27"/>
      <c r="H138" s="27"/>
      <c r="I138" s="27"/>
      <c r="J138" s="27"/>
      <c r="K138"/>
      <c r="L138" s="92"/>
    </row>
    <row r="139" spans="1:17" ht="12" customHeight="1" x14ac:dyDescent="0.3">
      <c r="A139" s="9"/>
      <c r="B139" s="9" t="s">
        <v>176</v>
      </c>
      <c r="C139" s="27"/>
      <c r="D139" s="27"/>
      <c r="E139" s="27"/>
      <c r="F139" s="27"/>
      <c r="G139" s="27"/>
      <c r="H139" s="27"/>
      <c r="I139" s="27"/>
      <c r="J139" s="27"/>
      <c r="K139"/>
      <c r="L139" s="92"/>
    </row>
    <row r="140" spans="1:17" ht="4.5" customHeight="1" thickBo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/>
      <c r="L140" s="92"/>
    </row>
    <row r="141" spans="1:17" ht="15" thickBot="1" x14ac:dyDescent="0.35">
      <c r="A141" s="32" t="s">
        <v>35</v>
      </c>
      <c r="B141" s="33"/>
      <c r="C141" s="33"/>
      <c r="D141" s="33"/>
      <c r="E141" s="33"/>
      <c r="F141" s="33"/>
      <c r="G141" s="33"/>
      <c r="H141" s="33"/>
      <c r="I141" s="33"/>
      <c r="J141" s="34"/>
      <c r="K141"/>
      <c r="L141" s="92"/>
    </row>
    <row r="142" spans="1:17" s="66" customFormat="1" ht="73.5" customHeight="1" thickTop="1" x14ac:dyDescent="0.3">
      <c r="A142" s="430"/>
      <c r="B142" s="431"/>
      <c r="C142" s="431"/>
      <c r="D142" s="431"/>
      <c r="E142" s="431"/>
      <c r="F142" s="431"/>
      <c r="G142" s="431"/>
      <c r="H142" s="431"/>
      <c r="I142" s="431"/>
      <c r="J142" s="432"/>
      <c r="L142" s="136"/>
      <c r="M142" s="136"/>
      <c r="N142" s="136"/>
      <c r="O142" s="136"/>
      <c r="P142" s="136"/>
      <c r="Q142" s="136"/>
    </row>
    <row r="143" spans="1:17" s="66" customFormat="1" ht="15" thickBot="1" x14ac:dyDescent="0.35">
      <c r="A143" s="67" t="s">
        <v>177</v>
      </c>
      <c r="B143" s="68"/>
      <c r="C143" s="68"/>
      <c r="D143" s="68"/>
      <c r="E143" s="69"/>
      <c r="F143" s="70"/>
      <c r="G143" s="68"/>
      <c r="H143" s="69"/>
      <c r="I143" s="70" t="s">
        <v>178</v>
      </c>
      <c r="J143" s="71"/>
      <c r="L143" s="136"/>
      <c r="M143" s="136"/>
      <c r="N143" s="136"/>
      <c r="O143" s="136"/>
      <c r="P143" s="136"/>
      <c r="Q143" s="136"/>
    </row>
    <row r="144" spans="1:17" ht="15" thickBot="1" x14ac:dyDescent="0.35">
      <c r="A144" s="43"/>
      <c r="J144" s="44"/>
      <c r="K144"/>
      <c r="L144" s="92"/>
    </row>
    <row r="145" spans="1:17" ht="15" thickBot="1" x14ac:dyDescent="0.35">
      <c r="A145" s="32" t="s">
        <v>36</v>
      </c>
      <c r="B145" s="33"/>
      <c r="C145" s="33"/>
      <c r="D145" s="33"/>
      <c r="E145" s="33"/>
      <c r="F145" s="33"/>
      <c r="G145" s="33"/>
      <c r="H145" s="33"/>
      <c r="I145" s="33"/>
      <c r="J145" s="34"/>
      <c r="K145"/>
      <c r="L145" s="92"/>
    </row>
    <row r="146" spans="1:17" s="66" customFormat="1" ht="73.5" customHeight="1" thickTop="1" x14ac:dyDescent="0.3">
      <c r="A146" s="430"/>
      <c r="B146" s="431"/>
      <c r="C146" s="431"/>
      <c r="D146" s="431"/>
      <c r="E146" s="431"/>
      <c r="F146" s="431"/>
      <c r="G146" s="431"/>
      <c r="H146" s="431"/>
      <c r="I146" s="431"/>
      <c r="J146" s="432"/>
      <c r="L146" s="136"/>
      <c r="M146" s="136"/>
      <c r="N146" s="136"/>
      <c r="O146" s="136"/>
      <c r="P146" s="136"/>
      <c r="Q146" s="136"/>
    </row>
    <row r="147" spans="1:17" s="66" customFormat="1" ht="15" thickBot="1" x14ac:dyDescent="0.35">
      <c r="A147" s="67" t="s">
        <v>179</v>
      </c>
      <c r="B147" s="68"/>
      <c r="C147" s="68"/>
      <c r="D147" s="68"/>
      <c r="E147" s="69"/>
      <c r="F147" s="70"/>
      <c r="G147" s="68"/>
      <c r="H147" s="69"/>
      <c r="I147" s="70" t="s">
        <v>178</v>
      </c>
      <c r="J147" s="71"/>
      <c r="L147" s="136"/>
      <c r="M147" s="136"/>
      <c r="N147" s="136"/>
      <c r="O147" s="136"/>
      <c r="P147" s="136"/>
      <c r="Q147" s="136"/>
    </row>
    <row r="148" spans="1:17" ht="4.5" customHeight="1" x14ac:dyDescent="0.3">
      <c r="K148"/>
      <c r="L148" s="92"/>
    </row>
  </sheetData>
  <mergeCells count="183">
    <mergeCell ref="K57:K61"/>
    <mergeCell ref="L57:L61"/>
    <mergeCell ref="M57:M61"/>
    <mergeCell ref="A86:A90"/>
    <mergeCell ref="B86:B90"/>
    <mergeCell ref="C86:C90"/>
    <mergeCell ref="D86:D90"/>
    <mergeCell ref="E86:E90"/>
    <mergeCell ref="F86:F90"/>
    <mergeCell ref="A57:A61"/>
    <mergeCell ref="B57:B61"/>
    <mergeCell ref="C57:C61"/>
    <mergeCell ref="D57:D61"/>
    <mergeCell ref="E57:E61"/>
    <mergeCell ref="F57:F61"/>
    <mergeCell ref="G57:G61"/>
    <mergeCell ref="H57:H61"/>
    <mergeCell ref="I57:I61"/>
    <mergeCell ref="M74:M78"/>
    <mergeCell ref="A80:A84"/>
    <mergeCell ref="M80:M84"/>
    <mergeCell ref="G74:G78"/>
    <mergeCell ref="F74:F78"/>
    <mergeCell ref="H74:H78"/>
    <mergeCell ref="A142:J142"/>
    <mergeCell ref="A146:J146"/>
    <mergeCell ref="A45:A49"/>
    <mergeCell ref="B45:B49"/>
    <mergeCell ref="C45:C49"/>
    <mergeCell ref="D45:D49"/>
    <mergeCell ref="H39:H43"/>
    <mergeCell ref="I39:I43"/>
    <mergeCell ref="H45:H49"/>
    <mergeCell ref="I45:I49"/>
    <mergeCell ref="J45:J49"/>
    <mergeCell ref="J39:J43"/>
    <mergeCell ref="A24:A43"/>
    <mergeCell ref="B24:B43"/>
    <mergeCell ref="C24:C43"/>
    <mergeCell ref="D39:D43"/>
    <mergeCell ref="E39:E43"/>
    <mergeCell ref="F39:F43"/>
    <mergeCell ref="G39:G43"/>
    <mergeCell ref="A51:A55"/>
    <mergeCell ref="B51:B55"/>
    <mergeCell ref="C51:C55"/>
    <mergeCell ref="D51:D55"/>
    <mergeCell ref="E51:E55"/>
    <mergeCell ref="C114:F114"/>
    <mergeCell ref="B124:C124"/>
    <mergeCell ref="J80:J84"/>
    <mergeCell ref="K80:K84"/>
    <mergeCell ref="L80:L84"/>
    <mergeCell ref="H86:H90"/>
    <mergeCell ref="I86:I90"/>
    <mergeCell ref="J86:J90"/>
    <mergeCell ref="K86:K90"/>
    <mergeCell ref="C110:F110"/>
    <mergeCell ref="C111:F111"/>
    <mergeCell ref="C112:F112"/>
    <mergeCell ref="G124:H124"/>
    <mergeCell ref="B80:B84"/>
    <mergeCell ref="C80:C84"/>
    <mergeCell ref="D80:D84"/>
    <mergeCell ref="E80:E84"/>
    <mergeCell ref="F80:F84"/>
    <mergeCell ref="G80:G84"/>
    <mergeCell ref="H80:H84"/>
    <mergeCell ref="I80:I84"/>
    <mergeCell ref="A108:A109"/>
    <mergeCell ref="B108:B109"/>
    <mergeCell ref="C108:F109"/>
    <mergeCell ref="G108:H108"/>
    <mergeCell ref="I108:J108"/>
    <mergeCell ref="G86:G90"/>
    <mergeCell ref="L86:L90"/>
    <mergeCell ref="M86:M90"/>
    <mergeCell ref="C113:F113"/>
    <mergeCell ref="I74:I78"/>
    <mergeCell ref="J74:J78"/>
    <mergeCell ref="K74:K78"/>
    <mergeCell ref="L74:L78"/>
    <mergeCell ref="A74:A78"/>
    <mergeCell ref="B74:B78"/>
    <mergeCell ref="C74:C78"/>
    <mergeCell ref="D74:D78"/>
    <mergeCell ref="E74:E78"/>
    <mergeCell ref="F68:F72"/>
    <mergeCell ref="G68:G72"/>
    <mergeCell ref="H68:H72"/>
    <mergeCell ref="I68:I72"/>
    <mergeCell ref="M34:M38"/>
    <mergeCell ref="A63:A72"/>
    <mergeCell ref="B63:B72"/>
    <mergeCell ref="C63:C72"/>
    <mergeCell ref="D63:D67"/>
    <mergeCell ref="E63:E67"/>
    <mergeCell ref="J68:J72"/>
    <mergeCell ref="K68:K72"/>
    <mergeCell ref="L68:L72"/>
    <mergeCell ref="M68:M72"/>
    <mergeCell ref="J63:J67"/>
    <mergeCell ref="K63:K67"/>
    <mergeCell ref="L63:L67"/>
    <mergeCell ref="M63:M67"/>
    <mergeCell ref="E45:E49"/>
    <mergeCell ref="F45:F49"/>
    <mergeCell ref="G45:G49"/>
    <mergeCell ref="D68:D72"/>
    <mergeCell ref="E68:E72"/>
    <mergeCell ref="K45:K49"/>
    <mergeCell ref="F63:F67"/>
    <mergeCell ref="G63:G67"/>
    <mergeCell ref="H63:H67"/>
    <mergeCell ref="I63:I67"/>
    <mergeCell ref="M29:M33"/>
    <mergeCell ref="D34:D38"/>
    <mergeCell ref="E34:E38"/>
    <mergeCell ref="F34:F38"/>
    <mergeCell ref="G34:G38"/>
    <mergeCell ref="H34:H38"/>
    <mergeCell ref="L45:L49"/>
    <mergeCell ref="M45:M49"/>
    <mergeCell ref="K39:K43"/>
    <mergeCell ref="L39:L43"/>
    <mergeCell ref="M39:M43"/>
    <mergeCell ref="F51:F55"/>
    <mergeCell ref="G51:G55"/>
    <mergeCell ref="H51:H55"/>
    <mergeCell ref="I51:I55"/>
    <mergeCell ref="J51:J55"/>
    <mergeCell ref="K51:K55"/>
    <mergeCell ref="L51:L55"/>
    <mergeCell ref="M51:M55"/>
    <mergeCell ref="J57:J61"/>
    <mergeCell ref="I34:I38"/>
    <mergeCell ref="J34:J38"/>
    <mergeCell ref="K34:K38"/>
    <mergeCell ref="L34:L38"/>
    <mergeCell ref="M24:M28"/>
    <mergeCell ref="D29:D33"/>
    <mergeCell ref="E29:E33"/>
    <mergeCell ref="F29:F33"/>
    <mergeCell ref="G29:G33"/>
    <mergeCell ref="H29:H33"/>
    <mergeCell ref="D24:D28"/>
    <mergeCell ref="E24:E28"/>
    <mergeCell ref="F24:F28"/>
    <mergeCell ref="I29:I33"/>
    <mergeCell ref="J29:J33"/>
    <mergeCell ref="K29:K33"/>
    <mergeCell ref="L29:L33"/>
    <mergeCell ref="G24:G28"/>
    <mergeCell ref="H24:H28"/>
    <mergeCell ref="I24:I28"/>
    <mergeCell ref="J24:J28"/>
    <mergeCell ref="K24:K28"/>
    <mergeCell ref="L24:L28"/>
    <mergeCell ref="C9:E9"/>
    <mergeCell ref="C11:E11"/>
    <mergeCell ref="C12:E12"/>
    <mergeCell ref="C13:E13"/>
    <mergeCell ref="M22:M23"/>
    <mergeCell ref="N22:N23"/>
    <mergeCell ref="O22:O23"/>
    <mergeCell ref="A22:A23"/>
    <mergeCell ref="B22:B23"/>
    <mergeCell ref="C22:C23"/>
    <mergeCell ref="D22:E23"/>
    <mergeCell ref="F22:F23"/>
    <mergeCell ref="G22:G23"/>
    <mergeCell ref="H22:I22"/>
    <mergeCell ref="J22:K22"/>
    <mergeCell ref="L22:L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92">
    <cfRule type="cellIs" dxfId="127" priority="40" operator="notEqual">
      <formula>100</formula>
    </cfRule>
  </conditionalFormatting>
  <conditionalFormatting sqref="C132">
    <cfRule type="cellIs" dxfId="126" priority="36" operator="equal">
      <formula>""</formula>
    </cfRule>
  </conditionalFormatting>
  <conditionalFormatting sqref="G44">
    <cfRule type="cellIs" dxfId="125" priority="35" operator="notEqual">
      <formula>100</formula>
    </cfRule>
  </conditionalFormatting>
  <conditionalFormatting sqref="G50 G56 G62">
    <cfRule type="cellIs" dxfId="124" priority="11" operator="notEqual">
      <formula>100</formula>
    </cfRule>
  </conditionalFormatting>
  <conditionalFormatting sqref="G73">
    <cfRule type="cellIs" dxfId="123" priority="34" operator="notEqual">
      <formula>100</formula>
    </cfRule>
  </conditionalFormatting>
  <conditionalFormatting sqref="G79">
    <cfRule type="cellIs" dxfId="122" priority="33" operator="notEqual">
      <formula>100</formula>
    </cfRule>
  </conditionalFormatting>
  <conditionalFormatting sqref="G85 G91">
    <cfRule type="cellIs" dxfId="121" priority="32" operator="notEqual">
      <formula>100</formula>
    </cfRule>
  </conditionalFormatting>
  <conditionalFormatting sqref="K110:K114">
    <cfRule type="cellIs" dxfId="120" priority="20" operator="equal">
      <formula>FALSE</formula>
    </cfRule>
  </conditionalFormatting>
  <conditionalFormatting sqref="L24">
    <cfRule type="cellIs" dxfId="119" priority="30" operator="equal">
      <formula>FALSE</formula>
    </cfRule>
  </conditionalFormatting>
  <conditionalFormatting sqref="L29 L34">
    <cfRule type="cellIs" dxfId="118" priority="28" operator="equal">
      <formula>FALSE</formula>
    </cfRule>
  </conditionalFormatting>
  <conditionalFormatting sqref="L39">
    <cfRule type="cellIs" dxfId="117" priority="7" operator="equal">
      <formula>FALSE</formula>
    </cfRule>
  </conditionalFormatting>
  <conditionalFormatting sqref="L45">
    <cfRule type="cellIs" dxfId="116" priority="9" operator="equal">
      <formula>FALSE</formula>
    </cfRule>
  </conditionalFormatting>
  <conditionalFormatting sqref="L51">
    <cfRule type="cellIs" dxfId="115" priority="5" operator="equal">
      <formula>FALSE</formula>
    </cfRule>
  </conditionalFormatting>
  <conditionalFormatting sqref="L57">
    <cfRule type="cellIs" dxfId="114" priority="3" operator="equal">
      <formula>FALSE</formula>
    </cfRule>
  </conditionalFormatting>
  <conditionalFormatting sqref="L63">
    <cfRule type="cellIs" dxfId="113" priority="14" operator="equal">
      <formula>FALSE</formula>
    </cfRule>
  </conditionalFormatting>
  <conditionalFormatting sqref="L68">
    <cfRule type="cellIs" dxfId="112" priority="12" operator="equal">
      <formula>FALSE</formula>
    </cfRule>
  </conditionalFormatting>
  <conditionalFormatting sqref="L74">
    <cfRule type="cellIs" dxfId="111" priority="16" operator="equal">
      <formula>FALSE</formula>
    </cfRule>
  </conditionalFormatting>
  <conditionalFormatting sqref="L80">
    <cfRule type="cellIs" dxfId="110" priority="26" operator="equal">
      <formula>FALSE</formula>
    </cfRule>
  </conditionalFormatting>
  <conditionalFormatting sqref="L86">
    <cfRule type="cellIs" dxfId="109" priority="1" operator="equal">
      <formula>FALSE</formula>
    </cfRule>
  </conditionalFormatting>
  <dataValidations count="5">
    <dataValidation type="whole" allowBlank="1" showInputMessage="1" showErrorMessage="1" error="Only whole numbers between 10 to 100 is allowed." sqref="F68:F72" xr:uid="{00000000-0002-0000-0800-000000000000}">
      <formula1>3</formula1>
      <formula2>100</formula2>
    </dataValidation>
    <dataValidation allowBlank="1" showInputMessage="1" showErrorMessage="1" error="Only whole numbers between 10 to 100 is allowed." sqref="G34 G24 G29 G80 G74 G63 G68 G45 G39 G51 G57 G86" xr:uid="{00000000-0002-0000-0800-000001000000}"/>
    <dataValidation type="whole" allowBlank="1" showInputMessage="1" showErrorMessage="1" error="Only whole numbers between 10 to 100 is allowed." sqref="G81:G84 C45:C49 G25:G28 G30:G33 G69:G72 C80 F80 F74 G75:G78 C74:C78 F63 G64:G67 F45 G46:G49 G35:G38 G40:G43 C51:C55 F51 G52:G55 C57:C61 F57 G58:G61 G87:G90 C86 F86" xr:uid="{00000000-0002-0000-0800-000002000000}">
      <formula1>5</formula1>
      <formula2>100</formula2>
    </dataValidation>
    <dataValidation type="list" allowBlank="1" showInputMessage="1" showErrorMessage="1" sqref="J80:J84 C132 H80:H84 G110:G114 I110:I114 J74:J78 H74:H78 H24:H43 H45:H49 H63:H72 J63:J72 J45:J49 J24:J43 H51:H55 J51:J55 H57:H61 J57:J61 J86:J90 H86:H90" xr:uid="{00000000-0002-0000-0800-000003000000}">
      <formula1>"Outstanding, Exceeds, Successful, Partially, Unacceptable"</formula1>
    </dataValidation>
    <dataValidation type="whole" allowBlank="1" showInputMessage="1" showErrorMessage="1" error="Only whole numbers between 10 to 100 is allowed." sqref="F24 F29 C81:C84 C63:C72 C24 C87:C90" xr:uid="{00000000-0002-0000-0800-000004000000}">
      <formula1>10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Q110"/>
  <sheetViews>
    <sheetView zoomScale="70" zoomScaleNormal="70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26.33203125" style="92" bestFit="1" customWidth="1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92"/>
    </row>
    <row r="23" spans="1:17" ht="15" thickBot="1" x14ac:dyDescent="0.35">
      <c r="A23" s="344"/>
      <c r="B23" s="502"/>
      <c r="C23" s="355"/>
      <c r="D23" s="61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516">
        <v>1</v>
      </c>
      <c r="B24" s="378" t="s">
        <v>403</v>
      </c>
      <c r="C24" s="486">
        <v>35</v>
      </c>
      <c r="D24" s="362">
        <v>1</v>
      </c>
      <c r="E24" s="356" t="s">
        <v>404</v>
      </c>
      <c r="F24" s="356">
        <v>35</v>
      </c>
      <c r="G24" s="366">
        <f>F24/C24*100</f>
        <v>100</v>
      </c>
      <c r="H24" s="337" t="s">
        <v>39</v>
      </c>
      <c r="I24" s="356"/>
      <c r="J24" s="337" t="s">
        <v>39</v>
      </c>
      <c r="K24" s="381" t="s">
        <v>41</v>
      </c>
      <c r="L24" s="384">
        <f>IF(OR(C24=0,G24=0),FALSE,IF(J24="Outstanding",5,IF(J24="Exceeds",4,IF(J24="Successful",3,IF(J24="Partially",2,IF(J24="Unacceptable",1))))))</f>
        <v>5</v>
      </c>
      <c r="M24" s="387">
        <f>C24*G24*L24/10000</f>
        <v>1.75</v>
      </c>
      <c r="N24" s="267" t="s">
        <v>39</v>
      </c>
      <c r="O24" s="268" t="s">
        <v>405</v>
      </c>
      <c r="P24" s="105"/>
      <c r="Q24" s="153" t="str">
        <f>IF(AND($C$24&gt;0,G24&gt;0,J24=""),"RATING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480"/>
      <c r="B25" s="378"/>
      <c r="C25" s="486"/>
      <c r="D25" s="362"/>
      <c r="E25" s="357"/>
      <c r="F25" s="357"/>
      <c r="G25" s="367"/>
      <c r="H25" s="338"/>
      <c r="I25" s="357"/>
      <c r="J25" s="338"/>
      <c r="K25" s="382"/>
      <c r="L25" s="385"/>
      <c r="M25" s="388"/>
      <c r="N25" s="269" t="s">
        <v>43</v>
      </c>
      <c r="O25" s="270" t="s">
        <v>406</v>
      </c>
      <c r="P25" s="105"/>
      <c r="Q25" s="153"/>
    </row>
    <row r="26" spans="1:17" s="9" customFormat="1" ht="30" customHeight="1" x14ac:dyDescent="0.3">
      <c r="A26" s="480"/>
      <c r="B26" s="378"/>
      <c r="C26" s="486"/>
      <c r="D26" s="362"/>
      <c r="E26" s="357"/>
      <c r="F26" s="357"/>
      <c r="G26" s="367"/>
      <c r="H26" s="338"/>
      <c r="I26" s="357"/>
      <c r="J26" s="338"/>
      <c r="K26" s="382"/>
      <c r="L26" s="385"/>
      <c r="M26" s="388"/>
      <c r="N26" s="269" t="s">
        <v>45</v>
      </c>
      <c r="O26" s="270" t="s">
        <v>407</v>
      </c>
      <c r="P26" s="105"/>
      <c r="Q26" s="153"/>
    </row>
    <row r="27" spans="1:17" s="9" customFormat="1" ht="30" customHeight="1" x14ac:dyDescent="0.3">
      <c r="A27" s="480"/>
      <c r="B27" s="378"/>
      <c r="C27" s="486"/>
      <c r="D27" s="362"/>
      <c r="E27" s="357"/>
      <c r="F27" s="357"/>
      <c r="G27" s="367"/>
      <c r="H27" s="338"/>
      <c r="I27" s="357"/>
      <c r="J27" s="338"/>
      <c r="K27" s="382"/>
      <c r="L27" s="385"/>
      <c r="M27" s="388"/>
      <c r="N27" s="269" t="s">
        <v>47</v>
      </c>
      <c r="O27" s="270" t="s">
        <v>408</v>
      </c>
      <c r="P27" s="105"/>
      <c r="Q27" s="153"/>
    </row>
    <row r="28" spans="1:17" s="9" customFormat="1" ht="30" customHeight="1" thickBot="1" x14ac:dyDescent="0.35">
      <c r="A28" s="480"/>
      <c r="B28" s="378"/>
      <c r="C28" s="486"/>
      <c r="D28" s="362"/>
      <c r="E28" s="358"/>
      <c r="F28" s="358"/>
      <c r="G28" s="468"/>
      <c r="H28" s="339"/>
      <c r="I28" s="358"/>
      <c r="J28" s="339"/>
      <c r="K28" s="383"/>
      <c r="L28" s="386"/>
      <c r="M28" s="389"/>
      <c r="N28" s="271" t="s">
        <v>49</v>
      </c>
      <c r="O28" s="272" t="s">
        <v>409</v>
      </c>
      <c r="P28" s="105"/>
      <c r="Q28" s="153"/>
    </row>
    <row r="29" spans="1:17" s="9" customFormat="1" ht="30" customHeight="1" thickBot="1" x14ac:dyDescent="0.35">
      <c r="A29" s="11"/>
      <c r="B29" s="10"/>
      <c r="C29" s="72"/>
      <c r="E29" s="14"/>
      <c r="F29" s="14"/>
      <c r="G29" s="73">
        <f>IF(C24=0,0,SUM(G24:G28))</f>
        <v>100</v>
      </c>
      <c r="H29" s="45" t="str">
        <f>IF(AND(C24&gt;0,G29=0),"PLEASE ENSURE KPIs ARE SET",IF(AND(C24&gt;0,G29&gt;0,G29&lt;100),"PLEASE ENSURE TOTAL WEIGHTAGE IS 100%.",IF(G29&gt;100,"WEIGHTAGE EXCEEDED, PLEASE REVIEW.","")))</f>
        <v/>
      </c>
      <c r="I29" s="14"/>
      <c r="J29" s="11"/>
      <c r="K29" s="14"/>
      <c r="L29" s="103"/>
      <c r="M29" s="104"/>
      <c r="N29" s="105"/>
      <c r="O29" s="106" t="str">
        <f>IF(N29="","",1)</f>
        <v/>
      </c>
      <c r="P29" s="105"/>
      <c r="Q29" s="153"/>
    </row>
    <row r="30" spans="1:17" s="9" customFormat="1" ht="30" customHeight="1" x14ac:dyDescent="0.3">
      <c r="A30" s="393">
        <v>2</v>
      </c>
      <c r="B30" s="395" t="s">
        <v>355</v>
      </c>
      <c r="C30" s="485">
        <v>10</v>
      </c>
      <c r="D30" s="479">
        <v>1</v>
      </c>
      <c r="E30" s="542" t="s">
        <v>410</v>
      </c>
      <c r="F30" s="356">
        <v>10</v>
      </c>
      <c r="G30" s="366">
        <f>F30/C30*100</f>
        <v>100</v>
      </c>
      <c r="H30" s="337" t="s">
        <v>39</v>
      </c>
      <c r="I30" s="356"/>
      <c r="J30" s="337" t="s">
        <v>39</v>
      </c>
      <c r="K30" s="381" t="s">
        <v>41</v>
      </c>
      <c r="L30" s="384">
        <f>IF(OR(C30=0,G30=0),FALSE,IF(J30="Outstanding",5,IF(J30="Exceeds",4,IF(J30="Successful",3,IF(J30="Partially",2,IF(J30="Unacceptable",1))))))</f>
        <v>5</v>
      </c>
      <c r="M30" s="387">
        <f>C30*G30*L30/10000</f>
        <v>0.5</v>
      </c>
      <c r="N30" s="273" t="s">
        <v>39</v>
      </c>
      <c r="O30" s="268" t="s">
        <v>411</v>
      </c>
      <c r="P30" s="105"/>
      <c r="Q30" s="153" t="str">
        <f>IF(AND($C$24&gt;0,G30&gt;0,J30=""),"RATING REQ'D",IF(AND(K30="",OR(J30="Outstanding",J30="Exceeds", J30="Unacceptable")),"Comments compulsory for O, E and U rating",""))</f>
        <v/>
      </c>
    </row>
    <row r="31" spans="1:17" s="9" customFormat="1" ht="30" customHeight="1" x14ac:dyDescent="0.3">
      <c r="A31" s="394"/>
      <c r="B31" s="378"/>
      <c r="C31" s="486"/>
      <c r="D31" s="480"/>
      <c r="E31" s="357"/>
      <c r="F31" s="357"/>
      <c r="G31" s="367"/>
      <c r="H31" s="338"/>
      <c r="I31" s="357"/>
      <c r="J31" s="338"/>
      <c r="K31" s="382"/>
      <c r="L31" s="385"/>
      <c r="M31" s="388"/>
      <c r="N31" s="274" t="s">
        <v>43</v>
      </c>
      <c r="O31" s="270" t="s">
        <v>412</v>
      </c>
      <c r="P31" s="105"/>
      <c r="Q31" s="153"/>
    </row>
    <row r="32" spans="1:17" s="9" customFormat="1" ht="30" customHeight="1" x14ac:dyDescent="0.3">
      <c r="A32" s="394"/>
      <c r="B32" s="378"/>
      <c r="C32" s="486"/>
      <c r="D32" s="480"/>
      <c r="E32" s="357"/>
      <c r="F32" s="357"/>
      <c r="G32" s="367"/>
      <c r="H32" s="338"/>
      <c r="I32" s="357"/>
      <c r="J32" s="338"/>
      <c r="K32" s="382"/>
      <c r="L32" s="385"/>
      <c r="M32" s="388"/>
      <c r="N32" s="274" t="s">
        <v>45</v>
      </c>
      <c r="O32" s="270" t="s">
        <v>413</v>
      </c>
      <c r="P32" s="105"/>
      <c r="Q32" s="153"/>
    </row>
    <row r="33" spans="1:17" s="9" customFormat="1" ht="30" customHeight="1" x14ac:dyDescent="0.3">
      <c r="A33" s="394"/>
      <c r="B33" s="378"/>
      <c r="C33" s="486"/>
      <c r="D33" s="480"/>
      <c r="E33" s="357"/>
      <c r="F33" s="357"/>
      <c r="G33" s="367"/>
      <c r="H33" s="338"/>
      <c r="I33" s="357"/>
      <c r="J33" s="338"/>
      <c r="K33" s="382"/>
      <c r="L33" s="385"/>
      <c r="M33" s="388"/>
      <c r="N33" s="274" t="s">
        <v>47</v>
      </c>
      <c r="O33" s="270" t="s">
        <v>414</v>
      </c>
      <c r="P33" s="105"/>
      <c r="Q33" s="153"/>
    </row>
    <row r="34" spans="1:17" s="9" customFormat="1" ht="30" customHeight="1" thickBot="1" x14ac:dyDescent="0.35">
      <c r="A34" s="394"/>
      <c r="B34" s="378"/>
      <c r="C34" s="486"/>
      <c r="D34" s="481"/>
      <c r="E34" s="453"/>
      <c r="F34" s="453"/>
      <c r="G34" s="468"/>
      <c r="H34" s="452"/>
      <c r="I34" s="453"/>
      <c r="J34" s="452"/>
      <c r="K34" s="454"/>
      <c r="L34" s="386"/>
      <c r="M34" s="389"/>
      <c r="N34" s="275" t="s">
        <v>49</v>
      </c>
      <c r="O34" s="272" t="s">
        <v>415</v>
      </c>
      <c r="P34" s="105"/>
      <c r="Q34" s="153"/>
    </row>
    <row r="35" spans="1:17" s="9" customFormat="1" ht="30" customHeight="1" thickBot="1" x14ac:dyDescent="0.35">
      <c r="A35" s="11"/>
      <c r="B35" s="10"/>
      <c r="C35" s="72"/>
      <c r="E35" s="14"/>
      <c r="F35" s="14"/>
      <c r="G35" s="73">
        <f>IF(C30=0,0,SUM(G30:G34))</f>
        <v>100</v>
      </c>
      <c r="H35" s="45" t="str">
        <f>IF(AND(C30&gt;0,G35=0),"PLEASE ENSURE KPIs ARE SET",IF(AND(C30&gt;0,G35&gt;0,G35&lt;100),"PLEASE ENSURE TOTAL WEIGHTAGE IS 100%.",IF(G35&gt;100,"WEIGHTAGE EXCEEDED, PLEASE REVIEW.","")))</f>
        <v/>
      </c>
      <c r="I35" s="14"/>
      <c r="J35" s="11"/>
      <c r="K35" s="14"/>
      <c r="L35" s="103"/>
      <c r="M35" s="104"/>
      <c r="N35" s="105"/>
      <c r="O35" s="106" t="str">
        <f>IF(N35="","",1)</f>
        <v/>
      </c>
      <c r="P35" s="105"/>
      <c r="Q35" s="153"/>
    </row>
    <row r="36" spans="1:17" s="9" customFormat="1" ht="30" customHeight="1" x14ac:dyDescent="0.3">
      <c r="A36" s="393">
        <v>3</v>
      </c>
      <c r="B36" s="395" t="s">
        <v>416</v>
      </c>
      <c r="C36" s="485">
        <v>12</v>
      </c>
      <c r="D36" s="479">
        <v>1</v>
      </c>
      <c r="E36" s="542" t="s">
        <v>417</v>
      </c>
      <c r="F36" s="356">
        <v>12</v>
      </c>
      <c r="G36" s="366">
        <f>F36/C36*100</f>
        <v>100</v>
      </c>
      <c r="H36" s="337" t="s">
        <v>39</v>
      </c>
      <c r="I36" s="356"/>
      <c r="J36" s="337" t="s">
        <v>39</v>
      </c>
      <c r="K36" s="381" t="s">
        <v>41</v>
      </c>
      <c r="L36" s="384">
        <f>IF(OR(C36=0,G36=0),FALSE,IF(J36="Outstanding",5,IF(J36="Exceeds",4,IF(J36="Successful",3,IF(J36="Partially",2,IF(J36="Unacceptable",1))))))</f>
        <v>5</v>
      </c>
      <c r="M36" s="387">
        <f>C36*G36*L36/10000</f>
        <v>0.6</v>
      </c>
      <c r="N36" s="168" t="s">
        <v>39</v>
      </c>
      <c r="O36" s="258" t="s">
        <v>418</v>
      </c>
      <c r="P36" s="105"/>
      <c r="Q36" s="153" t="str">
        <f>IF(AND($C$24&gt;0,G36&gt;0,J36=""),"RATING REQ'D",IF(AND(K36="",OR(J36="Outstanding",J36="Exceeds", J36="Unacceptable")),"Comments compulsory for O, E and U rating",""))</f>
        <v/>
      </c>
    </row>
    <row r="37" spans="1:17" s="9" customFormat="1" ht="30" customHeight="1" x14ac:dyDescent="0.3">
      <c r="A37" s="394"/>
      <c r="B37" s="378"/>
      <c r="C37" s="486"/>
      <c r="D37" s="480"/>
      <c r="E37" s="357"/>
      <c r="F37" s="357"/>
      <c r="G37" s="367"/>
      <c r="H37" s="338"/>
      <c r="I37" s="357"/>
      <c r="J37" s="338"/>
      <c r="K37" s="382"/>
      <c r="L37" s="385"/>
      <c r="M37" s="388"/>
      <c r="N37" s="170" t="s">
        <v>43</v>
      </c>
      <c r="O37" s="259" t="s">
        <v>419</v>
      </c>
      <c r="P37" s="105"/>
      <c r="Q37" s="153"/>
    </row>
    <row r="38" spans="1:17" s="9" customFormat="1" ht="30" customHeight="1" x14ac:dyDescent="0.3">
      <c r="A38" s="394"/>
      <c r="B38" s="378"/>
      <c r="C38" s="486"/>
      <c r="D38" s="480"/>
      <c r="E38" s="357"/>
      <c r="F38" s="357"/>
      <c r="G38" s="367"/>
      <c r="H38" s="338"/>
      <c r="I38" s="357"/>
      <c r="J38" s="338"/>
      <c r="K38" s="382"/>
      <c r="L38" s="385"/>
      <c r="M38" s="388"/>
      <c r="N38" s="170" t="s">
        <v>45</v>
      </c>
      <c r="O38" s="259" t="s">
        <v>420</v>
      </c>
      <c r="P38" s="105"/>
      <c r="Q38" s="153"/>
    </row>
    <row r="39" spans="1:17" s="9" customFormat="1" ht="30" customHeight="1" x14ac:dyDescent="0.3">
      <c r="A39" s="394"/>
      <c r="B39" s="378"/>
      <c r="C39" s="486"/>
      <c r="D39" s="480"/>
      <c r="E39" s="357"/>
      <c r="F39" s="357"/>
      <c r="G39" s="367"/>
      <c r="H39" s="338"/>
      <c r="I39" s="357"/>
      <c r="J39" s="338"/>
      <c r="K39" s="382"/>
      <c r="L39" s="385"/>
      <c r="M39" s="388"/>
      <c r="N39" s="170" t="s">
        <v>47</v>
      </c>
      <c r="O39" s="259" t="s">
        <v>421</v>
      </c>
      <c r="P39" s="105"/>
      <c r="Q39" s="153"/>
    </row>
    <row r="40" spans="1:17" s="9" customFormat="1" ht="30" customHeight="1" thickBot="1" x14ac:dyDescent="0.35">
      <c r="A40" s="394"/>
      <c r="B40" s="378"/>
      <c r="C40" s="486"/>
      <c r="D40" s="481"/>
      <c r="E40" s="453"/>
      <c r="F40" s="453"/>
      <c r="G40" s="468"/>
      <c r="H40" s="452"/>
      <c r="I40" s="453"/>
      <c r="J40" s="452"/>
      <c r="K40" s="454"/>
      <c r="L40" s="386"/>
      <c r="M40" s="389"/>
      <c r="N40" s="172" t="s">
        <v>49</v>
      </c>
      <c r="O40" s="260" t="s">
        <v>422</v>
      </c>
      <c r="P40" s="105"/>
      <c r="Q40" s="153"/>
    </row>
    <row r="41" spans="1:17" s="9" customFormat="1" ht="30" customHeight="1" thickBot="1" x14ac:dyDescent="0.35">
      <c r="A41" s="11"/>
      <c r="B41" s="10"/>
      <c r="C41" s="72"/>
      <c r="E41" s="14"/>
      <c r="F41" s="14"/>
      <c r="G41" s="73">
        <f>IF(C36=0,0,SUM(G36:G40))</f>
        <v>100</v>
      </c>
      <c r="H41" s="45" t="str">
        <f>IF(AND(C36&gt;0,G41=0),"PLEASE ENSURE KPIs ARE SET",IF(AND(C36&gt;0,G41&gt;0,G41&lt;100),"PLEASE ENSURE TOTAL WEIGHTAGE IS 100%.",IF(G41&gt;100,"WEIGHTAGE EXCEEDED, PLEASE REVIEW.","")))</f>
        <v/>
      </c>
      <c r="I41" s="14"/>
      <c r="J41" s="11"/>
      <c r="K41" s="14"/>
      <c r="L41" s="103"/>
      <c r="M41" s="104"/>
      <c r="N41" s="105"/>
      <c r="O41" s="106" t="str">
        <f>IF(N41="","",1)</f>
        <v/>
      </c>
      <c r="P41" s="105"/>
      <c r="Q41" s="153"/>
    </row>
    <row r="42" spans="1:17" s="9" customFormat="1" ht="30" customHeight="1" x14ac:dyDescent="0.3">
      <c r="A42" s="393">
        <v>4</v>
      </c>
      <c r="B42" s="395" t="s">
        <v>423</v>
      </c>
      <c r="C42" s="485">
        <v>35</v>
      </c>
      <c r="D42" s="458">
        <v>1</v>
      </c>
      <c r="E42" s="356" t="s">
        <v>424</v>
      </c>
      <c r="F42" s="356">
        <v>35</v>
      </c>
      <c r="G42" s="366">
        <f>F42/$C$42*100</f>
        <v>100</v>
      </c>
      <c r="H42" s="337" t="s">
        <v>39</v>
      </c>
      <c r="I42" s="356"/>
      <c r="J42" s="337" t="s">
        <v>39</v>
      </c>
      <c r="K42" s="381" t="s">
        <v>41</v>
      </c>
      <c r="L42" s="384">
        <f>IF(OR(C42=0,G42=0),FALSE,IF(J42="Outstanding",5,IF(J42="Exceeds",4,IF(J42="Successful",3,IF(J42="Partially",2,IF(J42="Unacceptable",1))))))</f>
        <v>5</v>
      </c>
      <c r="M42" s="387">
        <f>C42*G42*L42/10000</f>
        <v>1.75</v>
      </c>
      <c r="N42" s="273" t="s">
        <v>39</v>
      </c>
      <c r="O42" s="268" t="s">
        <v>425</v>
      </c>
      <c r="P42" s="105"/>
      <c r="Q42" s="153" t="str">
        <f>IF(AND($C$42&gt;0,G42&gt;0,J42=""),"RATING REQ'D",IF(AND(K42="",OR(J42="Outstanding",J42="Exceeds", J42="Unacceptable")),"Comments compulsory for O, E and U rating",""))</f>
        <v/>
      </c>
    </row>
    <row r="43" spans="1:17" s="9" customFormat="1" ht="30" customHeight="1" x14ac:dyDescent="0.3">
      <c r="A43" s="394"/>
      <c r="B43" s="378"/>
      <c r="C43" s="486"/>
      <c r="D43" s="459"/>
      <c r="E43" s="357"/>
      <c r="F43" s="357"/>
      <c r="G43" s="367"/>
      <c r="H43" s="338"/>
      <c r="I43" s="357"/>
      <c r="J43" s="338"/>
      <c r="K43" s="382"/>
      <c r="L43" s="385"/>
      <c r="M43" s="388"/>
      <c r="N43" s="274" t="s">
        <v>43</v>
      </c>
      <c r="O43" s="270" t="s">
        <v>426</v>
      </c>
      <c r="P43" s="105"/>
      <c r="Q43" s="153"/>
    </row>
    <row r="44" spans="1:17" s="9" customFormat="1" ht="30" customHeight="1" x14ac:dyDescent="0.3">
      <c r="A44" s="394"/>
      <c r="B44" s="378"/>
      <c r="C44" s="486"/>
      <c r="D44" s="459"/>
      <c r="E44" s="357"/>
      <c r="F44" s="357"/>
      <c r="G44" s="367"/>
      <c r="H44" s="338"/>
      <c r="I44" s="357"/>
      <c r="J44" s="338"/>
      <c r="K44" s="382"/>
      <c r="L44" s="385"/>
      <c r="M44" s="388"/>
      <c r="N44" s="274" t="s">
        <v>45</v>
      </c>
      <c r="O44" s="270" t="s">
        <v>427</v>
      </c>
      <c r="P44" s="105"/>
      <c r="Q44" s="153"/>
    </row>
    <row r="45" spans="1:17" s="9" customFormat="1" ht="30" customHeight="1" x14ac:dyDescent="0.3">
      <c r="A45" s="394"/>
      <c r="B45" s="378"/>
      <c r="C45" s="486"/>
      <c r="D45" s="459"/>
      <c r="E45" s="357"/>
      <c r="F45" s="357"/>
      <c r="G45" s="367"/>
      <c r="H45" s="338"/>
      <c r="I45" s="357"/>
      <c r="J45" s="338"/>
      <c r="K45" s="382"/>
      <c r="L45" s="385"/>
      <c r="M45" s="388"/>
      <c r="N45" s="274" t="s">
        <v>47</v>
      </c>
      <c r="O45" s="270" t="s">
        <v>428</v>
      </c>
      <c r="P45" s="105"/>
      <c r="Q45" s="153"/>
    </row>
    <row r="46" spans="1:17" s="9" customFormat="1" ht="30" customHeight="1" thickBot="1" x14ac:dyDescent="0.35">
      <c r="A46" s="394"/>
      <c r="B46" s="378"/>
      <c r="C46" s="486"/>
      <c r="D46" s="460"/>
      <c r="E46" s="453"/>
      <c r="F46" s="453"/>
      <c r="G46" s="468"/>
      <c r="H46" s="452"/>
      <c r="I46" s="453"/>
      <c r="J46" s="452"/>
      <c r="K46" s="454"/>
      <c r="L46" s="386"/>
      <c r="M46" s="389"/>
      <c r="N46" s="275" t="s">
        <v>49</v>
      </c>
      <c r="O46" s="272" t="s">
        <v>429</v>
      </c>
      <c r="P46" s="105"/>
      <c r="Q46" s="153"/>
    </row>
    <row r="47" spans="1:17" s="9" customFormat="1" ht="12.6" thickBot="1" x14ac:dyDescent="0.35">
      <c r="A47" s="11"/>
      <c r="B47" s="10"/>
      <c r="C47" s="72"/>
      <c r="E47" s="14"/>
      <c r="F47" s="14"/>
      <c r="G47" s="76">
        <f>IF(C42=0,0,SUM(G42:G46))</f>
        <v>100</v>
      </c>
      <c r="H47" s="45" t="str">
        <f>IF(AND(C42&gt;0,G47=0),"PLEASE ENSURE KPIs ARE SET",IF(AND(C54&gt;0,G47&gt;0,G47&lt;100),"PLEASE ENSURE TOTAL WEIGHTAGE IS 100%.",IF(G47&gt;100,"WEIGHTAGE EXCEEDED, PLEASE REVIEW.","")))</f>
        <v/>
      </c>
      <c r="I47" s="14"/>
      <c r="J47" s="11"/>
      <c r="K47" s="14"/>
      <c r="L47" s="103"/>
      <c r="M47" s="103"/>
      <c r="N47" s="105"/>
      <c r="O47" s="105" t="str">
        <f>IF(N47="","",1)</f>
        <v/>
      </c>
      <c r="P47" s="105"/>
      <c r="Q47" s="153"/>
    </row>
    <row r="48" spans="1:17" s="9" customFormat="1" ht="30" customHeight="1" x14ac:dyDescent="0.3">
      <c r="A48" s="393">
        <v>5</v>
      </c>
      <c r="B48" s="395" t="s">
        <v>129</v>
      </c>
      <c r="C48" s="485">
        <v>8</v>
      </c>
      <c r="D48" s="458">
        <v>1</v>
      </c>
      <c r="E48" s="356" t="s">
        <v>402</v>
      </c>
      <c r="F48" s="356">
        <v>8</v>
      </c>
      <c r="G48" s="366">
        <f>F48/C48*100</f>
        <v>100</v>
      </c>
      <c r="H48" s="337" t="s">
        <v>39</v>
      </c>
      <c r="I48" s="356"/>
      <c r="J48" s="337" t="s">
        <v>39</v>
      </c>
      <c r="K48" s="381" t="s">
        <v>41</v>
      </c>
      <c r="L48" s="384">
        <f>IF(OR(C48=0,G48=0),FALSE,IF(J48="Outstanding",5,IF(J48="Exceeds",4,IF(J48="Successful",3,IF(J48="Partially",2,IF(J48="Unacceptable",1))))))</f>
        <v>5</v>
      </c>
      <c r="M48" s="387">
        <f>C48*G48*L48/10000</f>
        <v>0.4</v>
      </c>
      <c r="N48" s="168" t="s">
        <v>39</v>
      </c>
      <c r="O48" s="264" t="s">
        <v>131</v>
      </c>
      <c r="P48" s="105"/>
      <c r="Q48" s="153" t="str">
        <f>IF(AND($C$42&gt;0,G48&gt;0,J48=""),"RATING REQ'D",IF(AND(K48="",OR(J48="Outstanding",J48="Exceeds", J48="Unacceptable")),"Comments compulsory for O, E and U rating",""))</f>
        <v/>
      </c>
    </row>
    <row r="49" spans="1:17" s="9" customFormat="1" ht="30" customHeight="1" x14ac:dyDescent="0.3">
      <c r="A49" s="394"/>
      <c r="B49" s="378"/>
      <c r="C49" s="486"/>
      <c r="D49" s="459"/>
      <c r="E49" s="357"/>
      <c r="F49" s="357"/>
      <c r="G49" s="367"/>
      <c r="H49" s="338"/>
      <c r="I49" s="357"/>
      <c r="J49" s="338"/>
      <c r="K49" s="382"/>
      <c r="L49" s="385"/>
      <c r="M49" s="388"/>
      <c r="N49" s="170" t="s">
        <v>43</v>
      </c>
      <c r="O49" s="265" t="s">
        <v>132</v>
      </c>
      <c r="P49" s="105"/>
      <c r="Q49" s="153"/>
    </row>
    <row r="50" spans="1:17" s="9" customFormat="1" ht="30" customHeight="1" x14ac:dyDescent="0.3">
      <c r="A50" s="394"/>
      <c r="B50" s="378"/>
      <c r="C50" s="486"/>
      <c r="D50" s="459"/>
      <c r="E50" s="357"/>
      <c r="F50" s="357"/>
      <c r="G50" s="367"/>
      <c r="H50" s="338"/>
      <c r="I50" s="357"/>
      <c r="J50" s="338"/>
      <c r="K50" s="382"/>
      <c r="L50" s="385"/>
      <c r="M50" s="388"/>
      <c r="N50" s="170" t="s">
        <v>45</v>
      </c>
      <c r="O50" s="266" t="s">
        <v>133</v>
      </c>
      <c r="P50" s="105"/>
      <c r="Q50" s="153"/>
    </row>
    <row r="51" spans="1:17" s="9" customFormat="1" ht="30" customHeight="1" x14ac:dyDescent="0.3">
      <c r="A51" s="394"/>
      <c r="B51" s="378"/>
      <c r="C51" s="486"/>
      <c r="D51" s="459"/>
      <c r="E51" s="357"/>
      <c r="F51" s="357"/>
      <c r="G51" s="367"/>
      <c r="H51" s="338"/>
      <c r="I51" s="357"/>
      <c r="J51" s="338"/>
      <c r="K51" s="382"/>
      <c r="L51" s="385"/>
      <c r="M51" s="388"/>
      <c r="N51" s="170" t="s">
        <v>47</v>
      </c>
      <c r="O51" s="266" t="s">
        <v>134</v>
      </c>
      <c r="P51" s="105"/>
      <c r="Q51" s="153"/>
    </row>
    <row r="52" spans="1:17" s="9" customFormat="1" ht="30" customHeight="1" thickBot="1" x14ac:dyDescent="0.35">
      <c r="A52" s="394"/>
      <c r="B52" s="378"/>
      <c r="C52" s="486"/>
      <c r="D52" s="460"/>
      <c r="E52" s="453"/>
      <c r="F52" s="453"/>
      <c r="G52" s="468"/>
      <c r="H52" s="452"/>
      <c r="I52" s="453"/>
      <c r="J52" s="452"/>
      <c r="K52" s="454"/>
      <c r="L52" s="386"/>
      <c r="M52" s="389"/>
      <c r="N52" s="172" t="s">
        <v>49</v>
      </c>
      <c r="O52" s="180" t="s">
        <v>135</v>
      </c>
      <c r="P52" s="105"/>
      <c r="Q52" s="153"/>
    </row>
    <row r="53" spans="1:17" s="9" customFormat="1" ht="12.6" thickBot="1" x14ac:dyDescent="0.35">
      <c r="A53" s="11"/>
      <c r="B53" s="10"/>
      <c r="C53" s="72"/>
      <c r="E53" s="14"/>
      <c r="F53" s="14"/>
      <c r="G53" s="76">
        <f>IF(C48=0,0,SUM(G48:G52))</f>
        <v>100</v>
      </c>
      <c r="H53" s="45" t="str">
        <f>IF(AND(C48&gt;0,G53=0),"PLEASE ENSURE KPIs ARE SET",IF(AND(C60&gt;0,G53&gt;0,G53&lt;100),"PLEASE ENSURE TOTAL WEIGHTAGE IS 100%.",IF(G53&gt;100,"WEIGHTAGE EXCEEDED, PLEASE REVIEW.","")))</f>
        <v/>
      </c>
      <c r="I53" s="14"/>
      <c r="J53" s="11"/>
      <c r="K53" s="14"/>
      <c r="L53" s="103"/>
      <c r="M53" s="103"/>
      <c r="N53" s="105"/>
      <c r="O53" s="105" t="str">
        <f>IF(N53="","",1)</f>
        <v/>
      </c>
      <c r="P53" s="105"/>
      <c r="Q53" s="153"/>
    </row>
    <row r="54" spans="1:17" s="4" customFormat="1" ht="15" thickBot="1" x14ac:dyDescent="0.35">
      <c r="A54" s="30"/>
      <c r="C54" s="74">
        <f>SUM(C24:C52)</f>
        <v>100</v>
      </c>
      <c r="D54" s="45" t="str">
        <f>IF(C54&lt;100,"INSUFFICIENT WEIGHTAGE.",IF(C54&gt;100,"WEIGHTAGE EXCEEDED.",""))</f>
        <v/>
      </c>
      <c r="G54"/>
      <c r="H54" s="45"/>
      <c r="I54" s="50" t="s">
        <v>136</v>
      </c>
      <c r="J54" s="159">
        <f>IF(AND(C54=100,P54="OK",P55=0),SUM(M24:M52),"")</f>
        <v>5</v>
      </c>
      <c r="L54" s="93"/>
      <c r="M54" s="93"/>
      <c r="N54" s="94"/>
      <c r="O54" s="124" t="s">
        <v>137</v>
      </c>
      <c r="P54" s="133" t="str">
        <f>IF(AND(H29="",H35="",H41="",H47="",H53=""),"OK","NOT OK")</f>
        <v>OK</v>
      </c>
      <c r="Q54" s="94"/>
    </row>
    <row r="55" spans="1:17" ht="16.5" customHeight="1" x14ac:dyDescent="0.4">
      <c r="I55" s="50" t="s">
        <v>138</v>
      </c>
      <c r="J55" s="160" t="str">
        <f>IF(O56=5,"Outstanding",IF(O56=4,"Exceeds",IF(O56=3,"Successful",IF(O56=2,"Partially",IF(O56=1,"Unacceptable","")))))</f>
        <v>Outstanding</v>
      </c>
      <c r="K55"/>
      <c r="M55" s="91"/>
      <c r="O55" s="124" t="s">
        <v>139</v>
      </c>
      <c r="P55" s="156">
        <f>SUM(O24:O47)</f>
        <v>0</v>
      </c>
    </row>
    <row r="56" spans="1:17" ht="16.5" customHeight="1" thickBot="1" x14ac:dyDescent="0.35">
      <c r="K56"/>
      <c r="M56" s="91"/>
      <c r="O56" s="94">
        <f>IF(J54="","",ROUND(J54,0))</f>
        <v>5</v>
      </c>
      <c r="P56" s="133"/>
    </row>
    <row r="57" spans="1:17" s="4" customFormat="1" x14ac:dyDescent="0.3">
      <c r="A57" s="16" t="s">
        <v>140</v>
      </c>
      <c r="B57" s="17"/>
      <c r="C57" s="17"/>
      <c r="D57" s="17"/>
      <c r="E57" s="17"/>
      <c r="F57" s="17"/>
      <c r="G57" s="17"/>
      <c r="H57" s="17"/>
      <c r="I57" s="17"/>
      <c r="J57" s="17"/>
      <c r="K57" s="18"/>
      <c r="L57" s="93"/>
      <c r="M57" s="94"/>
      <c r="N57" s="125"/>
      <c r="O57" s="94"/>
      <c r="P57" s="94"/>
      <c r="Q57" s="94"/>
    </row>
    <row r="58" spans="1:17" s="51" customFormat="1" x14ac:dyDescent="0.25">
      <c r="A58" s="57"/>
      <c r="K58" s="58"/>
      <c r="L58" s="126"/>
      <c r="M58" s="127"/>
      <c r="N58" s="128"/>
      <c r="O58" s="127"/>
      <c r="P58" s="127"/>
      <c r="Q58" s="127"/>
    </row>
    <row r="59" spans="1:17" s="51" customFormat="1" ht="12" x14ac:dyDescent="0.25">
      <c r="A59" s="57"/>
      <c r="B59" s="52"/>
      <c r="C59" s="52"/>
      <c r="E59" s="52"/>
      <c r="H59" s="52"/>
      <c r="I59" s="52"/>
      <c r="K59" s="64"/>
      <c r="L59" s="126"/>
      <c r="M59" s="126"/>
      <c r="N59" s="127"/>
      <c r="O59" s="127"/>
      <c r="P59" s="127"/>
      <c r="Q59" s="127"/>
    </row>
    <row r="60" spans="1:17" s="4" customFormat="1" ht="12" x14ac:dyDescent="0.25">
      <c r="A60" s="19"/>
      <c r="B60" s="4" t="s">
        <v>141</v>
      </c>
      <c r="E60" s="4" t="s">
        <v>142</v>
      </c>
      <c r="H60" s="4" t="s">
        <v>143</v>
      </c>
      <c r="K60" s="20" t="s">
        <v>142</v>
      </c>
      <c r="L60" s="93"/>
      <c r="M60" s="93"/>
      <c r="N60" s="94"/>
      <c r="O60" s="94"/>
      <c r="P60" s="94"/>
      <c r="Q60" s="94"/>
    </row>
    <row r="61" spans="1:17" ht="15" thickBot="1" x14ac:dyDescent="0.35">
      <c r="A61" s="21"/>
      <c r="B61" s="8"/>
      <c r="C61" s="8"/>
      <c r="D61" s="8"/>
      <c r="E61" s="8"/>
      <c r="F61" s="8"/>
      <c r="G61" s="8"/>
      <c r="H61" s="8"/>
      <c r="I61" s="8"/>
      <c r="J61" s="8"/>
      <c r="K61" s="22"/>
      <c r="M61" s="91"/>
    </row>
    <row r="62" spans="1:17" ht="85.5" customHeight="1" x14ac:dyDescent="0.3"/>
    <row r="63" spans="1:17" ht="15" thickBot="1" x14ac:dyDescent="0.35">
      <c r="A63" s="7" t="s">
        <v>144</v>
      </c>
      <c r="B63" s="8"/>
      <c r="C63" s="8"/>
      <c r="D63" s="8"/>
      <c r="E63" s="8"/>
      <c r="F63" s="8"/>
      <c r="G63" s="8"/>
      <c r="H63" s="8"/>
      <c r="I63" s="8"/>
      <c r="J63" s="8"/>
    </row>
    <row r="64" spans="1:17" ht="12" customHeight="1" x14ac:dyDescent="0.3">
      <c r="A64" s="80" t="s">
        <v>145</v>
      </c>
      <c r="B64" s="9"/>
    </row>
    <row r="65" spans="1:17" ht="12" customHeight="1" x14ac:dyDescent="0.3">
      <c r="A65" s="9"/>
      <c r="B65" s="9" t="s">
        <v>146</v>
      </c>
    </row>
    <row r="66" spans="1:17" ht="12" customHeight="1" x14ac:dyDescent="0.3">
      <c r="A66" s="9"/>
      <c r="B66" s="9" t="s">
        <v>147</v>
      </c>
    </row>
    <row r="67" spans="1:17" ht="12" customHeight="1" x14ac:dyDescent="0.3">
      <c r="A67" s="9"/>
      <c r="B67" s="9" t="s">
        <v>148</v>
      </c>
    </row>
    <row r="68" spans="1:17" ht="12" customHeight="1" x14ac:dyDescent="0.3">
      <c r="A68" s="9"/>
      <c r="B68" s="9" t="s">
        <v>149</v>
      </c>
    </row>
    <row r="69" spans="1:17" ht="12" customHeight="1" thickBot="1" x14ac:dyDescent="0.35">
      <c r="A69" s="9"/>
      <c r="B69" s="9" t="s">
        <v>150</v>
      </c>
    </row>
    <row r="70" spans="1:17" s="3" customFormat="1" x14ac:dyDescent="0.3">
      <c r="A70" s="343" t="s">
        <v>23</v>
      </c>
      <c r="B70" s="426" t="s">
        <v>151</v>
      </c>
      <c r="C70" s="426" t="s">
        <v>152</v>
      </c>
      <c r="D70" s="426"/>
      <c r="E70" s="426"/>
      <c r="F70" s="428"/>
      <c r="G70" s="343" t="s">
        <v>28</v>
      </c>
      <c r="H70" s="390"/>
      <c r="I70" s="343" t="s">
        <v>29</v>
      </c>
      <c r="J70" s="390"/>
      <c r="K70" s="41"/>
      <c r="L70" s="129"/>
      <c r="M70" s="130"/>
      <c r="N70" s="130"/>
      <c r="O70" s="130"/>
      <c r="P70" s="130"/>
      <c r="Q70" s="130"/>
    </row>
    <row r="71" spans="1:17" s="3" customFormat="1" ht="15" thickBot="1" x14ac:dyDescent="0.35">
      <c r="A71" s="425"/>
      <c r="B71" s="427"/>
      <c r="C71" s="427"/>
      <c r="D71" s="427"/>
      <c r="E71" s="427"/>
      <c r="F71" s="429"/>
      <c r="G71" s="81" t="s">
        <v>34</v>
      </c>
      <c r="H71" s="77" t="s">
        <v>35</v>
      </c>
      <c r="I71" s="81" t="s">
        <v>34</v>
      </c>
      <c r="J71" s="77" t="s">
        <v>36</v>
      </c>
      <c r="K71" s="41"/>
      <c r="L71" s="129"/>
      <c r="M71" s="130"/>
      <c r="N71" s="130"/>
      <c r="O71" s="130"/>
      <c r="P71" s="130"/>
      <c r="Q71" s="130"/>
    </row>
    <row r="72" spans="1:17" s="24" customFormat="1" ht="82.5" customHeight="1" thickBot="1" x14ac:dyDescent="0.35">
      <c r="A72" s="36">
        <v>1</v>
      </c>
      <c r="B72" s="37" t="s">
        <v>153</v>
      </c>
      <c r="C72" s="433" t="s">
        <v>154</v>
      </c>
      <c r="D72" s="434"/>
      <c r="E72" s="434"/>
      <c r="F72" s="435"/>
      <c r="G72" s="60"/>
      <c r="H72" s="61"/>
      <c r="I72" s="60" t="s">
        <v>71</v>
      </c>
      <c r="J72" s="78"/>
      <c r="K72" s="137">
        <f>IF(I72="Outstanding",5,IF(I72="Exceeds",4,IF(I72="Successful",3,IF(I72="Partially",2,IF(I72="Unacceptable",1)))))</f>
        <v>3</v>
      </c>
      <c r="L72" s="131">
        <f>K72*0.2</f>
        <v>0.60000000000000009</v>
      </c>
      <c r="M72" s="132"/>
      <c r="N72" s="105" t="str">
        <f>IF(P72="","",1)</f>
        <v/>
      </c>
      <c r="O72" s="132"/>
      <c r="P72" s="153" t="str">
        <f>IF(I72="","RATING REQ'D",IF(AND(J72="",OR(I72="Outstanding",I72="Exceeds",I72="Unacceptable")),"Comments compulsory for O, E or U rating",""))</f>
        <v/>
      </c>
      <c r="Q72" s="132"/>
    </row>
    <row r="73" spans="1:17" s="24" customFormat="1" ht="48" customHeight="1" thickBot="1" x14ac:dyDescent="0.35">
      <c r="A73" s="85">
        <v>2</v>
      </c>
      <c r="B73" s="12" t="s">
        <v>155</v>
      </c>
      <c r="C73" s="436" t="s">
        <v>156</v>
      </c>
      <c r="D73" s="437"/>
      <c r="E73" s="437"/>
      <c r="F73" s="438"/>
      <c r="G73" s="53"/>
      <c r="H73" s="54"/>
      <c r="I73" s="53" t="s">
        <v>71</v>
      </c>
      <c r="J73" s="79"/>
      <c r="K73" s="137">
        <f>IF(I73="Outstanding",5,IF(I73="Exceeds",4,IF(I73="Successful",3,IF(I73="Partially",2,IF(I73="Unacceptable",1)))))</f>
        <v>3</v>
      </c>
      <c r="L73" s="131">
        <f>K73*0.2</f>
        <v>0.60000000000000009</v>
      </c>
      <c r="M73" s="132"/>
      <c r="N73" s="105" t="str">
        <f>IF(P73="","",1)</f>
        <v/>
      </c>
      <c r="O73" s="132"/>
      <c r="P73" s="153" t="str">
        <f>IF(I73="","RATING REQ'D",IF(AND(J73="",OR(I73="Outstanding",I73="Exceeds",I73="Unacceptable")),"Comments compulsory for O, E or U rating",""))</f>
        <v/>
      </c>
      <c r="Q73" s="132"/>
    </row>
    <row r="74" spans="1:17" s="24" customFormat="1" ht="69" customHeight="1" thickBot="1" x14ac:dyDescent="0.35">
      <c r="A74" s="38">
        <v>3</v>
      </c>
      <c r="B74" s="39" t="s">
        <v>157</v>
      </c>
      <c r="C74" s="439" t="s">
        <v>158</v>
      </c>
      <c r="D74" s="440"/>
      <c r="E74" s="440"/>
      <c r="F74" s="440"/>
      <c r="G74" s="62"/>
      <c r="H74" s="63"/>
      <c r="I74" s="62" t="s">
        <v>71</v>
      </c>
      <c r="J74" s="78"/>
      <c r="K74" s="137">
        <f>IF(I74="Outstanding",5,IF(I74="Exceeds",4,IF(I74="Successful",3,IF(I74="Partially",2,IF(I74="Unacceptable",1)))))</f>
        <v>3</v>
      </c>
      <c r="L74" s="131">
        <f>K74*0.2</f>
        <v>0.60000000000000009</v>
      </c>
      <c r="M74" s="132"/>
      <c r="N74" s="105" t="str">
        <f>IF(P74="","",1)</f>
        <v/>
      </c>
      <c r="O74" s="132"/>
      <c r="P74" s="153" t="str">
        <f>IF(I74="","RATING REQ'D",IF(AND(J74="",OR(I74="Outstanding",I74="Exceeds",I74="Unacceptable")),"Comments compulsory for O, E or U rating",""))</f>
        <v/>
      </c>
      <c r="Q74" s="132"/>
    </row>
    <row r="75" spans="1:17" s="24" customFormat="1" ht="69" customHeight="1" thickBot="1" x14ac:dyDescent="0.35">
      <c r="A75" s="88">
        <v>4</v>
      </c>
      <c r="B75" s="13" t="s">
        <v>159</v>
      </c>
      <c r="C75" s="445" t="s">
        <v>160</v>
      </c>
      <c r="D75" s="446"/>
      <c r="E75" s="446"/>
      <c r="F75" s="446"/>
      <c r="G75" s="55"/>
      <c r="H75" s="56"/>
      <c r="I75" s="55" t="s">
        <v>71</v>
      </c>
      <c r="J75" s="79"/>
      <c r="K75" s="137">
        <f>IF(I75="Outstanding",5,IF(I75="Exceeds",4,IF(I75="Successful",3,IF(I75="Partially",2,IF(I75="Unacceptable",1)))))</f>
        <v>3</v>
      </c>
      <c r="L75" s="131">
        <f>K75*0.2</f>
        <v>0.60000000000000009</v>
      </c>
      <c r="M75" s="132"/>
      <c r="N75" s="105"/>
      <c r="O75" s="132"/>
      <c r="P75" s="153"/>
      <c r="Q75" s="132"/>
    </row>
    <row r="76" spans="1:17" s="24" customFormat="1" ht="93" customHeight="1" thickBot="1" x14ac:dyDescent="0.35">
      <c r="A76" s="89">
        <v>5</v>
      </c>
      <c r="B76" s="90" t="s">
        <v>161</v>
      </c>
      <c r="C76" s="441" t="s">
        <v>162</v>
      </c>
      <c r="D76" s="442"/>
      <c r="E76" s="442"/>
      <c r="F76" s="442"/>
      <c r="G76" s="62"/>
      <c r="H76" s="63"/>
      <c r="I76" s="62" t="s">
        <v>71</v>
      </c>
      <c r="J76" s="78"/>
      <c r="K76" s="137">
        <f>IF(I76="Outstanding",5,IF(I76="Exceeds",4,IF(I76="Successful",3,IF(I76="Partially",2,IF(I76="Unacceptable",1)))))</f>
        <v>3</v>
      </c>
      <c r="L76" s="131">
        <f>K76*0.2</f>
        <v>0.60000000000000009</v>
      </c>
      <c r="M76" s="132"/>
      <c r="N76" s="105" t="str">
        <f>IF(P76="","",1)</f>
        <v/>
      </c>
      <c r="O76" s="132"/>
      <c r="P76" s="153" t="str">
        <f>IF(I76="","RATING REQ'D",IF(AND(J76="",OR(I76="Outstanding",I76="Exceeds",I76="Unacceptable")),"Comments compulsory for O, E or U rating",""))</f>
        <v/>
      </c>
      <c r="Q76" s="132"/>
    </row>
    <row r="77" spans="1:17" ht="16.5" customHeight="1" x14ac:dyDescent="0.3">
      <c r="H77" s="50" t="s">
        <v>163</v>
      </c>
      <c r="I77" s="48">
        <f>IF(O77=0,SUM(L72:L76),"")</f>
        <v>3.0000000000000004</v>
      </c>
      <c r="J77" s="1"/>
      <c r="N77" s="124" t="s">
        <v>164</v>
      </c>
      <c r="O77" s="133">
        <f>SUM(N72:N76)</f>
        <v>0</v>
      </c>
    </row>
    <row r="78" spans="1:17" x14ac:dyDescent="0.3">
      <c r="A78" s="1"/>
      <c r="H78" s="50" t="s">
        <v>165</v>
      </c>
      <c r="I78" s="40" t="str">
        <f>IF(O78=5,"Outstanding",IF(O78=4,"Exceeds",IF(O78=3,"Successful",IF(O78=2,"Partially",IF(O78=1,"Unacceptable","")))))</f>
        <v>Successful</v>
      </c>
      <c r="J78" s="1"/>
      <c r="L78" s="92"/>
      <c r="O78" s="94">
        <f>IF(I77="","",ROUND(I77,0))</f>
        <v>3</v>
      </c>
    </row>
    <row r="79" spans="1:17" ht="4.5" customHeight="1" x14ac:dyDescent="0.3">
      <c r="A79" s="1"/>
      <c r="I79" s="47"/>
      <c r="J79" s="1"/>
      <c r="L79" s="92"/>
    </row>
    <row r="80" spans="1:17" x14ac:dyDescent="0.3">
      <c r="A80" s="1"/>
      <c r="H80" s="50" t="s">
        <v>166</v>
      </c>
      <c r="I80" s="49">
        <f>IF(OR(J54="",I77=""),"",(J54*0.9)+(I77*0.1))</f>
        <v>4.8</v>
      </c>
      <c r="L80" s="92"/>
    </row>
    <row r="81" spans="1:17" x14ac:dyDescent="0.3">
      <c r="A81" s="1"/>
      <c r="H81" s="50" t="s">
        <v>167</v>
      </c>
      <c r="I81" s="40" t="str">
        <f>IF(O81=5,"Outstanding",IF(O81=4,"Exceeds",IF(O81=3,"Successful",IF(O81=2,"Partially",IF(O81=1,"Unacceptable","")))))</f>
        <v>Outstanding</v>
      </c>
      <c r="L81" s="92"/>
      <c r="O81" s="94">
        <f>IF(I80="","",ROUND(I80,0))</f>
        <v>5</v>
      </c>
    </row>
    <row r="82" spans="1:17" ht="8.25" customHeight="1" thickBot="1" x14ac:dyDescent="0.35"/>
    <row r="83" spans="1:17" ht="12" customHeight="1" x14ac:dyDescent="0.3">
      <c r="A83" s="19" t="s">
        <v>168</v>
      </c>
      <c r="B83" s="25"/>
      <c r="C83" s="25"/>
      <c r="D83" s="25"/>
      <c r="E83" s="25"/>
      <c r="F83" s="25"/>
      <c r="G83" s="25"/>
      <c r="H83" s="25"/>
      <c r="I83" s="25"/>
      <c r="J83" s="26"/>
    </row>
    <row r="84" spans="1:17" s="51" customFormat="1" ht="12" x14ac:dyDescent="0.25">
      <c r="A84" s="57"/>
      <c r="J84" s="58"/>
      <c r="K84" s="59"/>
      <c r="L84" s="126"/>
      <c r="M84" s="127"/>
      <c r="N84" s="127"/>
      <c r="O84" s="127"/>
      <c r="P84" s="127"/>
      <c r="Q84" s="127"/>
    </row>
    <row r="85" spans="1:17" s="51" customFormat="1" ht="12" x14ac:dyDescent="0.25">
      <c r="A85" s="57"/>
      <c r="B85" s="52"/>
      <c r="C85" s="52"/>
      <c r="E85" s="52"/>
      <c r="G85" s="52"/>
      <c r="H85" s="52"/>
      <c r="J85" s="64"/>
      <c r="K85" s="59"/>
      <c r="L85" s="126"/>
      <c r="M85" s="127"/>
      <c r="N85" s="127"/>
      <c r="O85" s="127"/>
      <c r="P85" s="127"/>
      <c r="Q85" s="127"/>
    </row>
    <row r="86" spans="1:17" s="4" customFormat="1" ht="12" x14ac:dyDescent="0.25">
      <c r="A86" s="19"/>
      <c r="B86" s="443" t="s">
        <v>141</v>
      </c>
      <c r="C86" s="443"/>
      <c r="E86" s="6" t="s">
        <v>142</v>
      </c>
      <c r="G86" s="444" t="s">
        <v>143</v>
      </c>
      <c r="H86" s="444"/>
      <c r="J86" s="31" t="s">
        <v>142</v>
      </c>
      <c r="K86" s="6"/>
      <c r="L86" s="93"/>
      <c r="M86" s="94"/>
      <c r="N86" s="94"/>
      <c r="O86" s="94"/>
      <c r="P86" s="94"/>
      <c r="Q86" s="94"/>
    </row>
    <row r="87" spans="1:17" s="4" customFormat="1" ht="6.75" customHeight="1" thickBot="1" x14ac:dyDescent="0.3">
      <c r="A87" s="28"/>
      <c r="B87" s="5"/>
      <c r="C87" s="5"/>
      <c r="D87" s="5"/>
      <c r="E87" s="5"/>
      <c r="F87" s="5"/>
      <c r="G87" s="5"/>
      <c r="H87" s="5"/>
      <c r="I87" s="5"/>
      <c r="J87" s="29"/>
      <c r="K87" s="6"/>
      <c r="L87" s="93"/>
      <c r="M87" s="94"/>
      <c r="N87" s="94"/>
      <c r="O87" s="94"/>
      <c r="P87" s="94"/>
      <c r="Q87" s="94"/>
    </row>
    <row r="88" spans="1:17" ht="6" customHeight="1" x14ac:dyDescent="0.3">
      <c r="K88"/>
      <c r="L88" s="92"/>
    </row>
    <row r="89" spans="1:17" ht="6" customHeight="1" x14ac:dyDescent="0.3">
      <c r="K89"/>
      <c r="L89" s="92"/>
    </row>
    <row r="90" spans="1:17" ht="6" customHeight="1" x14ac:dyDescent="0.3">
      <c r="K90"/>
      <c r="L90" s="92"/>
    </row>
    <row r="91" spans="1:17" ht="21.75" customHeight="1" x14ac:dyDescent="0.3">
      <c r="K91"/>
      <c r="L91" s="92"/>
    </row>
    <row r="92" spans="1:17" ht="18.600000000000001" thickBot="1" x14ac:dyDescent="0.4">
      <c r="A92" s="35" t="s">
        <v>169</v>
      </c>
      <c r="B92" s="8"/>
      <c r="C92" s="8"/>
      <c r="D92" s="8"/>
      <c r="E92" s="8"/>
      <c r="F92" s="8"/>
      <c r="G92" s="8"/>
      <c r="H92" s="8"/>
      <c r="I92" s="8"/>
      <c r="J92" s="8"/>
      <c r="K92"/>
      <c r="L92" s="134"/>
      <c r="M92" s="135"/>
    </row>
    <row r="94" spans="1:17" ht="18" x14ac:dyDescent="0.35">
      <c r="A94" s="2" t="s">
        <v>170</v>
      </c>
      <c r="C94" s="65"/>
      <c r="K94"/>
      <c r="L94" s="92"/>
    </row>
    <row r="95" spans="1:17" x14ac:dyDescent="0.3">
      <c r="K95"/>
      <c r="L95" s="92"/>
    </row>
    <row r="96" spans="1:17" ht="12" customHeight="1" x14ac:dyDescent="0.3">
      <c r="A96" s="80" t="s">
        <v>171</v>
      </c>
      <c r="B96" s="9"/>
      <c r="C96" s="27"/>
      <c r="D96" s="27"/>
      <c r="E96" s="27"/>
      <c r="F96" s="27"/>
      <c r="G96" s="27"/>
      <c r="H96" s="27"/>
      <c r="I96" s="27"/>
      <c r="J96" s="27"/>
      <c r="K96"/>
      <c r="L96" s="92"/>
    </row>
    <row r="97" spans="1:17" ht="12" customHeight="1" x14ac:dyDescent="0.3">
      <c r="A97" s="9"/>
      <c r="B97" s="9" t="s">
        <v>172</v>
      </c>
      <c r="C97" s="27"/>
      <c r="D97" s="27"/>
      <c r="E97" s="27"/>
      <c r="F97" s="27"/>
      <c r="G97" s="27"/>
      <c r="H97" s="27"/>
      <c r="I97" s="27"/>
      <c r="J97" s="27"/>
      <c r="K97"/>
      <c r="L97" s="92"/>
    </row>
    <row r="98" spans="1:17" ht="12" customHeight="1" x14ac:dyDescent="0.3">
      <c r="A98" s="9"/>
      <c r="B98" s="9" t="s">
        <v>173</v>
      </c>
      <c r="C98" s="27"/>
      <c r="D98" s="27"/>
      <c r="E98" s="27"/>
      <c r="F98" s="27"/>
      <c r="G98" s="27"/>
      <c r="H98" s="27"/>
      <c r="I98" s="27"/>
      <c r="J98" s="27"/>
      <c r="K98"/>
      <c r="L98" s="92"/>
    </row>
    <row r="99" spans="1:17" ht="12" customHeight="1" x14ac:dyDescent="0.3">
      <c r="A99" s="9"/>
      <c r="B99" s="9" t="s">
        <v>174</v>
      </c>
      <c r="C99" s="27"/>
      <c r="D99" s="27"/>
      <c r="E99" s="27"/>
      <c r="F99" s="27"/>
      <c r="G99" s="27"/>
      <c r="H99" s="27"/>
      <c r="I99" s="27"/>
      <c r="J99" s="27"/>
      <c r="K99"/>
      <c r="L99" s="92"/>
    </row>
    <row r="100" spans="1:17" ht="12" customHeight="1" x14ac:dyDescent="0.3">
      <c r="A100" s="9"/>
      <c r="B100" s="9" t="s">
        <v>175</v>
      </c>
      <c r="C100" s="27"/>
      <c r="D100" s="27"/>
      <c r="E100" s="27"/>
      <c r="F100" s="27"/>
      <c r="G100" s="27"/>
      <c r="H100" s="27"/>
      <c r="I100" s="27"/>
      <c r="J100" s="27"/>
      <c r="K100"/>
      <c r="L100" s="92"/>
    </row>
    <row r="101" spans="1:17" ht="12" customHeight="1" x14ac:dyDescent="0.3">
      <c r="A101" s="9"/>
      <c r="B101" s="9" t="s">
        <v>176</v>
      </c>
      <c r="C101" s="27"/>
      <c r="D101" s="27"/>
      <c r="E101" s="27"/>
      <c r="F101" s="27"/>
      <c r="G101" s="27"/>
      <c r="H101" s="27"/>
      <c r="I101" s="27"/>
      <c r="J101" s="27"/>
      <c r="K101"/>
      <c r="L101" s="92"/>
    </row>
    <row r="102" spans="1:17" ht="4.5" customHeight="1" thickBot="1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/>
      <c r="L102" s="92"/>
    </row>
    <row r="103" spans="1:17" ht="15" thickBot="1" x14ac:dyDescent="0.35">
      <c r="A103" s="32" t="s">
        <v>35</v>
      </c>
      <c r="B103" s="33"/>
      <c r="C103" s="33"/>
      <c r="D103" s="33"/>
      <c r="E103" s="33"/>
      <c r="F103" s="33"/>
      <c r="G103" s="33"/>
      <c r="H103" s="33"/>
      <c r="I103" s="33"/>
      <c r="J103" s="34"/>
      <c r="K103"/>
      <c r="L103" s="92"/>
    </row>
    <row r="104" spans="1:17" s="66" customFormat="1" ht="73.5" customHeight="1" thickTop="1" x14ac:dyDescent="0.3">
      <c r="A104" s="430"/>
      <c r="B104" s="431"/>
      <c r="C104" s="431"/>
      <c r="D104" s="431"/>
      <c r="E104" s="431"/>
      <c r="F104" s="431"/>
      <c r="G104" s="431"/>
      <c r="H104" s="431"/>
      <c r="I104" s="431"/>
      <c r="J104" s="432"/>
      <c r="L104" s="136"/>
      <c r="M104" s="136"/>
      <c r="N104" s="136"/>
      <c r="O104" s="136"/>
      <c r="P104" s="136"/>
      <c r="Q104" s="136"/>
    </row>
    <row r="105" spans="1:17" s="66" customFormat="1" ht="15" thickBot="1" x14ac:dyDescent="0.35">
      <c r="A105" s="67" t="s">
        <v>177</v>
      </c>
      <c r="B105" s="68"/>
      <c r="C105" s="68"/>
      <c r="D105" s="68"/>
      <c r="E105" s="69"/>
      <c r="F105" s="70"/>
      <c r="G105" s="68"/>
      <c r="H105" s="69"/>
      <c r="I105" s="70" t="s">
        <v>178</v>
      </c>
      <c r="J105" s="71"/>
      <c r="L105" s="136"/>
      <c r="M105" s="136"/>
      <c r="N105" s="136"/>
      <c r="O105" s="136"/>
      <c r="P105" s="136"/>
      <c r="Q105" s="136"/>
    </row>
    <row r="106" spans="1:17" ht="15" thickBot="1" x14ac:dyDescent="0.35">
      <c r="A106" s="43"/>
      <c r="J106" s="44"/>
      <c r="K106"/>
      <c r="L106" s="92"/>
    </row>
    <row r="107" spans="1:17" ht="15" thickBot="1" x14ac:dyDescent="0.35">
      <c r="A107" s="32" t="s">
        <v>36</v>
      </c>
      <c r="B107" s="33"/>
      <c r="C107" s="33"/>
      <c r="D107" s="33"/>
      <c r="E107" s="33"/>
      <c r="F107" s="33"/>
      <c r="G107" s="33"/>
      <c r="H107" s="33"/>
      <c r="I107" s="33"/>
      <c r="J107" s="34"/>
      <c r="K107"/>
      <c r="L107" s="92"/>
    </row>
    <row r="108" spans="1:17" s="66" customFormat="1" ht="73.5" customHeight="1" thickTop="1" x14ac:dyDescent="0.3">
      <c r="A108" s="430"/>
      <c r="B108" s="431"/>
      <c r="C108" s="431"/>
      <c r="D108" s="431"/>
      <c r="E108" s="431"/>
      <c r="F108" s="431"/>
      <c r="G108" s="431"/>
      <c r="H108" s="431"/>
      <c r="I108" s="431"/>
      <c r="J108" s="432"/>
      <c r="L108" s="136"/>
      <c r="M108" s="136"/>
      <c r="N108" s="136"/>
      <c r="O108" s="136"/>
      <c r="P108" s="136"/>
      <c r="Q108" s="136"/>
    </row>
    <row r="109" spans="1:17" s="66" customFormat="1" ht="15" thickBot="1" x14ac:dyDescent="0.35">
      <c r="A109" s="67" t="s">
        <v>179</v>
      </c>
      <c r="B109" s="68"/>
      <c r="C109" s="68"/>
      <c r="D109" s="68"/>
      <c r="E109" s="69"/>
      <c r="F109" s="70"/>
      <c r="G109" s="68"/>
      <c r="H109" s="69"/>
      <c r="I109" s="70" t="s">
        <v>178</v>
      </c>
      <c r="J109" s="71"/>
      <c r="L109" s="136"/>
      <c r="M109" s="136"/>
      <c r="N109" s="136"/>
      <c r="O109" s="136"/>
      <c r="P109" s="136"/>
      <c r="Q109" s="136"/>
    </row>
    <row r="110" spans="1:17" ht="4.5" customHeight="1" x14ac:dyDescent="0.3">
      <c r="K110"/>
      <c r="L110" s="92"/>
    </row>
  </sheetData>
  <mergeCells count="104">
    <mergeCell ref="G86:H86"/>
    <mergeCell ref="A104:J104"/>
    <mergeCell ref="A108:J108"/>
    <mergeCell ref="C72:F72"/>
    <mergeCell ref="C73:F73"/>
    <mergeCell ref="C74:F74"/>
    <mergeCell ref="C75:F75"/>
    <mergeCell ref="C76:F76"/>
    <mergeCell ref="B86:C86"/>
    <mergeCell ref="H42:H46"/>
    <mergeCell ref="I42:I46"/>
    <mergeCell ref="J42:J46"/>
    <mergeCell ref="K42:K46"/>
    <mergeCell ref="A70:A71"/>
    <mergeCell ref="B70:B71"/>
    <mergeCell ref="C70:F71"/>
    <mergeCell ref="G70:H70"/>
    <mergeCell ref="I70:J70"/>
    <mergeCell ref="F36:F40"/>
    <mergeCell ref="G36:G40"/>
    <mergeCell ref="H36:H40"/>
    <mergeCell ref="I36:I40"/>
    <mergeCell ref="J48:J52"/>
    <mergeCell ref="K48:K52"/>
    <mergeCell ref="L48:L52"/>
    <mergeCell ref="M48:M52"/>
    <mergeCell ref="A42:A46"/>
    <mergeCell ref="B42:B46"/>
    <mergeCell ref="C42:C46"/>
    <mergeCell ref="D42:D46"/>
    <mergeCell ref="E42:E46"/>
    <mergeCell ref="F42:F46"/>
    <mergeCell ref="G42:G46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L42:L46"/>
    <mergeCell ref="M42:M46"/>
    <mergeCell ref="M30:M34"/>
    <mergeCell ref="A30:A34"/>
    <mergeCell ref="B30:B34"/>
    <mergeCell ref="C30:C34"/>
    <mergeCell ref="D30:D34"/>
    <mergeCell ref="E30:E34"/>
    <mergeCell ref="F30:F34"/>
    <mergeCell ref="G30:G34"/>
    <mergeCell ref="H30:H34"/>
    <mergeCell ref="I30:I34"/>
    <mergeCell ref="J30:J34"/>
    <mergeCell ref="K30:K34"/>
    <mergeCell ref="L30:L34"/>
    <mergeCell ref="J36:J40"/>
    <mergeCell ref="K36:K40"/>
    <mergeCell ref="L36:L40"/>
    <mergeCell ref="M36:M40"/>
    <mergeCell ref="A36:A40"/>
    <mergeCell ref="B36:B40"/>
    <mergeCell ref="C36:C40"/>
    <mergeCell ref="D36:D40"/>
    <mergeCell ref="E36:E40"/>
    <mergeCell ref="G22:G23"/>
    <mergeCell ref="H22:I22"/>
    <mergeCell ref="J22:K22"/>
    <mergeCell ref="L22:L23"/>
    <mergeCell ref="M22:M23"/>
    <mergeCell ref="N22:N23"/>
    <mergeCell ref="O22:O23"/>
    <mergeCell ref="A24:A28"/>
    <mergeCell ref="B24:B28"/>
    <mergeCell ref="C24:C28"/>
    <mergeCell ref="D24:D28"/>
    <mergeCell ref="E24:E28"/>
    <mergeCell ref="F24:F28"/>
    <mergeCell ref="M24:M28"/>
    <mergeCell ref="G24:G28"/>
    <mergeCell ref="H24:H28"/>
    <mergeCell ref="I24:I28"/>
    <mergeCell ref="J24:J28"/>
    <mergeCell ref="K24:K28"/>
    <mergeCell ref="L24:L2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54">
    <cfRule type="cellIs" dxfId="108" priority="54" operator="notEqual">
      <formula>100</formula>
    </cfRule>
  </conditionalFormatting>
  <conditionalFormatting sqref="C94">
    <cfRule type="cellIs" dxfId="107" priority="50" operator="equal">
      <formula>""</formula>
    </cfRule>
  </conditionalFormatting>
  <conditionalFormatting sqref="G29">
    <cfRule type="cellIs" dxfId="106" priority="49" operator="notEqual">
      <formula>100</formula>
    </cfRule>
  </conditionalFormatting>
  <conditionalFormatting sqref="G35 G41">
    <cfRule type="cellIs" dxfId="105" priority="27" operator="notEqual">
      <formula>100</formula>
    </cfRule>
  </conditionalFormatting>
  <conditionalFormatting sqref="G47 G53">
    <cfRule type="cellIs" dxfId="104" priority="46" operator="notEqual">
      <formula>100</formula>
    </cfRule>
  </conditionalFormatting>
  <conditionalFormatting sqref="K72:K76">
    <cfRule type="cellIs" dxfId="103" priority="34" operator="equal">
      <formula>FALSE</formula>
    </cfRule>
  </conditionalFormatting>
  <conditionalFormatting sqref="L24">
    <cfRule type="cellIs" dxfId="102" priority="44" operator="equal">
      <formula>FALSE</formula>
    </cfRule>
  </conditionalFormatting>
  <conditionalFormatting sqref="L30">
    <cfRule type="cellIs" dxfId="101" priority="7" operator="equal">
      <formula>FALSE</formula>
    </cfRule>
  </conditionalFormatting>
  <conditionalFormatting sqref="L36">
    <cfRule type="cellIs" dxfId="100" priority="5" operator="equal">
      <formula>FALSE</formula>
    </cfRule>
  </conditionalFormatting>
  <conditionalFormatting sqref="L42">
    <cfRule type="cellIs" dxfId="99" priority="3" operator="equal">
      <formula>FALSE</formula>
    </cfRule>
  </conditionalFormatting>
  <conditionalFormatting sqref="L48">
    <cfRule type="cellIs" dxfId="98" priority="1" operator="equal">
      <formula>FALSE</formula>
    </cfRule>
  </conditionalFormatting>
  <dataValidations count="4">
    <dataValidation type="whole" allowBlank="1" showInputMessage="1" showErrorMessage="1" error="Only whole numbers between 10 to 100 is allowed." sqref="F24 C43:C46 C24 C49:C52" xr:uid="{00000000-0002-0000-0900-000000000000}">
      <formula1>10</formula1>
      <formula2>100</formula2>
    </dataValidation>
    <dataValidation type="list" allowBlank="1" showInputMessage="1" showErrorMessage="1" sqref="J42:J46 C94 H42:H46 G72:G76 I72:I76 H24:H28 H30:H34 J30:J34 J24:J28 H36:H40 J36:J40 J48:J52 H48:H52" xr:uid="{00000000-0002-0000-0900-000001000000}">
      <formula1>"Outstanding, Exceeds, Successful, Partially, Unacceptable"</formula1>
    </dataValidation>
    <dataValidation type="whole" allowBlank="1" showInputMessage="1" showErrorMessage="1" error="Only whole numbers between 10 to 100 is allowed." sqref="G43:G46 C30:C34 F48 C42 F42 F30 G31:G34 C36:C40 F36 G25:G28 G37:G40 C48 G49:G52" xr:uid="{00000000-0002-0000-0900-000002000000}">
      <formula1>5</formula1>
      <formula2>100</formula2>
    </dataValidation>
    <dataValidation allowBlank="1" showInputMessage="1" showErrorMessage="1" error="Only whole numbers between 10 to 100 is allowed." sqref="G36 G42 G30 G24 G48" xr:uid="{00000000-0002-0000-0900-000003000000}"/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181"/>
  <sheetViews>
    <sheetView zoomScale="70" zoomScaleNormal="70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</cols>
  <sheetData>
    <row r="1" spans="1:15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5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5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5" ht="9" customHeight="1" x14ac:dyDescent="0.3"/>
    <row r="5" spans="1:15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</row>
    <row r="6" spans="1:15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</row>
    <row r="7" spans="1:15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</row>
    <row r="8" spans="1:15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</row>
    <row r="9" spans="1:15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</row>
    <row r="10" spans="1:15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</row>
    <row r="11" spans="1:15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</row>
    <row r="12" spans="1:15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</row>
    <row r="13" spans="1:15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</row>
    <row r="14" spans="1:15" ht="5.25" customHeight="1" x14ac:dyDescent="0.3"/>
    <row r="15" spans="1:15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5" s="4" customFormat="1" ht="12" x14ac:dyDescent="0.25">
      <c r="A16" s="80" t="s">
        <v>17</v>
      </c>
      <c r="B16" s="9"/>
      <c r="K16" s="6"/>
      <c r="L16" s="93"/>
      <c r="M16" s="94"/>
      <c r="N16" s="94"/>
      <c r="O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456">
        <v>1</v>
      </c>
      <c r="B24" s="356" t="s">
        <v>37</v>
      </c>
      <c r="C24" s="476">
        <v>35</v>
      </c>
      <c r="D24" s="458">
        <v>1</v>
      </c>
      <c r="E24" s="356" t="s">
        <v>430</v>
      </c>
      <c r="F24" s="356">
        <v>5</v>
      </c>
      <c r="G24" s="366">
        <f>F24/$C$24*100</f>
        <v>14.285714285714285</v>
      </c>
      <c r="H24" s="337" t="s">
        <v>39</v>
      </c>
      <c r="I24" s="356"/>
      <c r="J24" s="337" t="s">
        <v>43</v>
      </c>
      <c r="K24" s="381" t="s">
        <v>41</v>
      </c>
      <c r="L24" s="384">
        <f>IF(OR($C$24=0,G24=0),FALSE,IF(J24="Outstanding",5,IF(J24="Exceeds",4,IF(J24="Successful",3,IF(J24="Partially",2,IF(J24="Unacceptable",1))))))</f>
        <v>4</v>
      </c>
      <c r="M24" s="387">
        <f>$C$24*G24*L24/10000</f>
        <v>0.19999999999999998</v>
      </c>
      <c r="N24" s="96" t="s">
        <v>39</v>
      </c>
      <c r="O24" s="100" t="s">
        <v>431</v>
      </c>
      <c r="Q24" s="82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457"/>
      <c r="B25" s="357"/>
      <c r="C25" s="477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96" t="s">
        <v>43</v>
      </c>
      <c r="O25" s="138" t="s">
        <v>432</v>
      </c>
      <c r="Q25" s="82"/>
    </row>
    <row r="26" spans="1:17" s="9" customFormat="1" ht="30" customHeight="1" x14ac:dyDescent="0.3">
      <c r="A26" s="457"/>
      <c r="B26" s="357"/>
      <c r="C26" s="477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98" t="s">
        <v>45</v>
      </c>
      <c r="O26" s="100" t="s">
        <v>433</v>
      </c>
      <c r="Q26" s="82"/>
    </row>
    <row r="27" spans="1:17" s="9" customFormat="1" ht="30" customHeight="1" x14ac:dyDescent="0.3">
      <c r="A27" s="457"/>
      <c r="B27" s="357"/>
      <c r="C27" s="477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99" t="s">
        <v>47</v>
      </c>
      <c r="O27" s="100" t="s">
        <v>434</v>
      </c>
      <c r="Q27" s="82"/>
    </row>
    <row r="28" spans="1:17" s="9" customFormat="1" ht="30" customHeight="1" thickBot="1" x14ac:dyDescent="0.35">
      <c r="A28" s="457"/>
      <c r="B28" s="357"/>
      <c r="C28" s="477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99" t="s">
        <v>49</v>
      </c>
      <c r="O28" s="102" t="s">
        <v>435</v>
      </c>
      <c r="Q28" s="82"/>
    </row>
    <row r="29" spans="1:17" s="9" customFormat="1" ht="30" customHeight="1" thickBot="1" x14ac:dyDescent="0.35">
      <c r="A29" s="11"/>
      <c r="B29" s="10"/>
      <c r="C29" s="72"/>
      <c r="E29" s="14"/>
      <c r="F29" s="14"/>
      <c r="G29" s="83">
        <f>IF(C24=0,0,SUM(G24:G28))</f>
        <v>14.285714285714285</v>
      </c>
      <c r="H29" s="45" t="str">
        <f>IF(AND(C8&gt;0,G29=0),"PLEASE ENSURE KPIs ARE SET",IF(AND(C8&gt;0,G29&gt;0,G29&lt;100),"PLEASE ENSURE TOTAL WEIGHTAGE IS 100%.",IF(G29&gt;100,"WEIGHTAGE EXCEEDED, PLEASE REVIEW.","")))</f>
        <v/>
      </c>
      <c r="I29" s="14"/>
      <c r="J29" s="11"/>
      <c r="K29" s="14"/>
      <c r="L29" s="103"/>
      <c r="M29" s="104"/>
      <c r="N29" s="105"/>
      <c r="O29" s="106" t="str">
        <f>IF(N29="","",1)</f>
        <v/>
      </c>
      <c r="Q29" s="82"/>
    </row>
    <row r="30" spans="1:17" s="9" customFormat="1" ht="30" customHeight="1" x14ac:dyDescent="0.3">
      <c r="A30" s="591">
        <v>2</v>
      </c>
      <c r="B30" s="520" t="s">
        <v>63</v>
      </c>
      <c r="C30" s="644">
        <v>10</v>
      </c>
      <c r="D30" s="458">
        <v>1</v>
      </c>
      <c r="E30" s="356" t="s">
        <v>63</v>
      </c>
      <c r="F30" s="356">
        <v>10</v>
      </c>
      <c r="G30" s="366">
        <v>100</v>
      </c>
      <c r="H30" s="337" t="s">
        <v>39</v>
      </c>
      <c r="I30" s="356"/>
      <c r="J30" s="337" t="s">
        <v>43</v>
      </c>
      <c r="K30" s="381" t="s">
        <v>41</v>
      </c>
      <c r="L30" s="384">
        <f>IF(OR($C$30=0,G30=0),FALSE,IF(J30="Outstanding",5,IF(J30="Exceeds",4,IF(J30="Successful",3,IF(J30="Partially",2,IF(J30="Unacceptable",1))))))</f>
        <v>4</v>
      </c>
      <c r="M30" s="387">
        <f>$C$30*G30*L30/10000</f>
        <v>0.4</v>
      </c>
      <c r="N30" s="107" t="s">
        <v>39</v>
      </c>
      <c r="O30" s="109" t="s">
        <v>436</v>
      </c>
      <c r="Q30" s="82" t="str">
        <f>IF(AND($C$24&gt;0,G30&gt;0,J30=""),"RATING REQ'D",IF(AND(K30="",OR(J30="Outstanding",J30="Exceeds",J30="Unacceptable")),"Comments compulsory for O, E or U rating",""))</f>
        <v/>
      </c>
    </row>
    <row r="31" spans="1:17" s="9" customFormat="1" ht="30" customHeight="1" x14ac:dyDescent="0.3">
      <c r="A31" s="457"/>
      <c r="B31" s="357"/>
      <c r="C31" s="477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07" t="s">
        <v>43</v>
      </c>
      <c r="O31" s="109" t="s">
        <v>437</v>
      </c>
      <c r="Q31" s="82"/>
    </row>
    <row r="32" spans="1:17" s="9" customFormat="1" ht="30" customHeight="1" x14ac:dyDescent="0.3">
      <c r="A32" s="457"/>
      <c r="B32" s="357"/>
      <c r="C32" s="477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07" t="s">
        <v>45</v>
      </c>
      <c r="O32" s="109" t="s">
        <v>438</v>
      </c>
      <c r="Q32" s="82"/>
    </row>
    <row r="33" spans="1:17" s="9" customFormat="1" ht="30" customHeight="1" x14ac:dyDescent="0.3">
      <c r="A33" s="457"/>
      <c r="B33" s="357"/>
      <c r="C33" s="477"/>
      <c r="D33" s="459"/>
      <c r="E33" s="357"/>
      <c r="F33" s="357"/>
      <c r="G33" s="367"/>
      <c r="H33" s="338"/>
      <c r="I33" s="357"/>
      <c r="J33" s="338"/>
      <c r="K33" s="382"/>
      <c r="L33" s="385"/>
      <c r="M33" s="388"/>
      <c r="N33" s="107" t="s">
        <v>47</v>
      </c>
      <c r="O33" s="109" t="s">
        <v>439</v>
      </c>
      <c r="Q33" s="82"/>
    </row>
    <row r="34" spans="1:17" s="9" customFormat="1" ht="30" customHeight="1" thickBot="1" x14ac:dyDescent="0.35">
      <c r="A34" s="457"/>
      <c r="B34" s="357"/>
      <c r="C34" s="645"/>
      <c r="D34" s="460"/>
      <c r="E34" s="453"/>
      <c r="F34" s="453"/>
      <c r="G34" s="468"/>
      <c r="H34" s="452"/>
      <c r="I34" s="453"/>
      <c r="J34" s="452"/>
      <c r="K34" s="454"/>
      <c r="L34" s="455"/>
      <c r="M34" s="389"/>
      <c r="N34" s="107" t="s">
        <v>49</v>
      </c>
      <c r="O34" s="110" t="s">
        <v>69</v>
      </c>
      <c r="Q34" s="82"/>
    </row>
    <row r="35" spans="1:17" s="9" customFormat="1" ht="30" hidden="1" customHeight="1" x14ac:dyDescent="0.3">
      <c r="A35" s="457"/>
      <c r="B35" s="357"/>
      <c r="C35" s="644"/>
      <c r="D35" s="458">
        <v>4</v>
      </c>
      <c r="E35" s="356"/>
      <c r="F35" s="356"/>
      <c r="G35" s="366">
        <f>F35/$C$24*100</f>
        <v>0</v>
      </c>
      <c r="H35" s="337"/>
      <c r="I35" s="356"/>
      <c r="J35" s="337"/>
      <c r="K35" s="381"/>
      <c r="L35" s="384" t="b">
        <f>IF(OR($C$24=0,G35=0),FALSE,IF(J35="Outstanding",5,IF(J35="Exceeds",4,IF(J35="Successful",3,IF(J35="Partially",2,IF(J35="Unacceptable",1))))))</f>
        <v>0</v>
      </c>
      <c r="M35" s="387">
        <f>$C$24*G35*L35/10000</f>
        <v>0</v>
      </c>
      <c r="N35" s="111"/>
      <c r="O35" s="112" t="str">
        <f>IF(Q35="","",1)</f>
        <v/>
      </c>
      <c r="Q35" s="82" t="str">
        <f>IF(AND($C$24&gt;0,G35&gt;0,J35=""),"RATING REQ'D",IF(AND(K35="",OR(J35="Outstanding",J35="Exceeds",J35="Unacceptable")),"Comments compulsory for O, E or U rating",""))</f>
        <v/>
      </c>
    </row>
    <row r="36" spans="1:17" s="9" customFormat="1" ht="30" hidden="1" customHeight="1" x14ac:dyDescent="0.3">
      <c r="A36" s="457"/>
      <c r="B36" s="357"/>
      <c r="C36" s="477"/>
      <c r="D36" s="459"/>
      <c r="E36" s="357"/>
      <c r="F36" s="357"/>
      <c r="G36" s="367"/>
      <c r="H36" s="338"/>
      <c r="I36" s="357"/>
      <c r="J36" s="338"/>
      <c r="K36" s="382"/>
      <c r="L36" s="385"/>
      <c r="M36" s="388"/>
      <c r="N36" s="111"/>
      <c r="O36" s="112"/>
      <c r="Q36" s="82"/>
    </row>
    <row r="37" spans="1:17" s="9" customFormat="1" ht="30" hidden="1" customHeight="1" x14ac:dyDescent="0.3">
      <c r="A37" s="457"/>
      <c r="B37" s="357"/>
      <c r="C37" s="477"/>
      <c r="D37" s="459"/>
      <c r="E37" s="357"/>
      <c r="F37" s="357"/>
      <c r="G37" s="367"/>
      <c r="H37" s="338"/>
      <c r="I37" s="357"/>
      <c r="J37" s="338"/>
      <c r="K37" s="382"/>
      <c r="L37" s="385"/>
      <c r="M37" s="388"/>
      <c r="N37" s="111"/>
      <c r="O37" s="112"/>
      <c r="Q37" s="82"/>
    </row>
    <row r="38" spans="1:17" s="9" customFormat="1" ht="30" hidden="1" customHeight="1" x14ac:dyDescent="0.3">
      <c r="A38" s="457"/>
      <c r="B38" s="357"/>
      <c r="C38" s="477"/>
      <c r="D38" s="459"/>
      <c r="E38" s="357"/>
      <c r="F38" s="357"/>
      <c r="G38" s="367"/>
      <c r="H38" s="338"/>
      <c r="I38" s="357"/>
      <c r="J38" s="338"/>
      <c r="K38" s="382"/>
      <c r="L38" s="385"/>
      <c r="M38" s="388"/>
      <c r="N38" s="111"/>
      <c r="O38" s="112"/>
      <c r="Q38" s="82"/>
    </row>
    <row r="39" spans="1:17" s="9" customFormat="1" ht="30" hidden="1" customHeight="1" x14ac:dyDescent="0.3">
      <c r="A39" s="457"/>
      <c r="B39" s="357"/>
      <c r="C39" s="645"/>
      <c r="D39" s="460"/>
      <c r="E39" s="453"/>
      <c r="F39" s="453"/>
      <c r="G39" s="468"/>
      <c r="H39" s="452"/>
      <c r="I39" s="453"/>
      <c r="J39" s="452"/>
      <c r="K39" s="454"/>
      <c r="L39" s="455"/>
      <c r="M39" s="389"/>
      <c r="N39" s="111"/>
      <c r="O39" s="112"/>
      <c r="Q39" s="82"/>
    </row>
    <row r="40" spans="1:17" s="9" customFormat="1" ht="30" hidden="1" customHeight="1" x14ac:dyDescent="0.3">
      <c r="A40" s="457"/>
      <c r="B40" s="357"/>
      <c r="C40" s="644"/>
      <c r="D40" s="458">
        <v>5</v>
      </c>
      <c r="E40" s="356"/>
      <c r="F40" s="356"/>
      <c r="G40" s="366">
        <f>F40/$C$24*100</f>
        <v>0</v>
      </c>
      <c r="H40" s="337"/>
      <c r="I40" s="356"/>
      <c r="J40" s="337"/>
      <c r="K40" s="381"/>
      <c r="L40" s="384" t="b">
        <f>IF(OR($C$24=0,G40=0),FALSE,IF(J40="Outstanding",5,IF(J40="Exceeds",4,IF(J40="Successful",3,IF(J40="Partially",2,IF(J40="Unacceptable",1))))))</f>
        <v>0</v>
      </c>
      <c r="M40" s="387">
        <f>$C$24*G40*L40/10000</f>
        <v>0</v>
      </c>
      <c r="N40" s="111"/>
      <c r="O40" s="112" t="str">
        <f>IF(Q40="","",1)</f>
        <v/>
      </c>
      <c r="Q40" s="82" t="str">
        <f>IF(AND($C$24&gt;0,G40&gt;0,J40=""),"RATING REQ'D",IF(AND(K40="",OR(J40="Outstanding",J40="Exceeds",J40="Unacceptable")),"Comments compulsory for O, E or U rating",""))</f>
        <v/>
      </c>
    </row>
    <row r="41" spans="1:17" s="9" customFormat="1" ht="30" hidden="1" customHeight="1" x14ac:dyDescent="0.3">
      <c r="A41" s="457"/>
      <c r="B41" s="357"/>
      <c r="C41" s="477"/>
      <c r="D41" s="459"/>
      <c r="E41" s="357"/>
      <c r="F41" s="357"/>
      <c r="G41" s="367"/>
      <c r="H41" s="338"/>
      <c r="I41" s="357"/>
      <c r="J41" s="338"/>
      <c r="K41" s="382"/>
      <c r="L41" s="385"/>
      <c r="M41" s="388"/>
      <c r="N41" s="111"/>
      <c r="O41" s="112"/>
      <c r="Q41" s="82"/>
    </row>
    <row r="42" spans="1:17" s="9" customFormat="1" ht="30" hidden="1" customHeight="1" x14ac:dyDescent="0.3">
      <c r="A42" s="457"/>
      <c r="B42" s="357"/>
      <c r="C42" s="477"/>
      <c r="D42" s="459"/>
      <c r="E42" s="357"/>
      <c r="F42" s="357"/>
      <c r="G42" s="367"/>
      <c r="H42" s="338"/>
      <c r="I42" s="357"/>
      <c r="J42" s="338"/>
      <c r="K42" s="382"/>
      <c r="L42" s="385"/>
      <c r="M42" s="388"/>
      <c r="N42" s="111"/>
      <c r="O42" s="112"/>
      <c r="Q42" s="82"/>
    </row>
    <row r="43" spans="1:17" s="9" customFormat="1" ht="30" hidden="1" customHeight="1" x14ac:dyDescent="0.3">
      <c r="A43" s="457"/>
      <c r="B43" s="357"/>
      <c r="C43" s="477"/>
      <c r="D43" s="459"/>
      <c r="E43" s="357"/>
      <c r="F43" s="357"/>
      <c r="G43" s="367"/>
      <c r="H43" s="338"/>
      <c r="I43" s="357"/>
      <c r="J43" s="338"/>
      <c r="K43" s="382"/>
      <c r="L43" s="385"/>
      <c r="M43" s="388"/>
      <c r="N43" s="111"/>
      <c r="O43" s="112"/>
      <c r="Q43" s="82"/>
    </row>
    <row r="44" spans="1:17" s="9" customFormat="1" ht="30" hidden="1" customHeight="1" x14ac:dyDescent="0.3">
      <c r="A44" s="464"/>
      <c r="B44" s="358"/>
      <c r="C44" s="478"/>
      <c r="D44" s="469"/>
      <c r="E44" s="358"/>
      <c r="F44" s="358"/>
      <c r="G44" s="368"/>
      <c r="H44" s="339"/>
      <c r="I44" s="358"/>
      <c r="J44" s="339"/>
      <c r="K44" s="383"/>
      <c r="L44" s="386"/>
      <c r="M44" s="389"/>
      <c r="N44" s="111"/>
      <c r="O44" s="112"/>
      <c r="Q44" s="82"/>
    </row>
    <row r="45" spans="1:17" s="9" customFormat="1" ht="30" customHeight="1" thickBot="1" x14ac:dyDescent="0.35">
      <c r="A45" s="11"/>
      <c r="B45" s="10"/>
      <c r="C45" s="72"/>
      <c r="E45" s="14"/>
      <c r="F45" s="14"/>
      <c r="G45" s="83">
        <f>IF(C30=0,0,SUM(G30:G40))</f>
        <v>100</v>
      </c>
      <c r="H45" s="45" t="str">
        <f>IF(AND(C24&gt;0,G45=0),"PLEASE ENSURE KPIs ARE SET",IF(AND(C24&gt;0,G45&gt;0,G45&lt;100),"PLEASE ENSURE TOTAL WEIGHTAGE IS 100%.",IF(G45&gt;100,"WEIGHTAGE EXCEEDED, PLEASE REVIEW.","")))</f>
        <v/>
      </c>
      <c r="I45" s="14"/>
      <c r="J45" s="11"/>
      <c r="K45" s="14"/>
      <c r="L45" s="103"/>
      <c r="M45" s="104"/>
      <c r="N45" s="105"/>
      <c r="O45" s="106" t="str">
        <f>IF(N45="","",1)</f>
        <v/>
      </c>
      <c r="Q45" s="82"/>
    </row>
    <row r="46" spans="1:17" s="9" customFormat="1" ht="30" customHeight="1" x14ac:dyDescent="0.3">
      <c r="A46" s="393">
        <v>3</v>
      </c>
      <c r="B46" s="395" t="s">
        <v>84</v>
      </c>
      <c r="C46" s="485">
        <v>55</v>
      </c>
      <c r="D46" s="458">
        <v>1</v>
      </c>
      <c r="E46" s="356" t="s">
        <v>377</v>
      </c>
      <c r="F46" s="356">
        <v>15</v>
      </c>
      <c r="G46" s="366">
        <f>F46/$C$46*100</f>
        <v>27.27272727272727</v>
      </c>
      <c r="H46" s="337" t="s">
        <v>39</v>
      </c>
      <c r="I46" s="356"/>
      <c r="J46" s="337" t="s">
        <v>43</v>
      </c>
      <c r="K46" s="381" t="s">
        <v>41</v>
      </c>
      <c r="L46" s="384">
        <f>IF(OR($C$46=0,G46=0),FALSE,IF(J46="Outstanding",5,IF(J46="Exceeds",4,IF(J46="Successful",3,IF(J46="Partially",2,IF(J46="Unacceptable",1))))))</f>
        <v>4</v>
      </c>
      <c r="M46" s="387">
        <f>$C$46*G46*L46/10000</f>
        <v>0.59999999999999987</v>
      </c>
      <c r="N46" s="107" t="s">
        <v>39</v>
      </c>
      <c r="O46" s="139" t="s">
        <v>273</v>
      </c>
      <c r="Q46" s="82" t="str">
        <f>IF(AND($C$46&gt;0,G46&gt;0,J46=""),"RATING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394"/>
      <c r="B47" s="378"/>
      <c r="C47" s="486"/>
      <c r="D47" s="459"/>
      <c r="E47" s="357"/>
      <c r="F47" s="357"/>
      <c r="G47" s="367"/>
      <c r="H47" s="338"/>
      <c r="I47" s="357"/>
      <c r="J47" s="338"/>
      <c r="K47" s="382"/>
      <c r="L47" s="385"/>
      <c r="M47" s="388"/>
      <c r="N47" s="107" t="s">
        <v>43</v>
      </c>
      <c r="O47" s="140" t="s">
        <v>274</v>
      </c>
      <c r="Q47" s="82"/>
    </row>
    <row r="48" spans="1:17" s="9" customFormat="1" ht="30" customHeight="1" x14ac:dyDescent="0.3">
      <c r="A48" s="394"/>
      <c r="B48" s="378"/>
      <c r="C48" s="486"/>
      <c r="D48" s="459"/>
      <c r="E48" s="357"/>
      <c r="F48" s="357"/>
      <c r="G48" s="367"/>
      <c r="H48" s="338"/>
      <c r="I48" s="357"/>
      <c r="J48" s="338"/>
      <c r="K48" s="382"/>
      <c r="L48" s="385"/>
      <c r="M48" s="388"/>
      <c r="N48" s="107" t="s">
        <v>45</v>
      </c>
      <c r="O48" s="140" t="s">
        <v>275</v>
      </c>
      <c r="Q48" s="82"/>
    </row>
    <row r="49" spans="1:17" s="9" customFormat="1" ht="30" customHeight="1" x14ac:dyDescent="0.3">
      <c r="A49" s="394"/>
      <c r="B49" s="378"/>
      <c r="C49" s="486"/>
      <c r="D49" s="459"/>
      <c r="E49" s="357"/>
      <c r="F49" s="357"/>
      <c r="G49" s="367"/>
      <c r="H49" s="338"/>
      <c r="I49" s="357"/>
      <c r="J49" s="338"/>
      <c r="K49" s="382"/>
      <c r="L49" s="385"/>
      <c r="M49" s="388"/>
      <c r="N49" s="107" t="s">
        <v>47</v>
      </c>
      <c r="O49" s="140" t="s">
        <v>276</v>
      </c>
      <c r="Q49" s="82"/>
    </row>
    <row r="50" spans="1:17" s="9" customFormat="1" ht="30" customHeight="1" thickBot="1" x14ac:dyDescent="0.35">
      <c r="A50" s="394"/>
      <c r="B50" s="378"/>
      <c r="C50" s="486"/>
      <c r="D50" s="460"/>
      <c r="E50" s="453"/>
      <c r="F50" s="453"/>
      <c r="G50" s="468"/>
      <c r="H50" s="452"/>
      <c r="I50" s="453"/>
      <c r="J50" s="452"/>
      <c r="K50" s="454"/>
      <c r="L50" s="455"/>
      <c r="M50" s="389"/>
      <c r="N50" s="107" t="s">
        <v>49</v>
      </c>
      <c r="O50" s="140" t="s">
        <v>277</v>
      </c>
      <c r="Q50" s="82"/>
    </row>
    <row r="51" spans="1:17" s="9" customFormat="1" ht="30" customHeight="1" x14ac:dyDescent="0.3">
      <c r="A51" s="394"/>
      <c r="B51" s="378"/>
      <c r="C51" s="486"/>
      <c r="D51" s="458">
        <v>2</v>
      </c>
      <c r="E51" s="356" t="s">
        <v>440</v>
      </c>
      <c r="F51" s="356">
        <v>15</v>
      </c>
      <c r="G51" s="366">
        <f>F51/$C$46*100</f>
        <v>27.27272727272727</v>
      </c>
      <c r="H51" s="337" t="s">
        <v>39</v>
      </c>
      <c r="I51" s="356"/>
      <c r="J51" s="337" t="s">
        <v>43</v>
      </c>
      <c r="K51" s="381" t="s">
        <v>41</v>
      </c>
      <c r="L51" s="384">
        <f>IF(OR($C$46=0,G51=0),FALSE,IF(J51="Outstanding",5,IF(J51="Exceeds",4,IF(J51="Successful",3,IF(J51="Partially",2,IF(J51="Unacceptable",1))))))</f>
        <v>4</v>
      </c>
      <c r="M51" s="387">
        <f>$C$46*G51*L51/10000</f>
        <v>0.59999999999999987</v>
      </c>
      <c r="N51" s="107" t="s">
        <v>39</v>
      </c>
      <c r="O51" s="140" t="s">
        <v>279</v>
      </c>
      <c r="Q51" s="82" t="str">
        <f>IF(AND($C$46&gt;0,G51&gt;0,J51=""),"RATING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394"/>
      <c r="B52" s="378"/>
      <c r="C52" s="486"/>
      <c r="D52" s="459"/>
      <c r="E52" s="357"/>
      <c r="F52" s="357"/>
      <c r="G52" s="367"/>
      <c r="H52" s="338"/>
      <c r="I52" s="357"/>
      <c r="J52" s="338"/>
      <c r="K52" s="382"/>
      <c r="L52" s="385"/>
      <c r="M52" s="388"/>
      <c r="N52" s="107" t="s">
        <v>43</v>
      </c>
      <c r="O52" s="140" t="s">
        <v>280</v>
      </c>
      <c r="Q52" s="82"/>
    </row>
    <row r="53" spans="1:17" s="9" customFormat="1" ht="30" customHeight="1" x14ac:dyDescent="0.3">
      <c r="A53" s="394"/>
      <c r="B53" s="378"/>
      <c r="C53" s="486"/>
      <c r="D53" s="459"/>
      <c r="E53" s="357"/>
      <c r="F53" s="357"/>
      <c r="G53" s="367"/>
      <c r="H53" s="338"/>
      <c r="I53" s="357"/>
      <c r="J53" s="338"/>
      <c r="K53" s="382"/>
      <c r="L53" s="385"/>
      <c r="M53" s="388"/>
      <c r="N53" s="107" t="s">
        <v>45</v>
      </c>
      <c r="O53" s="140" t="s">
        <v>281</v>
      </c>
      <c r="Q53" s="82"/>
    </row>
    <row r="54" spans="1:17" s="9" customFormat="1" ht="30" customHeight="1" x14ac:dyDescent="0.3">
      <c r="A54" s="394"/>
      <c r="B54" s="378"/>
      <c r="C54" s="486"/>
      <c r="D54" s="459"/>
      <c r="E54" s="357"/>
      <c r="F54" s="357"/>
      <c r="G54" s="367"/>
      <c r="H54" s="338"/>
      <c r="I54" s="357"/>
      <c r="J54" s="338"/>
      <c r="K54" s="382"/>
      <c r="L54" s="385"/>
      <c r="M54" s="388"/>
      <c r="N54" s="107" t="s">
        <v>47</v>
      </c>
      <c r="O54" s="140" t="s">
        <v>282</v>
      </c>
      <c r="Q54" s="82"/>
    </row>
    <row r="55" spans="1:17" s="9" customFormat="1" ht="30" customHeight="1" thickBot="1" x14ac:dyDescent="0.35">
      <c r="A55" s="394"/>
      <c r="B55" s="378"/>
      <c r="C55" s="486"/>
      <c r="D55" s="460"/>
      <c r="E55" s="453"/>
      <c r="F55" s="453"/>
      <c r="G55" s="468"/>
      <c r="H55" s="452"/>
      <c r="I55" s="453"/>
      <c r="J55" s="452"/>
      <c r="K55" s="454"/>
      <c r="L55" s="455"/>
      <c r="M55" s="389"/>
      <c r="N55" s="107" t="s">
        <v>49</v>
      </c>
      <c r="O55" s="140" t="s">
        <v>283</v>
      </c>
      <c r="Q55" s="82"/>
    </row>
    <row r="56" spans="1:17" s="9" customFormat="1" ht="30" customHeight="1" thickBot="1" x14ac:dyDescent="0.35">
      <c r="A56" s="394"/>
      <c r="B56" s="378"/>
      <c r="C56" s="486"/>
      <c r="D56" s="458">
        <v>3</v>
      </c>
      <c r="E56" s="622" t="s">
        <v>78</v>
      </c>
      <c r="F56" s="356">
        <v>10</v>
      </c>
      <c r="G56" s="366">
        <f>F56/$C$46*100</f>
        <v>18.181818181818183</v>
      </c>
      <c r="H56" s="337" t="s">
        <v>39</v>
      </c>
      <c r="I56" s="356"/>
      <c r="J56" s="337" t="s">
        <v>43</v>
      </c>
      <c r="K56" s="381" t="s">
        <v>41</v>
      </c>
      <c r="L56" s="384">
        <f>IF(OR($C$46=0,G56=0),FALSE,IF(J56="Outstanding",5,IF(J56="Exceeds",4,IF(J56="Successful",3,IF(J56="Partially",2,IF(J56="Unacceptable",1))))))</f>
        <v>4</v>
      </c>
      <c r="M56" s="387">
        <f>$C$46*G56*L56/10000</f>
        <v>0.4</v>
      </c>
      <c r="N56" s="107" t="s">
        <v>39</v>
      </c>
      <c r="O56" s="141" t="s">
        <v>305</v>
      </c>
      <c r="Q56" s="82" t="str">
        <f>IF(AND($C$46&gt;0,G56&gt;0,J56=""),"RATING REQ'D",IF(AND(K56="",OR(J56="Outstanding",J56="Exceeds", J56="Unacceptable")),"Comments compulsory for O, E and U rating",""))</f>
        <v/>
      </c>
    </row>
    <row r="57" spans="1:17" s="9" customFormat="1" ht="30" customHeight="1" thickBot="1" x14ac:dyDescent="0.35">
      <c r="A57" s="394"/>
      <c r="B57" s="378"/>
      <c r="C57" s="486"/>
      <c r="D57" s="459"/>
      <c r="E57" s="622"/>
      <c r="F57" s="357"/>
      <c r="G57" s="367"/>
      <c r="H57" s="338"/>
      <c r="I57" s="357"/>
      <c r="J57" s="338"/>
      <c r="K57" s="382"/>
      <c r="L57" s="385"/>
      <c r="M57" s="388"/>
      <c r="N57" s="107" t="s">
        <v>43</v>
      </c>
      <c r="O57" s="141" t="s">
        <v>306</v>
      </c>
      <c r="Q57" s="82"/>
    </row>
    <row r="58" spans="1:17" s="9" customFormat="1" ht="30" customHeight="1" thickBot="1" x14ac:dyDescent="0.35">
      <c r="A58" s="394"/>
      <c r="B58" s="378"/>
      <c r="C58" s="486"/>
      <c r="D58" s="459"/>
      <c r="E58" s="622"/>
      <c r="F58" s="357"/>
      <c r="G58" s="367"/>
      <c r="H58" s="338"/>
      <c r="I58" s="357"/>
      <c r="J58" s="338"/>
      <c r="K58" s="382"/>
      <c r="L58" s="385"/>
      <c r="M58" s="388"/>
      <c r="N58" s="107" t="s">
        <v>45</v>
      </c>
      <c r="O58" s="141" t="s">
        <v>307</v>
      </c>
      <c r="Q58" s="82"/>
    </row>
    <row r="59" spans="1:17" s="9" customFormat="1" ht="30" customHeight="1" thickBot="1" x14ac:dyDescent="0.35">
      <c r="A59" s="394"/>
      <c r="B59" s="378"/>
      <c r="C59" s="486"/>
      <c r="D59" s="459"/>
      <c r="E59" s="622"/>
      <c r="F59" s="357"/>
      <c r="G59" s="367"/>
      <c r="H59" s="338"/>
      <c r="I59" s="357"/>
      <c r="J59" s="338"/>
      <c r="K59" s="382"/>
      <c r="L59" s="385"/>
      <c r="M59" s="388"/>
      <c r="N59" s="107" t="s">
        <v>47</v>
      </c>
      <c r="O59" s="115" t="s">
        <v>308</v>
      </c>
      <c r="Q59" s="82"/>
    </row>
    <row r="60" spans="1:17" s="9" customFormat="1" ht="30" customHeight="1" thickBot="1" x14ac:dyDescent="0.35">
      <c r="A60" s="394"/>
      <c r="B60" s="378"/>
      <c r="C60" s="486"/>
      <c r="D60" s="460"/>
      <c r="E60" s="622"/>
      <c r="F60" s="453"/>
      <c r="G60" s="468"/>
      <c r="H60" s="452"/>
      <c r="I60" s="453"/>
      <c r="J60" s="452"/>
      <c r="K60" s="454"/>
      <c r="L60" s="455"/>
      <c r="M60" s="389"/>
      <c r="N60" s="107" t="s">
        <v>49</v>
      </c>
      <c r="O60" s="122" t="s">
        <v>309</v>
      </c>
      <c r="Q60" s="82"/>
    </row>
    <row r="61" spans="1:17" s="9" customFormat="1" ht="30" customHeight="1" thickBot="1" x14ac:dyDescent="0.35">
      <c r="A61" s="394"/>
      <c r="B61" s="378"/>
      <c r="C61" s="486"/>
      <c r="D61" s="458">
        <v>4</v>
      </c>
      <c r="E61" s="622" t="s">
        <v>395</v>
      </c>
      <c r="F61" s="356">
        <v>7.5</v>
      </c>
      <c r="G61" s="366">
        <f>F61/$C$46*100</f>
        <v>13.636363636363635</v>
      </c>
      <c r="H61" s="337" t="s">
        <v>39</v>
      </c>
      <c r="I61" s="356"/>
      <c r="J61" s="337" t="s">
        <v>43</v>
      </c>
      <c r="K61" s="381" t="s">
        <v>41</v>
      </c>
      <c r="L61" s="384">
        <f>IF(OR($C$46=0,G61=0),FALSE,IF(J61="Outstanding",5,IF(J61="Exceeds",4,IF(J61="Successful",3,IF(J61="Partially",2,IF(J61="Unacceptable",1))))))</f>
        <v>4</v>
      </c>
      <c r="M61" s="387">
        <f>$C$46*G61*L61/10000</f>
        <v>0.29999999999999993</v>
      </c>
      <c r="N61" s="142" t="s">
        <v>39</v>
      </c>
      <c r="O61" s="115" t="s">
        <v>336</v>
      </c>
      <c r="Q61" s="82"/>
    </row>
    <row r="62" spans="1:17" s="9" customFormat="1" ht="30" customHeight="1" thickBot="1" x14ac:dyDescent="0.35">
      <c r="A62" s="394"/>
      <c r="B62" s="378"/>
      <c r="C62" s="486"/>
      <c r="D62" s="459"/>
      <c r="E62" s="622"/>
      <c r="F62" s="357"/>
      <c r="G62" s="367"/>
      <c r="H62" s="338"/>
      <c r="I62" s="357"/>
      <c r="J62" s="338"/>
      <c r="K62" s="382"/>
      <c r="L62" s="385"/>
      <c r="M62" s="388"/>
      <c r="N62" s="142" t="s">
        <v>43</v>
      </c>
      <c r="O62" s="115" t="s">
        <v>337</v>
      </c>
      <c r="Q62" s="82"/>
    </row>
    <row r="63" spans="1:17" s="9" customFormat="1" ht="30" customHeight="1" thickBot="1" x14ac:dyDescent="0.35">
      <c r="A63" s="394"/>
      <c r="B63" s="378"/>
      <c r="C63" s="486"/>
      <c r="D63" s="459"/>
      <c r="E63" s="622"/>
      <c r="F63" s="357"/>
      <c r="G63" s="367"/>
      <c r="H63" s="338"/>
      <c r="I63" s="357"/>
      <c r="J63" s="338"/>
      <c r="K63" s="382"/>
      <c r="L63" s="385"/>
      <c r="M63" s="388"/>
      <c r="N63" s="142" t="s">
        <v>45</v>
      </c>
      <c r="O63" s="115" t="s">
        <v>338</v>
      </c>
      <c r="Q63" s="82"/>
    </row>
    <row r="64" spans="1:17" s="9" customFormat="1" ht="30" customHeight="1" thickBot="1" x14ac:dyDescent="0.35">
      <c r="A64" s="394"/>
      <c r="B64" s="378"/>
      <c r="C64" s="486"/>
      <c r="D64" s="459"/>
      <c r="E64" s="622"/>
      <c r="F64" s="357"/>
      <c r="G64" s="367"/>
      <c r="H64" s="338"/>
      <c r="I64" s="357"/>
      <c r="J64" s="338"/>
      <c r="K64" s="382"/>
      <c r="L64" s="385"/>
      <c r="M64" s="388"/>
      <c r="N64" s="142" t="s">
        <v>47</v>
      </c>
      <c r="O64" s="115" t="s">
        <v>339</v>
      </c>
      <c r="Q64" s="82"/>
    </row>
    <row r="65" spans="1:17" s="9" customFormat="1" ht="30" customHeight="1" thickBot="1" x14ac:dyDescent="0.35">
      <c r="A65" s="394"/>
      <c r="B65" s="378"/>
      <c r="C65" s="486"/>
      <c r="D65" s="460"/>
      <c r="E65" s="622"/>
      <c r="F65" s="358"/>
      <c r="G65" s="368"/>
      <c r="H65" s="452"/>
      <c r="I65" s="453"/>
      <c r="J65" s="452"/>
      <c r="K65" s="454"/>
      <c r="L65" s="455"/>
      <c r="M65" s="389"/>
      <c r="N65" s="142" t="s">
        <v>49</v>
      </c>
      <c r="O65" s="115" t="s">
        <v>340</v>
      </c>
      <c r="Q65" s="82"/>
    </row>
    <row r="66" spans="1:17" s="9" customFormat="1" ht="30" customHeight="1" x14ac:dyDescent="0.3">
      <c r="A66" s="394"/>
      <c r="B66" s="378"/>
      <c r="C66" s="486"/>
      <c r="D66" s="458">
        <v>5</v>
      </c>
      <c r="E66" s="356" t="s">
        <v>441</v>
      </c>
      <c r="F66" s="356">
        <v>7.5</v>
      </c>
      <c r="G66" s="366">
        <f>F66/$C$46*100</f>
        <v>13.636363636363635</v>
      </c>
      <c r="H66" s="337" t="s">
        <v>39</v>
      </c>
      <c r="I66" s="356"/>
      <c r="J66" s="337" t="s">
        <v>43</v>
      </c>
      <c r="K66" s="381" t="s">
        <v>41</v>
      </c>
      <c r="L66" s="384">
        <f>IF(OR($C$46=0,G66=0),FALSE,IF(J66="Outstanding",5,IF(J66="Exceeds",4,IF(J66="Successful",3,IF(J66="Partially",2,IF(J66="Unacceptable",1))))))</f>
        <v>4</v>
      </c>
      <c r="M66" s="387">
        <f>$C$46*G66*L66/10000</f>
        <v>0.29999999999999993</v>
      </c>
      <c r="N66" s="111" t="s">
        <v>39</v>
      </c>
      <c r="O66" s="143" t="s">
        <v>442</v>
      </c>
      <c r="Q66" s="82" t="str">
        <f>IF(AND($C$46&gt;0,G66&gt;0,J66=""),"RATING REQ'D",IF(AND(K66="",OR(J66="Outstanding",J66="Exceeds", J66="Unacceptable")),"Comments compulsory for O, E and U rating",""))</f>
        <v/>
      </c>
    </row>
    <row r="67" spans="1:17" s="9" customFormat="1" ht="30" customHeight="1" x14ac:dyDescent="0.3">
      <c r="A67" s="394"/>
      <c r="B67" s="378"/>
      <c r="C67" s="486"/>
      <c r="D67" s="459"/>
      <c r="E67" s="357"/>
      <c r="F67" s="357"/>
      <c r="G67" s="367"/>
      <c r="H67" s="338"/>
      <c r="I67" s="357"/>
      <c r="J67" s="338"/>
      <c r="K67" s="382"/>
      <c r="L67" s="385"/>
      <c r="M67" s="388"/>
      <c r="N67" s="111" t="s">
        <v>43</v>
      </c>
      <c r="O67" s="143" t="s">
        <v>443</v>
      </c>
      <c r="Q67" s="82"/>
    </row>
    <row r="68" spans="1:17" s="9" customFormat="1" ht="30" customHeight="1" x14ac:dyDescent="0.3">
      <c r="A68" s="394"/>
      <c r="B68" s="378"/>
      <c r="C68" s="486"/>
      <c r="D68" s="459"/>
      <c r="E68" s="357"/>
      <c r="F68" s="357"/>
      <c r="G68" s="367"/>
      <c r="H68" s="338"/>
      <c r="I68" s="357"/>
      <c r="J68" s="338"/>
      <c r="K68" s="382"/>
      <c r="L68" s="385"/>
      <c r="M68" s="388"/>
      <c r="N68" s="111" t="s">
        <v>45</v>
      </c>
      <c r="O68" s="143" t="s">
        <v>444</v>
      </c>
      <c r="Q68" s="82"/>
    </row>
    <row r="69" spans="1:17" s="9" customFormat="1" ht="30" customHeight="1" x14ac:dyDescent="0.3">
      <c r="A69" s="394"/>
      <c r="B69" s="378"/>
      <c r="C69" s="486"/>
      <c r="D69" s="459"/>
      <c r="E69" s="357"/>
      <c r="F69" s="357"/>
      <c r="G69" s="367"/>
      <c r="H69" s="338"/>
      <c r="I69" s="357"/>
      <c r="J69" s="338"/>
      <c r="K69" s="382"/>
      <c r="L69" s="385"/>
      <c r="M69" s="388"/>
      <c r="N69" s="111" t="s">
        <v>47</v>
      </c>
      <c r="O69" s="143" t="s">
        <v>445</v>
      </c>
      <c r="Q69" s="82"/>
    </row>
    <row r="70" spans="1:17" s="9" customFormat="1" ht="30" customHeight="1" thickBot="1" x14ac:dyDescent="0.35">
      <c r="A70" s="417"/>
      <c r="B70" s="407"/>
      <c r="C70" s="487"/>
      <c r="D70" s="469"/>
      <c r="E70" s="358"/>
      <c r="F70" s="358"/>
      <c r="G70" s="368"/>
      <c r="H70" s="452"/>
      <c r="I70" s="358"/>
      <c r="J70" s="452"/>
      <c r="K70" s="454"/>
      <c r="L70" s="386"/>
      <c r="M70" s="389"/>
      <c r="N70" s="111" t="s">
        <v>49</v>
      </c>
      <c r="O70" s="144" t="s">
        <v>446</v>
      </c>
      <c r="Q70" s="82"/>
    </row>
    <row r="71" spans="1:17" s="9" customFormat="1" ht="30" customHeight="1" thickBot="1" x14ac:dyDescent="0.35">
      <c r="A71" s="11"/>
      <c r="B71" s="10"/>
      <c r="C71" s="72"/>
      <c r="E71" s="14"/>
      <c r="F71" s="14"/>
      <c r="G71" s="73">
        <f>IF(C46=0,0,SUM(G46:G66))</f>
        <v>100</v>
      </c>
      <c r="H71" s="45" t="str">
        <f>IF(AND(C46&gt;0,G71=0),"PLEASE ENSURE KPIs ARE SET",IF(AND(C46&gt;0,G71&gt;0,G71&lt;100),"PLEASE ENSURE TOTAL WEIGHTAGE IS 100%.",IF(G71&gt;100,"WEIGHTAGE EXCEEDED, PLEASE REVIEW.","")))</f>
        <v/>
      </c>
      <c r="I71" s="14"/>
      <c r="J71" s="11"/>
      <c r="K71" s="14"/>
      <c r="L71" s="103"/>
      <c r="M71" s="104"/>
      <c r="N71" s="105"/>
      <c r="O71" s="106" t="str">
        <f>IF(N71="","",1)</f>
        <v/>
      </c>
      <c r="Q71" s="82"/>
    </row>
    <row r="72" spans="1:17" s="9" customFormat="1" ht="30" customHeight="1" x14ac:dyDescent="0.3">
      <c r="A72" s="393">
        <v>4</v>
      </c>
      <c r="B72" s="395" t="s">
        <v>97</v>
      </c>
      <c r="C72" s="485">
        <v>20</v>
      </c>
      <c r="D72" s="458">
        <v>1</v>
      </c>
      <c r="E72" s="356" t="s">
        <v>447</v>
      </c>
      <c r="F72" s="356">
        <v>10</v>
      </c>
      <c r="G72" s="366">
        <f>F72/$C$72*100</f>
        <v>50</v>
      </c>
      <c r="H72" s="337" t="s">
        <v>39</v>
      </c>
      <c r="I72" s="356"/>
      <c r="J72" s="337" t="s">
        <v>43</v>
      </c>
      <c r="K72" s="381" t="s">
        <v>41</v>
      </c>
      <c r="L72" s="384">
        <f>IF(OR($C$72=0,G72=0),FALSE,IF(J72="Outstanding",5,IF(J72="Exceeds",4,IF(J72="Successful",3,IF(J72="Partially",2,IF(J72="Unacceptable",1))))))</f>
        <v>4</v>
      </c>
      <c r="M72" s="387">
        <f>$C$72*G72*L72/10000</f>
        <v>0.4</v>
      </c>
      <c r="N72" s="107" t="s">
        <v>39</v>
      </c>
      <c r="O72" s="119" t="s">
        <v>448</v>
      </c>
      <c r="Q72" s="82" t="str">
        <f>IF(AND($C$72&gt;0,G72&gt;0,J72=""),"RATING REQ'D",IF(AND(K72="",OR(J72="Outstanding",J72="Exceeds", J72="Unacceptable")),"Comments compulsory for O, E and U rating",""))</f>
        <v/>
      </c>
    </row>
    <row r="73" spans="1:17" s="9" customFormat="1" ht="30" customHeight="1" x14ac:dyDescent="0.3">
      <c r="A73" s="394"/>
      <c r="B73" s="378"/>
      <c r="C73" s="486"/>
      <c r="D73" s="459"/>
      <c r="E73" s="357"/>
      <c r="F73" s="357"/>
      <c r="G73" s="367"/>
      <c r="H73" s="338"/>
      <c r="I73" s="357"/>
      <c r="J73" s="338"/>
      <c r="K73" s="382"/>
      <c r="L73" s="385"/>
      <c r="M73" s="388"/>
      <c r="N73" s="107" t="s">
        <v>43</v>
      </c>
      <c r="O73" s="119" t="s">
        <v>449</v>
      </c>
      <c r="Q73" s="82"/>
    </row>
    <row r="74" spans="1:17" s="9" customFormat="1" ht="30" customHeight="1" x14ac:dyDescent="0.3">
      <c r="A74" s="394"/>
      <c r="B74" s="378"/>
      <c r="C74" s="486"/>
      <c r="D74" s="459"/>
      <c r="E74" s="357"/>
      <c r="F74" s="357"/>
      <c r="G74" s="367"/>
      <c r="H74" s="338"/>
      <c r="I74" s="357"/>
      <c r="J74" s="338"/>
      <c r="K74" s="382"/>
      <c r="L74" s="385"/>
      <c r="M74" s="388"/>
      <c r="N74" s="107" t="s">
        <v>45</v>
      </c>
      <c r="O74" s="119" t="s">
        <v>450</v>
      </c>
      <c r="Q74" s="82"/>
    </row>
    <row r="75" spans="1:17" s="9" customFormat="1" ht="30" customHeight="1" x14ac:dyDescent="0.3">
      <c r="A75" s="394"/>
      <c r="B75" s="378"/>
      <c r="C75" s="486"/>
      <c r="D75" s="459"/>
      <c r="E75" s="357"/>
      <c r="F75" s="357"/>
      <c r="G75" s="367"/>
      <c r="H75" s="338"/>
      <c r="I75" s="357"/>
      <c r="J75" s="338"/>
      <c r="K75" s="382"/>
      <c r="L75" s="385"/>
      <c r="M75" s="388"/>
      <c r="N75" s="107" t="s">
        <v>47</v>
      </c>
      <c r="O75" s="100" t="s">
        <v>451</v>
      </c>
      <c r="Q75" s="82"/>
    </row>
    <row r="76" spans="1:17" s="9" customFormat="1" ht="30" customHeight="1" thickBot="1" x14ac:dyDescent="0.35">
      <c r="A76" s="394"/>
      <c r="B76" s="378"/>
      <c r="C76" s="486"/>
      <c r="D76" s="460"/>
      <c r="E76" s="453"/>
      <c r="F76" s="453"/>
      <c r="G76" s="468"/>
      <c r="H76" s="452"/>
      <c r="I76" s="453"/>
      <c r="J76" s="452"/>
      <c r="K76" s="454"/>
      <c r="L76" s="455"/>
      <c r="M76" s="389"/>
      <c r="N76" s="107" t="s">
        <v>49</v>
      </c>
      <c r="O76" s="120" t="s">
        <v>452</v>
      </c>
      <c r="Q76" s="82"/>
    </row>
    <row r="77" spans="1:17" s="9" customFormat="1" ht="30" customHeight="1" x14ac:dyDescent="0.3">
      <c r="A77" s="394"/>
      <c r="B77" s="378"/>
      <c r="C77" s="486"/>
      <c r="D77" s="458">
        <v>4</v>
      </c>
      <c r="E77" s="520" t="s">
        <v>453</v>
      </c>
      <c r="F77" s="356">
        <v>5</v>
      </c>
      <c r="G77" s="366">
        <f>F77/$C$72*100</f>
        <v>25</v>
      </c>
      <c r="H77" s="337" t="s">
        <v>39</v>
      </c>
      <c r="I77" s="356"/>
      <c r="J77" s="337" t="s">
        <v>43</v>
      </c>
      <c r="K77" s="381" t="s">
        <v>41</v>
      </c>
      <c r="L77" s="384">
        <f>IF(OR($C$72=0,G77=0),FALSE,IF(J77="Outstanding",5,IF(J77="Exceeds",4,IF(J77="Successful",3,IF(J77="Partially",2,IF(J77="Unacceptable",1))))))</f>
        <v>4</v>
      </c>
      <c r="M77" s="387">
        <f>$C$72*G77*L77/10000</f>
        <v>0.2</v>
      </c>
      <c r="N77" s="142" t="s">
        <v>39</v>
      </c>
      <c r="O77" s="115" t="s">
        <v>454</v>
      </c>
      <c r="Q77" s="82"/>
    </row>
    <row r="78" spans="1:17" s="9" customFormat="1" ht="30" customHeight="1" x14ac:dyDescent="0.3">
      <c r="A78" s="394"/>
      <c r="B78" s="378"/>
      <c r="C78" s="486"/>
      <c r="D78" s="459"/>
      <c r="E78" s="357"/>
      <c r="F78" s="357"/>
      <c r="G78" s="367"/>
      <c r="H78" s="338"/>
      <c r="I78" s="357"/>
      <c r="J78" s="338"/>
      <c r="K78" s="382"/>
      <c r="L78" s="385"/>
      <c r="M78" s="388"/>
      <c r="N78" s="142" t="s">
        <v>43</v>
      </c>
      <c r="O78" s="115" t="s">
        <v>455</v>
      </c>
      <c r="Q78" s="82"/>
    </row>
    <row r="79" spans="1:17" s="9" customFormat="1" ht="30" customHeight="1" x14ac:dyDescent="0.3">
      <c r="A79" s="394"/>
      <c r="B79" s="378"/>
      <c r="C79" s="486"/>
      <c r="D79" s="459"/>
      <c r="E79" s="357"/>
      <c r="F79" s="357"/>
      <c r="G79" s="367"/>
      <c r="H79" s="338"/>
      <c r="I79" s="357"/>
      <c r="J79" s="338"/>
      <c r="K79" s="382"/>
      <c r="L79" s="385"/>
      <c r="M79" s="388"/>
      <c r="N79" s="142" t="s">
        <v>45</v>
      </c>
      <c r="O79" s="115" t="s">
        <v>456</v>
      </c>
      <c r="Q79" s="82"/>
    </row>
    <row r="80" spans="1:17" s="9" customFormat="1" ht="30" customHeight="1" x14ac:dyDescent="0.3">
      <c r="A80" s="394"/>
      <c r="B80" s="378"/>
      <c r="C80" s="486"/>
      <c r="D80" s="459"/>
      <c r="E80" s="357"/>
      <c r="F80" s="357"/>
      <c r="G80" s="367"/>
      <c r="H80" s="338"/>
      <c r="I80" s="357"/>
      <c r="J80" s="338"/>
      <c r="K80" s="382"/>
      <c r="L80" s="385"/>
      <c r="M80" s="388"/>
      <c r="N80" s="142" t="s">
        <v>47</v>
      </c>
      <c r="O80" s="115" t="s">
        <v>457</v>
      </c>
      <c r="Q80" s="82"/>
    </row>
    <row r="81" spans="1:17" s="9" customFormat="1" ht="30" customHeight="1" thickBot="1" x14ac:dyDescent="0.35">
      <c r="A81" s="394"/>
      <c r="B81" s="378"/>
      <c r="C81" s="486"/>
      <c r="D81" s="460"/>
      <c r="E81" s="358"/>
      <c r="F81" s="453"/>
      <c r="G81" s="468"/>
      <c r="H81" s="452"/>
      <c r="I81" s="453"/>
      <c r="J81" s="452"/>
      <c r="K81" s="454"/>
      <c r="L81" s="455"/>
      <c r="M81" s="389"/>
      <c r="N81" s="142" t="s">
        <v>49</v>
      </c>
      <c r="O81" s="115" t="s">
        <v>458</v>
      </c>
      <c r="Q81" s="82"/>
    </row>
    <row r="82" spans="1:17" s="9" customFormat="1" ht="30" customHeight="1" x14ac:dyDescent="0.3">
      <c r="A82" s="394"/>
      <c r="B82" s="378"/>
      <c r="C82" s="486"/>
      <c r="D82" s="458">
        <v>5</v>
      </c>
      <c r="E82" s="356" t="s">
        <v>459</v>
      </c>
      <c r="F82" s="356">
        <v>5</v>
      </c>
      <c r="G82" s="366">
        <f>F82/$C$72*100</f>
        <v>25</v>
      </c>
      <c r="H82" s="337" t="s">
        <v>39</v>
      </c>
      <c r="I82" s="356"/>
      <c r="J82" s="337" t="s">
        <v>43</v>
      </c>
      <c r="K82" s="381" t="s">
        <v>41</v>
      </c>
      <c r="L82" s="646">
        <f>IF(OR($C$72=0,G82=0),FALSE,IF(J82="Outstanding",5,IF(J82="Exceeds",4,IF(J82="Successful",3,IF(J82="Partially",2,IF(J82="Unacceptable",1))))))</f>
        <v>4</v>
      </c>
      <c r="M82" s="649">
        <f>$C$72*G82*L82/10000</f>
        <v>0.2</v>
      </c>
      <c r="N82" s="107" t="s">
        <v>39</v>
      </c>
      <c r="O82" s="113" t="s">
        <v>117</v>
      </c>
      <c r="Q82" s="82" t="str">
        <f>IF(AND($C$72&gt;0,G82&gt;0,J82=""),"RATING REQ'D",IF(AND(K82="",OR(J82="Outstanding",J82="Exceeds", J82="Unacceptable")),"Comments compulsory for O, E and U rating",""))</f>
        <v/>
      </c>
    </row>
    <row r="83" spans="1:17" s="9" customFormat="1" ht="30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647"/>
      <c r="M83" s="650"/>
      <c r="N83" s="107" t="s">
        <v>43</v>
      </c>
      <c r="O83" s="113" t="s">
        <v>118</v>
      </c>
      <c r="Q83" s="82"/>
    </row>
    <row r="84" spans="1:17" s="9" customFormat="1" ht="30" customHeight="1" x14ac:dyDescent="0.3">
      <c r="A84" s="394"/>
      <c r="B84" s="378"/>
      <c r="C84" s="486"/>
      <c r="D84" s="459"/>
      <c r="E84" s="357"/>
      <c r="F84" s="357"/>
      <c r="G84" s="367"/>
      <c r="H84" s="338"/>
      <c r="I84" s="357"/>
      <c r="J84" s="338"/>
      <c r="K84" s="382"/>
      <c r="L84" s="647"/>
      <c r="M84" s="650"/>
      <c r="N84" s="107" t="s">
        <v>45</v>
      </c>
      <c r="O84" s="113" t="s">
        <v>119</v>
      </c>
      <c r="Q84" s="82"/>
    </row>
    <row r="85" spans="1:17" s="9" customFormat="1" ht="30" customHeight="1" x14ac:dyDescent="0.3">
      <c r="A85" s="394"/>
      <c r="B85" s="378"/>
      <c r="C85" s="486"/>
      <c r="D85" s="459"/>
      <c r="E85" s="357"/>
      <c r="F85" s="357"/>
      <c r="G85" s="367"/>
      <c r="H85" s="338"/>
      <c r="I85" s="357"/>
      <c r="J85" s="338"/>
      <c r="K85" s="382"/>
      <c r="L85" s="647"/>
      <c r="M85" s="650"/>
      <c r="N85" s="107" t="s">
        <v>47</v>
      </c>
      <c r="O85" s="113" t="s">
        <v>120</v>
      </c>
      <c r="Q85" s="82"/>
    </row>
    <row r="86" spans="1:17" s="9" customFormat="1" ht="30" customHeight="1" thickBot="1" x14ac:dyDescent="0.35">
      <c r="A86" s="394"/>
      <c r="B86" s="378"/>
      <c r="C86" s="486"/>
      <c r="D86" s="460"/>
      <c r="E86" s="453"/>
      <c r="F86" s="453"/>
      <c r="G86" s="468"/>
      <c r="H86" s="452"/>
      <c r="I86" s="453"/>
      <c r="J86" s="452"/>
      <c r="K86" s="454"/>
      <c r="L86" s="648"/>
      <c r="M86" s="651"/>
      <c r="N86" s="107" t="s">
        <v>49</v>
      </c>
      <c r="O86" s="113" t="s">
        <v>121</v>
      </c>
      <c r="Q86" s="82"/>
    </row>
    <row r="87" spans="1:17" s="9" customFormat="1" ht="30" hidden="1" customHeight="1" x14ac:dyDescent="0.3">
      <c r="A87" s="394"/>
      <c r="B87" s="378"/>
      <c r="C87" s="486"/>
      <c r="D87" s="458"/>
      <c r="E87" s="356"/>
      <c r="F87" s="356"/>
      <c r="G87" s="366"/>
      <c r="H87" s="337"/>
      <c r="I87" s="356"/>
      <c r="J87" s="337"/>
      <c r="K87" s="381"/>
      <c r="L87" s="384" t="b">
        <f>IF(OR($C$24=0,G87=0),FALSE,IF(J87="Outstanding",5,IF(J87="Exceeds",4,IF(J87="Successful",3,IF(J87="Partially",2,IF(J87="Unacceptable",1))))))</f>
        <v>0</v>
      </c>
      <c r="M87" s="387">
        <f>$C$72*G87*L87/10000</f>
        <v>0</v>
      </c>
      <c r="N87" s="111"/>
      <c r="O87" s="112"/>
      <c r="Q87" s="82" t="str">
        <f>IF(AND($C$72&gt;0,G87&gt;0,J87=""),"RATING REQ'D",IF(AND(K87="",OR(J87="Outstanding",J87="Exceeds", J87="Unacceptable")),"Comments compulsory for O, E and U rating",""))</f>
        <v/>
      </c>
    </row>
    <row r="88" spans="1:17" s="9" customFormat="1" ht="30" hidden="1" customHeight="1" x14ac:dyDescent="0.3">
      <c r="A88" s="394"/>
      <c r="B88" s="378"/>
      <c r="C88" s="486"/>
      <c r="D88" s="459"/>
      <c r="E88" s="357"/>
      <c r="F88" s="357"/>
      <c r="G88" s="367"/>
      <c r="H88" s="338"/>
      <c r="I88" s="357"/>
      <c r="J88" s="338"/>
      <c r="K88" s="382"/>
      <c r="L88" s="385"/>
      <c r="M88" s="388"/>
      <c r="N88" s="111"/>
      <c r="O88" s="112"/>
      <c r="Q88" s="82"/>
    </row>
    <row r="89" spans="1:17" s="9" customFormat="1" ht="30" hidden="1" customHeight="1" x14ac:dyDescent="0.3">
      <c r="A89" s="394"/>
      <c r="B89" s="378"/>
      <c r="C89" s="486"/>
      <c r="D89" s="459"/>
      <c r="E89" s="357"/>
      <c r="F89" s="357"/>
      <c r="G89" s="367"/>
      <c r="H89" s="338"/>
      <c r="I89" s="357"/>
      <c r="J89" s="338"/>
      <c r="K89" s="382"/>
      <c r="L89" s="385"/>
      <c r="M89" s="388"/>
      <c r="N89" s="111"/>
      <c r="O89" s="112"/>
      <c r="Q89" s="82"/>
    </row>
    <row r="90" spans="1:17" s="9" customFormat="1" ht="30" hidden="1" customHeight="1" x14ac:dyDescent="0.3">
      <c r="A90" s="394"/>
      <c r="B90" s="378"/>
      <c r="C90" s="486"/>
      <c r="D90" s="459"/>
      <c r="E90" s="357"/>
      <c r="F90" s="357"/>
      <c r="G90" s="367"/>
      <c r="H90" s="338"/>
      <c r="I90" s="357"/>
      <c r="J90" s="338"/>
      <c r="K90" s="382"/>
      <c r="L90" s="385"/>
      <c r="M90" s="388"/>
      <c r="N90" s="111"/>
      <c r="O90" s="112"/>
      <c r="Q90" s="82"/>
    </row>
    <row r="91" spans="1:17" s="9" customFormat="1" ht="30" hidden="1" customHeight="1" x14ac:dyDescent="0.3">
      <c r="A91" s="394"/>
      <c r="B91" s="378"/>
      <c r="C91" s="486"/>
      <c r="D91" s="460"/>
      <c r="E91" s="453"/>
      <c r="F91" s="453"/>
      <c r="G91" s="468"/>
      <c r="H91" s="452"/>
      <c r="I91" s="453"/>
      <c r="J91" s="452"/>
      <c r="K91" s="454"/>
      <c r="L91" s="386"/>
      <c r="M91" s="389"/>
      <c r="N91" s="111"/>
      <c r="O91" s="112"/>
      <c r="Q91" s="82"/>
    </row>
    <row r="92" spans="1:17" s="9" customFormat="1" ht="30" hidden="1" customHeight="1" x14ac:dyDescent="0.3">
      <c r="A92" s="394"/>
      <c r="B92" s="378"/>
      <c r="C92" s="486"/>
      <c r="D92" s="458">
        <v>5</v>
      </c>
      <c r="E92" s="356"/>
      <c r="F92" s="356"/>
      <c r="G92" s="366"/>
      <c r="H92" s="337"/>
      <c r="I92" s="356"/>
      <c r="J92" s="337"/>
      <c r="K92" s="381"/>
      <c r="L92" s="384" t="b">
        <f>IF(OR($C$24=0,G92=0),FALSE,IF(J92="Outstanding",5,IF(J92="Exceeds",4,IF(J92="Successful",3,IF(J92="Partially",2,IF(J92="Unacceptable",1))))))</f>
        <v>0</v>
      </c>
      <c r="M92" s="387">
        <f>$C$72*G92*L92/10000</f>
        <v>0</v>
      </c>
      <c r="N92" s="111"/>
      <c r="O92" s="112" t="str">
        <f>IF(Q92="","",1)</f>
        <v/>
      </c>
      <c r="Q92" s="82" t="str">
        <f>IF(AND($C$72&gt;0,G92&gt;0,J92=""),"RATING REQ'D",IF(AND(K92="",OR(J92="Outstanding",J92="Exceeds", J92="Unacceptable")),"Comments compulsory for O, E and U rating",""))</f>
        <v/>
      </c>
    </row>
    <row r="93" spans="1:17" s="9" customFormat="1" ht="30" hidden="1" customHeight="1" x14ac:dyDescent="0.3">
      <c r="A93" s="394"/>
      <c r="B93" s="378"/>
      <c r="C93" s="486"/>
      <c r="D93" s="459"/>
      <c r="E93" s="357"/>
      <c r="F93" s="357"/>
      <c r="G93" s="367"/>
      <c r="H93" s="338"/>
      <c r="I93" s="357"/>
      <c r="J93" s="338"/>
      <c r="K93" s="382"/>
      <c r="L93" s="385"/>
      <c r="M93" s="388"/>
      <c r="N93" s="111"/>
      <c r="O93" s="112"/>
      <c r="Q93" s="82"/>
    </row>
    <row r="94" spans="1:17" s="9" customFormat="1" ht="30" hidden="1" customHeight="1" x14ac:dyDescent="0.3">
      <c r="A94" s="394"/>
      <c r="B94" s="378"/>
      <c r="C94" s="486"/>
      <c r="D94" s="459"/>
      <c r="E94" s="357"/>
      <c r="F94" s="357"/>
      <c r="G94" s="367"/>
      <c r="H94" s="338"/>
      <c r="I94" s="357"/>
      <c r="J94" s="338"/>
      <c r="K94" s="382"/>
      <c r="L94" s="385"/>
      <c r="M94" s="388"/>
      <c r="N94" s="111"/>
      <c r="O94" s="112"/>
      <c r="Q94" s="82"/>
    </row>
    <row r="95" spans="1:17" s="9" customFormat="1" ht="30" hidden="1" customHeight="1" x14ac:dyDescent="0.3">
      <c r="A95" s="394"/>
      <c r="B95" s="378"/>
      <c r="C95" s="486"/>
      <c r="D95" s="459"/>
      <c r="E95" s="357"/>
      <c r="F95" s="357"/>
      <c r="G95" s="367"/>
      <c r="H95" s="338"/>
      <c r="I95" s="357"/>
      <c r="J95" s="338"/>
      <c r="K95" s="382"/>
      <c r="L95" s="385"/>
      <c r="M95" s="388"/>
      <c r="N95" s="111"/>
      <c r="O95" s="112"/>
      <c r="Q95" s="82"/>
    </row>
    <row r="96" spans="1:17" s="9" customFormat="1" ht="30" hidden="1" customHeight="1" x14ac:dyDescent="0.3">
      <c r="A96" s="417"/>
      <c r="B96" s="407"/>
      <c r="C96" s="487"/>
      <c r="D96" s="469"/>
      <c r="E96" s="358"/>
      <c r="F96" s="358"/>
      <c r="G96" s="368"/>
      <c r="H96" s="339"/>
      <c r="I96" s="358"/>
      <c r="J96" s="339"/>
      <c r="K96" s="383"/>
      <c r="L96" s="386"/>
      <c r="M96" s="389"/>
      <c r="N96" s="111"/>
      <c r="O96" s="112"/>
      <c r="Q96" s="82"/>
    </row>
    <row r="97" spans="1:17" s="9" customFormat="1" ht="30" customHeight="1" thickBot="1" x14ac:dyDescent="0.35">
      <c r="A97" s="11"/>
      <c r="B97" s="10"/>
      <c r="C97" s="72"/>
      <c r="E97" s="14"/>
      <c r="F97" s="14"/>
      <c r="G97" s="73">
        <f>IF(C72=0,0,SUM(G72:G92))</f>
        <v>100</v>
      </c>
      <c r="H97" s="45" t="str">
        <f>IF(AND(C72&gt;0,G97=0),"PLEASE ENSURE KPIs ARE SET",IF(AND(C72&gt;0,G97&gt;0,G97&lt;100),"PLEASE ENSURE TOTAL WEIGHTAGE IS 100%.",IF(G97&gt;100,"WEIGHTAGE EXCEEDED, PLEASE REVIEW.","")))</f>
        <v/>
      </c>
      <c r="I97" s="14"/>
      <c r="J97" s="11"/>
      <c r="K97" s="14"/>
      <c r="L97" s="103"/>
      <c r="M97" s="104"/>
      <c r="N97" s="105"/>
      <c r="O97" s="106" t="str">
        <f>IF(N97="","",1)</f>
        <v/>
      </c>
      <c r="Q97" s="82"/>
    </row>
    <row r="98" spans="1:17" s="9" customFormat="1" ht="30" customHeight="1" x14ac:dyDescent="0.3">
      <c r="A98" s="393">
        <v>5</v>
      </c>
      <c r="B98" s="395" t="s">
        <v>122</v>
      </c>
      <c r="C98" s="485">
        <v>5</v>
      </c>
      <c r="D98" s="479">
        <v>1</v>
      </c>
      <c r="E98" s="356" t="s">
        <v>460</v>
      </c>
      <c r="F98" s="356">
        <v>5</v>
      </c>
      <c r="G98" s="366">
        <f>F98/$C$98*100</f>
        <v>100</v>
      </c>
      <c r="H98" s="337" t="s">
        <v>39</v>
      </c>
      <c r="I98" s="356"/>
      <c r="J98" s="337" t="s">
        <v>43</v>
      </c>
      <c r="K98" s="381" t="s">
        <v>41</v>
      </c>
      <c r="L98" s="384">
        <f>IF(OR($C$98=0,G98=0),FALSE,IF(J98="Outstanding",5,IF(J98="Exceeds",4,IF(J98="Successful",3,IF(J98="Partially",2,IF(J98="Unacceptable",1))))))</f>
        <v>4</v>
      </c>
      <c r="M98" s="387">
        <f>$C$98*G98*L98/10000</f>
        <v>0.2</v>
      </c>
      <c r="N98" s="107" t="s">
        <v>39</v>
      </c>
      <c r="O98" s="121" t="s">
        <v>461</v>
      </c>
      <c r="Q98" s="82" t="str">
        <f>IF(AND($C$98&gt;0,G98&gt;0,J98=""),"RATING REQ'D",IF(AND(K98="",OR(J98="Outstanding",J98="Exceeds", J98="Unacceptable")),"Comments compulsory for O, E and U rating",""))</f>
        <v/>
      </c>
    </row>
    <row r="99" spans="1:17" s="9" customFormat="1" ht="30" customHeight="1" x14ac:dyDescent="0.3">
      <c r="A99" s="394"/>
      <c r="B99" s="378"/>
      <c r="C99" s="486"/>
      <c r="D99" s="480"/>
      <c r="E99" s="357"/>
      <c r="F99" s="357"/>
      <c r="G99" s="367"/>
      <c r="H99" s="338"/>
      <c r="I99" s="357"/>
      <c r="J99" s="338"/>
      <c r="K99" s="382"/>
      <c r="L99" s="385"/>
      <c r="M99" s="388"/>
      <c r="N99" s="107" t="s">
        <v>43</v>
      </c>
      <c r="O99" s="115" t="s">
        <v>462</v>
      </c>
      <c r="Q99" s="82"/>
    </row>
    <row r="100" spans="1:17" s="9" customFormat="1" ht="30" customHeight="1" x14ac:dyDescent="0.3">
      <c r="A100" s="394"/>
      <c r="B100" s="378"/>
      <c r="C100" s="486"/>
      <c r="D100" s="480"/>
      <c r="E100" s="357"/>
      <c r="F100" s="357"/>
      <c r="G100" s="367"/>
      <c r="H100" s="338"/>
      <c r="I100" s="357"/>
      <c r="J100" s="338"/>
      <c r="K100" s="382"/>
      <c r="L100" s="385"/>
      <c r="M100" s="388"/>
      <c r="N100" s="107" t="s">
        <v>45</v>
      </c>
      <c r="O100" s="115" t="s">
        <v>126</v>
      </c>
      <c r="Q100" s="82"/>
    </row>
    <row r="101" spans="1:17" s="9" customFormat="1" ht="30" customHeight="1" x14ac:dyDescent="0.3">
      <c r="A101" s="394"/>
      <c r="B101" s="378"/>
      <c r="C101" s="486"/>
      <c r="D101" s="480"/>
      <c r="E101" s="357"/>
      <c r="F101" s="357"/>
      <c r="G101" s="367"/>
      <c r="H101" s="338"/>
      <c r="I101" s="357"/>
      <c r="J101" s="338"/>
      <c r="K101" s="382"/>
      <c r="L101" s="385"/>
      <c r="M101" s="388"/>
      <c r="N101" s="107" t="s">
        <v>47</v>
      </c>
      <c r="O101" s="115" t="s">
        <v>127</v>
      </c>
      <c r="Q101" s="82"/>
    </row>
    <row r="102" spans="1:17" s="9" customFormat="1" ht="30" customHeight="1" thickBot="1" x14ac:dyDescent="0.35">
      <c r="A102" s="394"/>
      <c r="B102" s="378"/>
      <c r="C102" s="486"/>
      <c r="D102" s="481"/>
      <c r="E102" s="453"/>
      <c r="F102" s="453"/>
      <c r="G102" s="468"/>
      <c r="H102" s="452"/>
      <c r="I102" s="453"/>
      <c r="J102" s="452"/>
      <c r="K102" s="454"/>
      <c r="L102" s="455"/>
      <c r="M102" s="389"/>
      <c r="N102" s="107" t="s">
        <v>49</v>
      </c>
      <c r="O102" s="122" t="s">
        <v>128</v>
      </c>
      <c r="Q102" s="82"/>
    </row>
    <row r="103" spans="1:17" s="9" customFormat="1" ht="30" hidden="1" customHeight="1" x14ac:dyDescent="0.3">
      <c r="A103" s="394"/>
      <c r="B103" s="378"/>
      <c r="C103" s="486"/>
      <c r="D103" s="458"/>
      <c r="E103" s="356"/>
      <c r="F103" s="356"/>
      <c r="G103" s="366"/>
      <c r="H103" s="337"/>
      <c r="I103" s="356"/>
      <c r="J103" s="337"/>
      <c r="K103" s="381"/>
      <c r="L103" s="384" t="b">
        <f>IF(OR($C$24=0,G103=0),FALSE,IF(J103="Outstanding",5,IF(J103="Exceeds",4,IF(J103="Successful",3,IF(J103="Partially",2,IF(J103="Unacceptable",1))))))</f>
        <v>0</v>
      </c>
      <c r="M103" s="387">
        <f>$C$98*G103*L103/10000</f>
        <v>0</v>
      </c>
      <c r="N103" s="107"/>
      <c r="O103" s="123"/>
      <c r="Q103" s="82" t="str">
        <f>IF(AND($C$98&gt;0,G103&gt;0,J103=""),"RATING REQ'D",IF(AND(K103="",OR(J103="Outstanding",J103="Exceeds", J103="Unacceptable")),"Comments compulsory for O, E and U rating",""))</f>
        <v/>
      </c>
    </row>
    <row r="104" spans="1:17" s="9" customFormat="1" ht="30" hidden="1" customHeight="1" x14ac:dyDescent="0.3">
      <c r="A104" s="394"/>
      <c r="B104" s="378"/>
      <c r="C104" s="486"/>
      <c r="D104" s="459"/>
      <c r="E104" s="357"/>
      <c r="F104" s="357"/>
      <c r="G104" s="367"/>
      <c r="H104" s="338"/>
      <c r="I104" s="357"/>
      <c r="J104" s="338"/>
      <c r="K104" s="382"/>
      <c r="L104" s="385"/>
      <c r="M104" s="388"/>
      <c r="N104" s="107"/>
      <c r="O104" s="123"/>
      <c r="Q104" s="82"/>
    </row>
    <row r="105" spans="1:17" s="9" customFormat="1" ht="30" hidden="1" customHeight="1" x14ac:dyDescent="0.3">
      <c r="A105" s="394"/>
      <c r="B105" s="378"/>
      <c r="C105" s="486"/>
      <c r="D105" s="459"/>
      <c r="E105" s="357"/>
      <c r="F105" s="357"/>
      <c r="G105" s="367"/>
      <c r="H105" s="338"/>
      <c r="I105" s="357"/>
      <c r="J105" s="338"/>
      <c r="K105" s="382"/>
      <c r="L105" s="385"/>
      <c r="M105" s="388"/>
      <c r="N105" s="107"/>
      <c r="O105" s="123"/>
      <c r="Q105" s="82"/>
    </row>
    <row r="106" spans="1:17" s="9" customFormat="1" ht="30" hidden="1" customHeight="1" x14ac:dyDescent="0.3">
      <c r="A106" s="394"/>
      <c r="B106" s="378"/>
      <c r="C106" s="486"/>
      <c r="D106" s="459"/>
      <c r="E106" s="357"/>
      <c r="F106" s="357"/>
      <c r="G106" s="367"/>
      <c r="H106" s="338"/>
      <c r="I106" s="357"/>
      <c r="J106" s="338"/>
      <c r="K106" s="382"/>
      <c r="L106" s="385"/>
      <c r="M106" s="388"/>
      <c r="N106" s="107"/>
      <c r="O106" s="123"/>
      <c r="Q106" s="82"/>
    </row>
    <row r="107" spans="1:17" s="9" customFormat="1" ht="30" hidden="1" customHeight="1" x14ac:dyDescent="0.3">
      <c r="A107" s="394"/>
      <c r="B107" s="378"/>
      <c r="C107" s="486"/>
      <c r="D107" s="460"/>
      <c r="E107" s="453"/>
      <c r="F107" s="453"/>
      <c r="G107" s="468"/>
      <c r="H107" s="452"/>
      <c r="I107" s="453"/>
      <c r="J107" s="452"/>
      <c r="K107" s="454"/>
      <c r="L107" s="455"/>
      <c r="M107" s="389"/>
      <c r="N107" s="107"/>
      <c r="O107" s="123"/>
      <c r="Q107" s="82"/>
    </row>
    <row r="108" spans="1:17" s="9" customFormat="1" ht="30" hidden="1" customHeight="1" x14ac:dyDescent="0.3">
      <c r="A108" s="394"/>
      <c r="B108" s="378"/>
      <c r="C108" s="486"/>
      <c r="D108" s="458">
        <v>4</v>
      </c>
      <c r="E108" s="356"/>
      <c r="F108" s="356"/>
      <c r="G108" s="366">
        <f>F108/$C$98*100</f>
        <v>0</v>
      </c>
      <c r="H108" s="337"/>
      <c r="I108" s="356"/>
      <c r="J108" s="337"/>
      <c r="K108" s="381"/>
      <c r="L108" s="384" t="b">
        <f>IF(OR($C$24=0,G108=0),FALSE,IF(J108="Outstanding",5,IF(J108="Exceeds",4,IF(J108="Successful",3,IF(J108="Partially",2,IF(J108="Unacceptable",1))))))</f>
        <v>0</v>
      </c>
      <c r="M108" s="387">
        <f>$C$98*G108*L108/10000</f>
        <v>0</v>
      </c>
      <c r="N108" s="111" t="s">
        <v>49</v>
      </c>
      <c r="O108" s="112" t="s">
        <v>463</v>
      </c>
      <c r="Q108" s="82" t="str">
        <f>IF(AND($C$98&gt;0,G108&gt;0,J108=""),"RATING REQ'D",IF(AND(K108="",OR(J108="Outstanding",J108="Exceeds", J108="Unacceptable")),"Comments compulsory for O, E and U rating",""))</f>
        <v/>
      </c>
    </row>
    <row r="109" spans="1:17" s="9" customFormat="1" ht="30" hidden="1" customHeight="1" x14ac:dyDescent="0.3">
      <c r="A109" s="394"/>
      <c r="B109" s="378"/>
      <c r="C109" s="486"/>
      <c r="D109" s="459"/>
      <c r="E109" s="357"/>
      <c r="F109" s="357"/>
      <c r="G109" s="367"/>
      <c r="H109" s="338"/>
      <c r="I109" s="357"/>
      <c r="J109" s="338"/>
      <c r="K109" s="382"/>
      <c r="L109" s="385"/>
      <c r="M109" s="388"/>
      <c r="N109" s="111"/>
      <c r="O109" s="112"/>
      <c r="Q109" s="82"/>
    </row>
    <row r="110" spans="1:17" s="9" customFormat="1" ht="30" hidden="1" customHeight="1" x14ac:dyDescent="0.3">
      <c r="A110" s="394"/>
      <c r="B110" s="378"/>
      <c r="C110" s="486"/>
      <c r="D110" s="459"/>
      <c r="E110" s="357"/>
      <c r="F110" s="357"/>
      <c r="G110" s="367"/>
      <c r="H110" s="338"/>
      <c r="I110" s="357"/>
      <c r="J110" s="338"/>
      <c r="K110" s="382"/>
      <c r="L110" s="385"/>
      <c r="M110" s="388"/>
      <c r="N110" s="111"/>
      <c r="O110" s="112"/>
      <c r="Q110" s="82"/>
    </row>
    <row r="111" spans="1:17" s="9" customFormat="1" ht="30" hidden="1" customHeight="1" x14ac:dyDescent="0.3">
      <c r="A111" s="394"/>
      <c r="B111" s="378"/>
      <c r="C111" s="486"/>
      <c r="D111" s="459"/>
      <c r="E111" s="357"/>
      <c r="F111" s="357"/>
      <c r="G111" s="367"/>
      <c r="H111" s="338"/>
      <c r="I111" s="357"/>
      <c r="J111" s="338"/>
      <c r="K111" s="382"/>
      <c r="L111" s="385"/>
      <c r="M111" s="388"/>
      <c r="N111" s="111"/>
      <c r="O111" s="112"/>
      <c r="Q111" s="82"/>
    </row>
    <row r="112" spans="1:17" s="9" customFormat="1" ht="30" hidden="1" customHeight="1" x14ac:dyDescent="0.3">
      <c r="A112" s="394"/>
      <c r="B112" s="378"/>
      <c r="C112" s="486"/>
      <c r="D112" s="460"/>
      <c r="E112" s="453"/>
      <c r="F112" s="453"/>
      <c r="G112" s="468"/>
      <c r="H112" s="452"/>
      <c r="I112" s="453"/>
      <c r="J112" s="452"/>
      <c r="K112" s="454"/>
      <c r="L112" s="455"/>
      <c r="M112" s="389"/>
      <c r="N112" s="111"/>
      <c r="O112" s="112"/>
      <c r="Q112" s="82"/>
    </row>
    <row r="113" spans="1:17" s="9" customFormat="1" ht="30" hidden="1" customHeight="1" x14ac:dyDescent="0.3">
      <c r="A113" s="394"/>
      <c r="B113" s="378"/>
      <c r="C113" s="486"/>
      <c r="D113" s="458">
        <v>5</v>
      </c>
      <c r="E113" s="356"/>
      <c r="F113" s="356"/>
      <c r="G113" s="366">
        <f>F113/$C$98*100</f>
        <v>0</v>
      </c>
      <c r="H113" s="337"/>
      <c r="I113" s="356"/>
      <c r="J113" s="337"/>
      <c r="K113" s="381"/>
      <c r="L113" s="384" t="b">
        <f>IF(OR($C$24=0,G113=0),FALSE,IF(J113="Outstanding",5,IF(J113="Exceeds",4,IF(J113="Successful",3,IF(J113="Partially",2,IF(J113="Unacceptable",1))))))</f>
        <v>0</v>
      </c>
      <c r="M113" s="387">
        <f>$C$98*G113*L113/10000</f>
        <v>0</v>
      </c>
      <c r="N113" s="111"/>
      <c r="O113" s="112" t="str">
        <f>IF(Q113="","",1)</f>
        <v/>
      </c>
      <c r="Q113" s="82" t="str">
        <f>IF(AND($C$98&gt;0,G113&gt;0,J113=""),"RATING REQ'D",IF(AND(K113="",OR(J113="Outstanding",J113="Exceeds", J113="Unacceptable")),"Comments compulsory for O, E and U rating",""))</f>
        <v/>
      </c>
    </row>
    <row r="114" spans="1:17" s="9" customFormat="1" ht="30" hidden="1" customHeight="1" x14ac:dyDescent="0.3">
      <c r="A114" s="394"/>
      <c r="B114" s="378"/>
      <c r="C114" s="486"/>
      <c r="D114" s="459"/>
      <c r="E114" s="357"/>
      <c r="F114" s="357"/>
      <c r="G114" s="367"/>
      <c r="H114" s="338"/>
      <c r="I114" s="357"/>
      <c r="J114" s="338"/>
      <c r="K114" s="382"/>
      <c r="L114" s="385"/>
      <c r="M114" s="388"/>
      <c r="N114" s="111"/>
      <c r="O114" s="112"/>
      <c r="Q114" s="82"/>
    </row>
    <row r="115" spans="1:17" s="9" customFormat="1" ht="30" hidden="1" customHeight="1" x14ac:dyDescent="0.3">
      <c r="A115" s="394"/>
      <c r="B115" s="378"/>
      <c r="C115" s="486"/>
      <c r="D115" s="459"/>
      <c r="E115" s="357"/>
      <c r="F115" s="357"/>
      <c r="G115" s="367"/>
      <c r="H115" s="338"/>
      <c r="I115" s="357"/>
      <c r="J115" s="338"/>
      <c r="K115" s="382"/>
      <c r="L115" s="385"/>
      <c r="M115" s="388"/>
      <c r="N115" s="111"/>
      <c r="O115" s="112"/>
      <c r="Q115" s="82"/>
    </row>
    <row r="116" spans="1:17" s="9" customFormat="1" ht="30" hidden="1" customHeight="1" x14ac:dyDescent="0.3">
      <c r="A116" s="394"/>
      <c r="B116" s="378"/>
      <c r="C116" s="486"/>
      <c r="D116" s="459"/>
      <c r="E116" s="357"/>
      <c r="F116" s="357"/>
      <c r="G116" s="367"/>
      <c r="H116" s="338"/>
      <c r="I116" s="357"/>
      <c r="J116" s="338"/>
      <c r="K116" s="382"/>
      <c r="L116" s="385"/>
      <c r="M116" s="388"/>
      <c r="N116" s="111"/>
      <c r="O116" s="112"/>
      <c r="Q116" s="82"/>
    </row>
    <row r="117" spans="1:17" s="9" customFormat="1" ht="30" hidden="1" customHeight="1" x14ac:dyDescent="0.3">
      <c r="A117" s="417"/>
      <c r="B117" s="407"/>
      <c r="C117" s="487"/>
      <c r="D117" s="469"/>
      <c r="E117" s="358"/>
      <c r="F117" s="358"/>
      <c r="G117" s="368"/>
      <c r="H117" s="339"/>
      <c r="I117" s="358"/>
      <c r="J117" s="339"/>
      <c r="K117" s="383"/>
      <c r="L117" s="386"/>
      <c r="M117" s="389"/>
      <c r="N117" s="111"/>
      <c r="O117" s="112"/>
      <c r="Q117" s="82"/>
    </row>
    <row r="118" spans="1:17" s="9" customFormat="1" ht="30" customHeight="1" thickBot="1" x14ac:dyDescent="0.35">
      <c r="A118" s="11"/>
      <c r="B118" s="10"/>
      <c r="C118" s="72"/>
      <c r="E118" s="14"/>
      <c r="F118" s="14"/>
      <c r="G118" s="73">
        <f>IF(C98=0,0,SUM(G98:G113))</f>
        <v>100</v>
      </c>
      <c r="H118" s="45" t="str">
        <f>IF(AND(C98&gt;0,G118=0),"PLEASE ENSURE KPIs ARE SET",IF(AND(C98&gt;0,G118&gt;0,G118&lt;100),"PLEASE ENSURE TOTAL WEIGHTAGE IS 100%.",IF(G118&gt;100,"WEIGHTAGE EXCEEDED, PLEASE REVIEW.","")))</f>
        <v/>
      </c>
      <c r="I118" s="14"/>
      <c r="J118" s="11"/>
      <c r="K118" s="14"/>
      <c r="L118" s="103"/>
      <c r="M118" s="104"/>
      <c r="N118" s="105"/>
      <c r="O118" s="106" t="str">
        <f>IF(N118="","",1)</f>
        <v/>
      </c>
      <c r="Q118" s="82"/>
    </row>
    <row r="119" spans="1:17" s="9" customFormat="1" ht="30" customHeight="1" x14ac:dyDescent="0.3">
      <c r="A119" s="456">
        <v>6</v>
      </c>
      <c r="B119" s="356" t="s">
        <v>355</v>
      </c>
      <c r="C119" s="476">
        <v>5</v>
      </c>
      <c r="D119" s="479">
        <v>1</v>
      </c>
      <c r="E119" s="356" t="s">
        <v>356</v>
      </c>
      <c r="F119" s="356">
        <v>5</v>
      </c>
      <c r="G119" s="366">
        <f>F119/$C$119*100</f>
        <v>100</v>
      </c>
      <c r="H119" s="337" t="s">
        <v>39</v>
      </c>
      <c r="I119" s="356"/>
      <c r="J119" s="337" t="s">
        <v>43</v>
      </c>
      <c r="K119" s="381" t="s">
        <v>41</v>
      </c>
      <c r="L119" s="384">
        <f>IF(OR($C$119=0,G119=0),FALSE,IF(J119="Outstanding",5,IF(J119="Exceeds",4,IF(J119="Successful",3,IF(J119="Partially",2,IF(J119="Unacceptable",1))))))</f>
        <v>4</v>
      </c>
      <c r="M119" s="387">
        <f>$C$119*G119*L119/10000</f>
        <v>0.2</v>
      </c>
      <c r="N119" s="107" t="s">
        <v>39</v>
      </c>
      <c r="O119" s="113" t="s">
        <v>464</v>
      </c>
      <c r="Q119" s="82" t="str">
        <f>IF(AND($C$119&gt;0,G119&gt;0,J119=""),"RATING REQ'D",IF(AND(K119="",OR(J119="Outstanding",J119="Exceeds", J119="Unacceptable")),"Comments compulsory for O, E and U rating",""))</f>
        <v/>
      </c>
    </row>
    <row r="120" spans="1:17" s="9" customFormat="1" ht="30" customHeight="1" x14ac:dyDescent="0.3">
      <c r="A120" s="457"/>
      <c r="B120" s="357"/>
      <c r="C120" s="477"/>
      <c r="D120" s="480"/>
      <c r="E120" s="357"/>
      <c r="F120" s="357"/>
      <c r="G120" s="367"/>
      <c r="H120" s="338"/>
      <c r="I120" s="357"/>
      <c r="J120" s="338"/>
      <c r="K120" s="382"/>
      <c r="L120" s="385"/>
      <c r="M120" s="388"/>
      <c r="N120" s="107" t="s">
        <v>43</v>
      </c>
      <c r="O120" s="113" t="s">
        <v>465</v>
      </c>
      <c r="Q120" s="82"/>
    </row>
    <row r="121" spans="1:17" s="9" customFormat="1" ht="30" customHeight="1" x14ac:dyDescent="0.3">
      <c r="A121" s="457"/>
      <c r="B121" s="357"/>
      <c r="C121" s="477"/>
      <c r="D121" s="480"/>
      <c r="E121" s="357"/>
      <c r="F121" s="357"/>
      <c r="G121" s="367"/>
      <c r="H121" s="338"/>
      <c r="I121" s="357"/>
      <c r="J121" s="338"/>
      <c r="K121" s="382"/>
      <c r="L121" s="385"/>
      <c r="M121" s="388"/>
      <c r="N121" s="107" t="s">
        <v>45</v>
      </c>
      <c r="O121" s="113" t="s">
        <v>466</v>
      </c>
      <c r="Q121" s="82"/>
    </row>
    <row r="122" spans="1:17" s="9" customFormat="1" ht="30" customHeight="1" x14ac:dyDescent="0.3">
      <c r="A122" s="457"/>
      <c r="B122" s="357"/>
      <c r="C122" s="477"/>
      <c r="D122" s="480"/>
      <c r="E122" s="357"/>
      <c r="F122" s="357"/>
      <c r="G122" s="367"/>
      <c r="H122" s="338"/>
      <c r="I122" s="357"/>
      <c r="J122" s="338"/>
      <c r="K122" s="382"/>
      <c r="L122" s="385"/>
      <c r="M122" s="388"/>
      <c r="N122" s="107" t="s">
        <v>47</v>
      </c>
      <c r="O122" s="113" t="s">
        <v>360</v>
      </c>
      <c r="Q122" s="82"/>
    </row>
    <row r="123" spans="1:17" s="9" customFormat="1" ht="30" customHeight="1" thickBot="1" x14ac:dyDescent="0.35">
      <c r="A123" s="457"/>
      <c r="B123" s="357"/>
      <c r="C123" s="477"/>
      <c r="D123" s="481"/>
      <c r="E123" s="358"/>
      <c r="F123" s="358"/>
      <c r="G123" s="368"/>
      <c r="H123" s="339"/>
      <c r="I123" s="358"/>
      <c r="J123" s="339"/>
      <c r="K123" s="383"/>
      <c r="L123" s="386"/>
      <c r="M123" s="389"/>
      <c r="N123" s="107" t="s">
        <v>49</v>
      </c>
      <c r="O123" s="113" t="s">
        <v>361</v>
      </c>
      <c r="Q123" s="82"/>
    </row>
    <row r="124" spans="1:17" s="9" customFormat="1" ht="12.6" thickBot="1" x14ac:dyDescent="0.35">
      <c r="A124" s="11"/>
      <c r="B124" s="10"/>
      <c r="C124" s="72"/>
      <c r="E124" s="14"/>
      <c r="F124" s="14"/>
      <c r="G124" s="76">
        <f>IF(C119=0,0,SUM(G119:G123))</f>
        <v>100</v>
      </c>
      <c r="H124" s="45" t="str">
        <f>IF(AND(C119&gt;0,G124=0),"PLEASE ENSURE KPIs ARE SET",IF(AND(C125&gt;0,G124&gt;0,G124&lt;100),"PLEASE ENSURE TOTAL WEIGHTAGE IS 100%.",IF(G124&gt;100,"WEIGHTAGE EXCEEDED, PLEASE REVIEW.","")))</f>
        <v/>
      </c>
      <c r="I124" s="14"/>
      <c r="J124" s="11"/>
      <c r="K124" s="14"/>
      <c r="L124" s="103"/>
      <c r="M124" s="103"/>
      <c r="N124" s="105"/>
      <c r="O124" s="105" t="str">
        <f>IF(N124="","",1)</f>
        <v/>
      </c>
      <c r="Q124" s="82"/>
    </row>
    <row r="125" spans="1:17" s="4" customFormat="1" ht="15" thickBot="1" x14ac:dyDescent="0.35">
      <c r="A125" s="30"/>
      <c r="C125" s="74">
        <f>SUM(C24:C124)</f>
        <v>130</v>
      </c>
      <c r="D125" s="45" t="str">
        <f>IF(C125&lt;100,"INSUFFICIENT WEIGHTAGE.",IF(C125&gt;100,"WEIGHTAGE EXCEEDED.",""))</f>
        <v>WEIGHTAGE EXCEEDED.</v>
      </c>
      <c r="G125"/>
      <c r="H125" s="45"/>
      <c r="I125" s="50" t="s">
        <v>136</v>
      </c>
      <c r="J125" s="48" t="str">
        <f>IF(AND(C125=100,P125="OK",P126=0),SUM(M24:M123),"")</f>
        <v/>
      </c>
      <c r="L125" s="93"/>
      <c r="M125" s="93"/>
      <c r="N125" s="94"/>
      <c r="O125" s="124" t="s">
        <v>137</v>
      </c>
      <c r="P125" s="46" t="str">
        <f>IF(AND(H29="",H45="",H71="",H97="",H118="",H124=""),"OK","NOT OK")</f>
        <v>OK</v>
      </c>
    </row>
    <row r="126" spans="1:17" ht="16.5" customHeight="1" x14ac:dyDescent="0.4">
      <c r="I126" s="50" t="s">
        <v>138</v>
      </c>
      <c r="J126" s="40" t="str">
        <f>IF(O127=5,"Outstanding",IF(O127=4,"Exceeds",IF(O127=3,"Successful",IF(O127=2,"Partially",IF(O127=1,"Unacceptable","")))))</f>
        <v/>
      </c>
      <c r="K126"/>
      <c r="M126" s="91"/>
      <c r="O126" s="124" t="s">
        <v>139</v>
      </c>
      <c r="P126" s="84">
        <f>SUM(O24:O124)</f>
        <v>0</v>
      </c>
    </row>
    <row r="127" spans="1:17" ht="16.5" customHeight="1" thickBot="1" x14ac:dyDescent="0.35">
      <c r="K127"/>
      <c r="M127" s="91"/>
      <c r="O127" s="94" t="str">
        <f>IF(J125="","",ROUND(J125,0))</f>
        <v/>
      </c>
      <c r="P127" s="46"/>
    </row>
    <row r="128" spans="1:17" s="4" customFormat="1" x14ac:dyDescent="0.3">
      <c r="A128" s="16" t="s">
        <v>140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8"/>
      <c r="L128" s="93"/>
      <c r="M128" s="94"/>
      <c r="N128" s="125"/>
      <c r="O128" s="94"/>
    </row>
    <row r="129" spans="1:16" s="51" customFormat="1" x14ac:dyDescent="0.25">
      <c r="A129" s="57"/>
      <c r="K129" s="58"/>
      <c r="L129" s="126"/>
      <c r="M129" s="127"/>
      <c r="N129" s="128"/>
      <c r="O129" s="127"/>
    </row>
    <row r="130" spans="1:16" s="51" customFormat="1" ht="12" x14ac:dyDescent="0.25">
      <c r="A130" s="57"/>
      <c r="B130" s="52"/>
      <c r="C130" s="52"/>
      <c r="E130" s="52"/>
      <c r="H130" s="52"/>
      <c r="I130" s="52"/>
      <c r="K130" s="64"/>
      <c r="L130" s="126"/>
      <c r="M130" s="126"/>
      <c r="N130" s="127"/>
      <c r="O130" s="127"/>
    </row>
    <row r="131" spans="1:16" s="4" customFormat="1" ht="12" x14ac:dyDescent="0.25">
      <c r="A131" s="19"/>
      <c r="B131" s="4" t="s">
        <v>141</v>
      </c>
      <c r="E131" s="4" t="s">
        <v>142</v>
      </c>
      <c r="H131" s="4" t="s">
        <v>143</v>
      </c>
      <c r="K131" s="20" t="s">
        <v>142</v>
      </c>
      <c r="L131" s="93"/>
      <c r="M131" s="93"/>
      <c r="N131" s="94"/>
      <c r="O131" s="94"/>
    </row>
    <row r="132" spans="1:16" ht="15" thickBot="1" x14ac:dyDescent="0.35">
      <c r="A132" s="21"/>
      <c r="B132" s="8"/>
      <c r="C132" s="8"/>
      <c r="D132" s="8"/>
      <c r="E132" s="8"/>
      <c r="F132" s="8"/>
      <c r="G132" s="8"/>
      <c r="H132" s="8"/>
      <c r="I132" s="8"/>
      <c r="J132" s="8"/>
      <c r="K132" s="22"/>
      <c r="M132" s="91"/>
    </row>
    <row r="133" spans="1:16" ht="85.5" customHeight="1" x14ac:dyDescent="0.3"/>
    <row r="134" spans="1:16" ht="15" thickBot="1" x14ac:dyDescent="0.35">
      <c r="A134" s="7" t="s">
        <v>144</v>
      </c>
      <c r="B134" s="8"/>
      <c r="C134" s="8"/>
      <c r="D134" s="8"/>
      <c r="E134" s="8"/>
      <c r="F134" s="8"/>
      <c r="G134" s="8"/>
      <c r="H134" s="8"/>
      <c r="I134" s="8"/>
      <c r="J134" s="8"/>
    </row>
    <row r="135" spans="1:16" ht="12" customHeight="1" x14ac:dyDescent="0.3">
      <c r="A135" s="80" t="s">
        <v>145</v>
      </c>
      <c r="B135" s="9"/>
    </row>
    <row r="136" spans="1:16" ht="12" customHeight="1" x14ac:dyDescent="0.3">
      <c r="A136" s="9"/>
      <c r="B136" s="9" t="s">
        <v>146</v>
      </c>
    </row>
    <row r="137" spans="1:16" ht="12" customHeight="1" x14ac:dyDescent="0.3">
      <c r="A137" s="9"/>
      <c r="B137" s="9" t="s">
        <v>147</v>
      </c>
    </row>
    <row r="138" spans="1:16" ht="12" customHeight="1" x14ac:dyDescent="0.3">
      <c r="A138" s="9"/>
      <c r="B138" s="9" t="s">
        <v>148</v>
      </c>
    </row>
    <row r="139" spans="1:16" ht="12" customHeight="1" x14ac:dyDescent="0.3">
      <c r="A139" s="9"/>
      <c r="B139" s="9" t="s">
        <v>149</v>
      </c>
    </row>
    <row r="140" spans="1:16" ht="12" customHeight="1" thickBot="1" x14ac:dyDescent="0.35">
      <c r="A140" s="9"/>
      <c r="B140" s="9" t="s">
        <v>150</v>
      </c>
    </row>
    <row r="141" spans="1:16" s="3" customFormat="1" x14ac:dyDescent="0.3">
      <c r="A141" s="343" t="s">
        <v>23</v>
      </c>
      <c r="B141" s="426" t="s">
        <v>151</v>
      </c>
      <c r="C141" s="426" t="s">
        <v>152</v>
      </c>
      <c r="D141" s="426"/>
      <c r="E141" s="426"/>
      <c r="F141" s="428"/>
      <c r="G141" s="343" t="s">
        <v>28</v>
      </c>
      <c r="H141" s="390"/>
      <c r="I141" s="343" t="s">
        <v>29</v>
      </c>
      <c r="J141" s="390"/>
      <c r="K141" s="41"/>
      <c r="L141" s="129"/>
      <c r="M141" s="130"/>
      <c r="N141" s="130"/>
      <c r="O141" s="130"/>
    </row>
    <row r="142" spans="1:16" s="3" customFormat="1" ht="15" thickBot="1" x14ac:dyDescent="0.35">
      <c r="A142" s="425"/>
      <c r="B142" s="427"/>
      <c r="C142" s="427"/>
      <c r="D142" s="427"/>
      <c r="E142" s="427"/>
      <c r="F142" s="429"/>
      <c r="G142" s="81" t="s">
        <v>34</v>
      </c>
      <c r="H142" s="77" t="s">
        <v>35</v>
      </c>
      <c r="I142" s="81" t="s">
        <v>34</v>
      </c>
      <c r="J142" s="77" t="s">
        <v>36</v>
      </c>
      <c r="K142" s="41"/>
      <c r="L142" s="129"/>
      <c r="M142" s="130"/>
      <c r="N142" s="130"/>
      <c r="O142" s="130"/>
    </row>
    <row r="143" spans="1:16" s="24" customFormat="1" ht="82.5" customHeight="1" thickBot="1" x14ac:dyDescent="0.35">
      <c r="A143" s="36">
        <v>1</v>
      </c>
      <c r="B143" s="37" t="s">
        <v>153</v>
      </c>
      <c r="C143" s="433" t="s">
        <v>154</v>
      </c>
      <c r="D143" s="434"/>
      <c r="E143" s="434"/>
      <c r="F143" s="435"/>
      <c r="G143" s="60"/>
      <c r="H143" s="61"/>
      <c r="I143" s="60" t="s">
        <v>71</v>
      </c>
      <c r="J143" s="78"/>
      <c r="K143" s="137">
        <f>IF(I143="Outstanding",5,IF(I143="Exceeds",4,IF(I143="Successful",3,IF(I143="Partially",2,IF(I143="Unacceptable",1)))))</f>
        <v>3</v>
      </c>
      <c r="L143" s="131">
        <f>K143*0.2</f>
        <v>0.60000000000000009</v>
      </c>
      <c r="M143" s="132"/>
      <c r="N143" s="105" t="str">
        <f>IF(P143="","",1)</f>
        <v/>
      </c>
      <c r="O143" s="132"/>
      <c r="P143" s="82" t="str">
        <f>IF(I143="","RATING REQ'D",IF(AND(J143="",OR(I143="Outstanding",I143="Exceeds",I143="Unacceptable")),"Comments compulsory for O, E or U rating",""))</f>
        <v/>
      </c>
    </row>
    <row r="144" spans="1:16" s="24" customFormat="1" ht="48" customHeight="1" thickBot="1" x14ac:dyDescent="0.35">
      <c r="A144" s="85">
        <v>2</v>
      </c>
      <c r="B144" s="12" t="s">
        <v>155</v>
      </c>
      <c r="C144" s="436" t="s">
        <v>156</v>
      </c>
      <c r="D144" s="437"/>
      <c r="E144" s="437"/>
      <c r="F144" s="438"/>
      <c r="G144" s="53"/>
      <c r="H144" s="54"/>
      <c r="I144" s="53" t="s">
        <v>71</v>
      </c>
      <c r="J144" s="79"/>
      <c r="K144" s="137">
        <f>IF(I144="Outstanding",5,IF(I144="Exceeds",4,IF(I144="Successful",3,IF(I144="Partially",2,IF(I144="Unacceptable",1)))))</f>
        <v>3</v>
      </c>
      <c r="L144" s="131">
        <f>K144*0.2</f>
        <v>0.60000000000000009</v>
      </c>
      <c r="M144" s="132"/>
      <c r="N144" s="105" t="str">
        <f>IF(P144="","",1)</f>
        <v/>
      </c>
      <c r="O144" s="132"/>
      <c r="P144" s="82" t="str">
        <f>IF(I144="","RATING REQ'D",IF(AND(J144="",OR(I144="Outstanding",I144="Exceeds",I144="Unacceptable")),"Comments compulsory for O, E or U rating",""))</f>
        <v/>
      </c>
    </row>
    <row r="145" spans="1:16" s="24" customFormat="1" ht="69" customHeight="1" thickBot="1" x14ac:dyDescent="0.35">
      <c r="A145" s="38">
        <v>3</v>
      </c>
      <c r="B145" s="39" t="s">
        <v>157</v>
      </c>
      <c r="C145" s="439" t="s">
        <v>158</v>
      </c>
      <c r="D145" s="440"/>
      <c r="E145" s="440"/>
      <c r="F145" s="440"/>
      <c r="G145" s="62"/>
      <c r="H145" s="63"/>
      <c r="I145" s="62" t="s">
        <v>71</v>
      </c>
      <c r="J145" s="78"/>
      <c r="K145" s="137">
        <f>IF(I145="Outstanding",5,IF(I145="Exceeds",4,IF(I145="Successful",3,IF(I145="Partially",2,IF(I145="Unacceptable",1)))))</f>
        <v>3</v>
      </c>
      <c r="L145" s="131">
        <f>K145*0.2</f>
        <v>0.60000000000000009</v>
      </c>
      <c r="M145" s="132"/>
      <c r="N145" s="105" t="str">
        <f>IF(P145="","",1)</f>
        <v/>
      </c>
      <c r="O145" s="132"/>
      <c r="P145" s="82" t="str">
        <f>IF(I145="","RATING REQ'D",IF(AND(J145="",OR(I145="Outstanding",I145="Exceeds",I145="Unacceptable")),"Comments compulsory for O, E or U rating",""))</f>
        <v/>
      </c>
    </row>
    <row r="146" spans="1:16" s="24" customFormat="1" ht="69" customHeight="1" thickBot="1" x14ac:dyDescent="0.35">
      <c r="A146" s="88">
        <v>4</v>
      </c>
      <c r="B146" s="13" t="s">
        <v>159</v>
      </c>
      <c r="C146" s="445" t="s">
        <v>160</v>
      </c>
      <c r="D146" s="446"/>
      <c r="E146" s="446"/>
      <c r="F146" s="446"/>
      <c r="G146" s="55"/>
      <c r="H146" s="56"/>
      <c r="I146" s="55" t="s">
        <v>71</v>
      </c>
      <c r="J146" s="79"/>
      <c r="K146" s="137">
        <f>IF(I146="Outstanding",5,IF(I146="Exceeds",4,IF(I146="Successful",3,IF(I146="Partially",2,IF(I146="Unacceptable",1)))))</f>
        <v>3</v>
      </c>
      <c r="L146" s="131">
        <f>K146*0.2</f>
        <v>0.60000000000000009</v>
      </c>
      <c r="M146" s="132"/>
      <c r="N146" s="105"/>
      <c r="O146" s="132"/>
      <c r="P146" s="82"/>
    </row>
    <row r="147" spans="1:16" s="24" customFormat="1" ht="93" customHeight="1" thickBot="1" x14ac:dyDescent="0.35">
      <c r="A147" s="89">
        <v>5</v>
      </c>
      <c r="B147" s="90" t="s">
        <v>161</v>
      </c>
      <c r="C147" s="441" t="s">
        <v>162</v>
      </c>
      <c r="D147" s="442"/>
      <c r="E147" s="442"/>
      <c r="F147" s="442"/>
      <c r="G147" s="62"/>
      <c r="H147" s="63"/>
      <c r="I147" s="62" t="s">
        <v>71</v>
      </c>
      <c r="J147" s="78"/>
      <c r="K147" s="137">
        <f>IF(I147="Outstanding",5,IF(I147="Exceeds",4,IF(I147="Successful",3,IF(I147="Partially",2,IF(I147="Unacceptable",1)))))</f>
        <v>3</v>
      </c>
      <c r="L147" s="131">
        <f>K147*0.2</f>
        <v>0.60000000000000009</v>
      </c>
      <c r="M147" s="132"/>
      <c r="N147" s="105" t="str">
        <f>IF(P147="","",1)</f>
        <v/>
      </c>
      <c r="O147" s="132"/>
      <c r="P147" s="82" t="str">
        <f>IF(I147="","RATING REQ'D",IF(AND(J147="",OR(I147="Outstanding",I147="Exceeds",I147="Unacceptable")),"Comments compulsory for O, E or U rating",""))</f>
        <v/>
      </c>
    </row>
    <row r="148" spans="1:16" ht="16.5" customHeight="1" x14ac:dyDescent="0.3">
      <c r="H148" s="50" t="s">
        <v>163</v>
      </c>
      <c r="I148" s="48">
        <f>IF(O148=0,SUM(L143:L147),"")</f>
        <v>3.0000000000000004</v>
      </c>
      <c r="J148" s="1"/>
      <c r="N148" s="124" t="s">
        <v>164</v>
      </c>
      <c r="O148" s="133">
        <f>SUM(N143:N147)</f>
        <v>0</v>
      </c>
    </row>
    <row r="149" spans="1:16" x14ac:dyDescent="0.3">
      <c r="A149" s="1"/>
      <c r="H149" s="50" t="s">
        <v>165</v>
      </c>
      <c r="I149" s="40" t="str">
        <f>IF(O149=5,"Outstanding",IF(O149=4,"Exceeds",IF(O149=3,"Successful",IF(O149=2,"Partially",IF(O149=1,"Unacceptable","")))))</f>
        <v>Successful</v>
      </c>
      <c r="J149" s="1"/>
      <c r="L149" s="92"/>
      <c r="O149" s="94">
        <f>IF(I148="","",ROUND(I148,0))</f>
        <v>3</v>
      </c>
    </row>
    <row r="150" spans="1:16" ht="4.5" customHeight="1" x14ac:dyDescent="0.3">
      <c r="A150" s="1"/>
      <c r="I150" s="47"/>
      <c r="J150" s="1"/>
      <c r="L150" s="92"/>
    </row>
    <row r="151" spans="1:16" x14ac:dyDescent="0.3">
      <c r="A151" s="1"/>
      <c r="H151" s="50" t="s">
        <v>166</v>
      </c>
      <c r="I151" s="49" t="str">
        <f>IF(OR(J125="",I148=""),"",(J125*0.9)+(I148*0.1))</f>
        <v/>
      </c>
      <c r="L151" s="92"/>
    </row>
    <row r="152" spans="1:16" x14ac:dyDescent="0.3">
      <c r="A152" s="1"/>
      <c r="H152" s="50" t="s">
        <v>167</v>
      </c>
      <c r="I152" s="40" t="str">
        <f>IF(O152=5,"Outstanding",IF(O152=4,"Exceeds",IF(O152=3,"Successful",IF(O152=2,"Partially",IF(O152=1,"Unacceptable","")))))</f>
        <v/>
      </c>
      <c r="L152" s="92"/>
      <c r="O152" s="94" t="str">
        <f>IF(I151="","",ROUND(I151,0))</f>
        <v/>
      </c>
    </row>
    <row r="153" spans="1:16" ht="8.25" customHeight="1" thickBot="1" x14ac:dyDescent="0.35"/>
    <row r="154" spans="1:16" ht="12" customHeight="1" x14ac:dyDescent="0.3">
      <c r="A154" s="19" t="s">
        <v>168</v>
      </c>
      <c r="B154" s="25"/>
      <c r="C154" s="25"/>
      <c r="D154" s="25"/>
      <c r="E154" s="25"/>
      <c r="F154" s="25"/>
      <c r="G154" s="25"/>
      <c r="H154" s="25"/>
      <c r="I154" s="25"/>
      <c r="J154" s="26"/>
    </row>
    <row r="155" spans="1:16" s="51" customFormat="1" ht="12" x14ac:dyDescent="0.25">
      <c r="A155" s="57"/>
      <c r="J155" s="58"/>
      <c r="K155" s="59"/>
      <c r="L155" s="126"/>
      <c r="M155" s="127"/>
      <c r="N155" s="127"/>
      <c r="O155" s="127"/>
    </row>
    <row r="156" spans="1:16" s="51" customFormat="1" ht="12" x14ac:dyDescent="0.25">
      <c r="A156" s="57"/>
      <c r="B156" s="52"/>
      <c r="C156" s="52"/>
      <c r="E156" s="52"/>
      <c r="G156" s="52"/>
      <c r="H156" s="52"/>
      <c r="J156" s="64"/>
      <c r="K156" s="59"/>
      <c r="L156" s="126"/>
      <c r="M156" s="127"/>
      <c r="N156" s="127"/>
      <c r="O156" s="127"/>
    </row>
    <row r="157" spans="1:16" s="4" customFormat="1" ht="12" x14ac:dyDescent="0.25">
      <c r="A157" s="19"/>
      <c r="B157" s="443" t="s">
        <v>141</v>
      </c>
      <c r="C157" s="443"/>
      <c r="E157" s="6" t="s">
        <v>142</v>
      </c>
      <c r="G157" s="444" t="s">
        <v>143</v>
      </c>
      <c r="H157" s="444"/>
      <c r="J157" s="31" t="s">
        <v>142</v>
      </c>
      <c r="K157" s="6"/>
      <c r="L157" s="93"/>
      <c r="M157" s="94"/>
      <c r="N157" s="94"/>
      <c r="O157" s="94"/>
    </row>
    <row r="158" spans="1:16" s="4" customFormat="1" ht="6.75" customHeight="1" thickBot="1" x14ac:dyDescent="0.3">
      <c r="A158" s="28"/>
      <c r="B158" s="5"/>
      <c r="C158" s="5"/>
      <c r="D158" s="5"/>
      <c r="E158" s="5"/>
      <c r="F158" s="5"/>
      <c r="G158" s="5"/>
      <c r="H158" s="5"/>
      <c r="I158" s="5"/>
      <c r="J158" s="29"/>
      <c r="K158" s="6"/>
      <c r="L158" s="93"/>
      <c r="M158" s="94"/>
      <c r="N158" s="94"/>
      <c r="O158" s="94"/>
    </row>
    <row r="159" spans="1:16" ht="6" customHeight="1" x14ac:dyDescent="0.3">
      <c r="K159"/>
      <c r="L159" s="92"/>
    </row>
    <row r="160" spans="1:16" ht="6" customHeight="1" x14ac:dyDescent="0.3">
      <c r="K160"/>
      <c r="L160" s="92"/>
    </row>
    <row r="161" spans="1:15" ht="6" customHeight="1" x14ac:dyDescent="0.3">
      <c r="K161"/>
      <c r="L161" s="92"/>
    </row>
    <row r="162" spans="1:15" ht="21.75" customHeight="1" x14ac:dyDescent="0.3">
      <c r="K162"/>
      <c r="L162" s="92"/>
    </row>
    <row r="163" spans="1:15" ht="18.600000000000001" thickBot="1" x14ac:dyDescent="0.4">
      <c r="A163" s="35" t="s">
        <v>169</v>
      </c>
      <c r="B163" s="8"/>
      <c r="C163" s="8"/>
      <c r="D163" s="8"/>
      <c r="E163" s="8"/>
      <c r="F163" s="8"/>
      <c r="G163" s="8"/>
      <c r="H163" s="8"/>
      <c r="I163" s="8"/>
      <c r="J163" s="8"/>
      <c r="K163"/>
      <c r="L163" s="134"/>
      <c r="M163" s="135"/>
    </row>
    <row r="165" spans="1:15" ht="18" x14ac:dyDescent="0.35">
      <c r="A165" s="2" t="s">
        <v>170</v>
      </c>
      <c r="C165" s="65"/>
      <c r="K165"/>
      <c r="L165" s="92"/>
    </row>
    <row r="166" spans="1:15" x14ac:dyDescent="0.3">
      <c r="K166"/>
      <c r="L166" s="92"/>
    </row>
    <row r="167" spans="1:15" ht="12" customHeight="1" x14ac:dyDescent="0.3">
      <c r="A167" s="80" t="s">
        <v>171</v>
      </c>
      <c r="B167" s="9"/>
      <c r="C167" s="27"/>
      <c r="D167" s="27"/>
      <c r="E167" s="27"/>
      <c r="F167" s="27"/>
      <c r="G167" s="27"/>
      <c r="H167" s="27"/>
      <c r="I167" s="27"/>
      <c r="J167" s="27"/>
      <c r="K167"/>
      <c r="L167" s="92"/>
    </row>
    <row r="168" spans="1:15" ht="12" customHeight="1" x14ac:dyDescent="0.3">
      <c r="A168" s="9"/>
      <c r="B168" s="9" t="s">
        <v>172</v>
      </c>
      <c r="C168" s="27"/>
      <c r="D168" s="27"/>
      <c r="E168" s="27"/>
      <c r="F168" s="27"/>
      <c r="G168" s="27"/>
      <c r="H168" s="27"/>
      <c r="I168" s="27"/>
      <c r="J168" s="27"/>
      <c r="K168"/>
      <c r="L168" s="92"/>
    </row>
    <row r="169" spans="1:15" ht="12" customHeight="1" x14ac:dyDescent="0.3">
      <c r="A169" s="9"/>
      <c r="B169" s="9" t="s">
        <v>173</v>
      </c>
      <c r="C169" s="27"/>
      <c r="D169" s="27"/>
      <c r="E169" s="27"/>
      <c r="F169" s="27"/>
      <c r="G169" s="27"/>
      <c r="H169" s="27"/>
      <c r="I169" s="27"/>
      <c r="J169" s="27"/>
      <c r="K169"/>
      <c r="L169" s="92"/>
    </row>
    <row r="170" spans="1:15" ht="12" customHeight="1" x14ac:dyDescent="0.3">
      <c r="A170" s="9"/>
      <c r="B170" s="9" t="s">
        <v>174</v>
      </c>
      <c r="C170" s="27"/>
      <c r="D170" s="27"/>
      <c r="E170" s="27"/>
      <c r="F170" s="27"/>
      <c r="G170" s="27"/>
      <c r="H170" s="27"/>
      <c r="I170" s="27"/>
      <c r="J170" s="27"/>
      <c r="K170"/>
      <c r="L170" s="92"/>
    </row>
    <row r="171" spans="1:15" ht="12" customHeight="1" x14ac:dyDescent="0.3">
      <c r="A171" s="9"/>
      <c r="B171" s="9" t="s">
        <v>175</v>
      </c>
      <c r="C171" s="27"/>
      <c r="D171" s="27"/>
      <c r="E171" s="27"/>
      <c r="F171" s="27"/>
      <c r="G171" s="27"/>
      <c r="H171" s="27"/>
      <c r="I171" s="27"/>
      <c r="J171" s="27"/>
      <c r="K171"/>
      <c r="L171" s="92"/>
    </row>
    <row r="172" spans="1:15" ht="12" customHeight="1" x14ac:dyDescent="0.3">
      <c r="A172" s="9"/>
      <c r="B172" s="9" t="s">
        <v>176</v>
      </c>
      <c r="C172" s="27"/>
      <c r="D172" s="27"/>
      <c r="E172" s="27"/>
      <c r="F172" s="27"/>
      <c r="G172" s="27"/>
      <c r="H172" s="27"/>
      <c r="I172" s="27"/>
      <c r="J172" s="27"/>
      <c r="K172"/>
      <c r="L172" s="92"/>
    </row>
    <row r="173" spans="1:15" ht="4.5" customHeight="1" thickBot="1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/>
      <c r="L173" s="92"/>
    </row>
    <row r="174" spans="1:15" ht="15" thickBot="1" x14ac:dyDescent="0.35">
      <c r="A174" s="32" t="s">
        <v>35</v>
      </c>
      <c r="B174" s="33"/>
      <c r="C174" s="33"/>
      <c r="D174" s="33"/>
      <c r="E174" s="33"/>
      <c r="F174" s="33"/>
      <c r="G174" s="33"/>
      <c r="H174" s="33"/>
      <c r="I174" s="33"/>
      <c r="J174" s="34"/>
      <c r="K174"/>
      <c r="L174" s="92"/>
    </row>
    <row r="175" spans="1:15" s="66" customFormat="1" ht="73.5" customHeight="1" thickTop="1" x14ac:dyDescent="0.3">
      <c r="A175" s="430"/>
      <c r="B175" s="431"/>
      <c r="C175" s="431"/>
      <c r="D175" s="431"/>
      <c r="E175" s="431"/>
      <c r="F175" s="431"/>
      <c r="G175" s="431"/>
      <c r="H175" s="431"/>
      <c r="I175" s="431"/>
      <c r="J175" s="432"/>
      <c r="L175" s="136"/>
      <c r="M175" s="136"/>
      <c r="N175" s="136"/>
      <c r="O175" s="136"/>
    </row>
    <row r="176" spans="1:15" s="66" customFormat="1" ht="15" thickBot="1" x14ac:dyDescent="0.35">
      <c r="A176" s="67" t="s">
        <v>177</v>
      </c>
      <c r="B176" s="68"/>
      <c r="C176" s="68"/>
      <c r="D176" s="68"/>
      <c r="E176" s="69"/>
      <c r="F176" s="70"/>
      <c r="G176" s="68"/>
      <c r="H176" s="69"/>
      <c r="I176" s="70" t="s">
        <v>178</v>
      </c>
      <c r="J176" s="71"/>
      <c r="L176" s="136"/>
      <c r="M176" s="136"/>
      <c r="N176" s="136"/>
      <c r="O176" s="136"/>
    </row>
    <row r="177" spans="1:15" ht="15" thickBot="1" x14ac:dyDescent="0.35">
      <c r="A177" s="43"/>
      <c r="J177" s="44"/>
      <c r="K177"/>
      <c r="L177" s="92"/>
    </row>
    <row r="178" spans="1:15" ht="15" thickBot="1" x14ac:dyDescent="0.35">
      <c r="A178" s="32" t="s">
        <v>36</v>
      </c>
      <c r="B178" s="33"/>
      <c r="C178" s="33"/>
      <c r="D178" s="33"/>
      <c r="E178" s="33"/>
      <c r="F178" s="33"/>
      <c r="G178" s="33"/>
      <c r="H178" s="33"/>
      <c r="I178" s="33"/>
      <c r="J178" s="34"/>
      <c r="K178"/>
      <c r="L178" s="92"/>
    </row>
    <row r="179" spans="1:15" s="66" customFormat="1" ht="73.5" customHeight="1" thickTop="1" x14ac:dyDescent="0.3">
      <c r="A179" s="430"/>
      <c r="B179" s="431"/>
      <c r="C179" s="431"/>
      <c r="D179" s="431"/>
      <c r="E179" s="431"/>
      <c r="F179" s="431"/>
      <c r="G179" s="431"/>
      <c r="H179" s="431"/>
      <c r="I179" s="431"/>
      <c r="J179" s="432"/>
      <c r="L179" s="136"/>
      <c r="M179" s="136"/>
      <c r="N179" s="136"/>
      <c r="O179" s="136"/>
    </row>
    <row r="180" spans="1:15" s="66" customFormat="1" ht="15" thickBot="1" x14ac:dyDescent="0.35">
      <c r="A180" s="67" t="s">
        <v>179</v>
      </c>
      <c r="B180" s="68"/>
      <c r="C180" s="68"/>
      <c r="D180" s="68"/>
      <c r="E180" s="69"/>
      <c r="F180" s="70"/>
      <c r="G180" s="68"/>
      <c r="H180" s="69"/>
      <c r="I180" s="70" t="s">
        <v>178</v>
      </c>
      <c r="J180" s="71"/>
      <c r="L180" s="136"/>
      <c r="M180" s="136"/>
      <c r="N180" s="136"/>
      <c r="O180" s="136"/>
    </row>
    <row r="181" spans="1:15" ht="4.5" customHeight="1" x14ac:dyDescent="0.3">
      <c r="K181"/>
      <c r="L181" s="92"/>
    </row>
  </sheetData>
  <mergeCells count="249">
    <mergeCell ref="K77:K81"/>
    <mergeCell ref="L77:L81"/>
    <mergeCell ref="M77:M81"/>
    <mergeCell ref="D77:D81"/>
    <mergeCell ref="I119:I123"/>
    <mergeCell ref="H119:H123"/>
    <mergeCell ref="G119:G123"/>
    <mergeCell ref="F119:F123"/>
    <mergeCell ref="E119:E123"/>
    <mergeCell ref="D119:D123"/>
    <mergeCell ref="K119:K123"/>
    <mergeCell ref="L119:L123"/>
    <mergeCell ref="M108:M112"/>
    <mergeCell ref="H103:H107"/>
    <mergeCell ref="I103:I107"/>
    <mergeCell ref="J103:J107"/>
    <mergeCell ref="M103:M107"/>
    <mergeCell ref="D108:D112"/>
    <mergeCell ref="E108:E112"/>
    <mergeCell ref="F108:F112"/>
    <mergeCell ref="G108:G112"/>
    <mergeCell ref="H108:H112"/>
    <mergeCell ref="I108:I112"/>
    <mergeCell ref="J108:J112"/>
    <mergeCell ref="C144:F144"/>
    <mergeCell ref="C145:F145"/>
    <mergeCell ref="C146:F146"/>
    <mergeCell ref="C147:F147"/>
    <mergeCell ref="B157:C157"/>
    <mergeCell ref="G157:H157"/>
    <mergeCell ref="A175:J175"/>
    <mergeCell ref="A179:J179"/>
    <mergeCell ref="F61:F65"/>
    <mergeCell ref="E61:E65"/>
    <mergeCell ref="G61:G65"/>
    <mergeCell ref="H61:H65"/>
    <mergeCell ref="I61:I65"/>
    <mergeCell ref="J61:J65"/>
    <mergeCell ref="C119:C123"/>
    <mergeCell ref="D61:D65"/>
    <mergeCell ref="E77:E81"/>
    <mergeCell ref="F77:F81"/>
    <mergeCell ref="G77:G81"/>
    <mergeCell ref="H77:H81"/>
    <mergeCell ref="I77:I81"/>
    <mergeCell ref="J77:J81"/>
    <mergeCell ref="A141:A142"/>
    <mergeCell ref="B141:B142"/>
    <mergeCell ref="C141:F142"/>
    <mergeCell ref="G141:H141"/>
    <mergeCell ref="I141:J141"/>
    <mergeCell ref="B119:B123"/>
    <mergeCell ref="J119:J123"/>
    <mergeCell ref="A119:A123"/>
    <mergeCell ref="C143:F143"/>
    <mergeCell ref="M119:M123"/>
    <mergeCell ref="M113:M117"/>
    <mergeCell ref="D113:D117"/>
    <mergeCell ref="E113:E117"/>
    <mergeCell ref="F113:F117"/>
    <mergeCell ref="G113:G117"/>
    <mergeCell ref="H113:H117"/>
    <mergeCell ref="I113:I117"/>
    <mergeCell ref="J113:J117"/>
    <mergeCell ref="K113:K117"/>
    <mergeCell ref="L113:L117"/>
    <mergeCell ref="K92:K96"/>
    <mergeCell ref="L92:L96"/>
    <mergeCell ref="M92:M96"/>
    <mergeCell ref="A98:A117"/>
    <mergeCell ref="B98:B117"/>
    <mergeCell ref="C98:C117"/>
    <mergeCell ref="D98:D102"/>
    <mergeCell ref="E98:E102"/>
    <mergeCell ref="F98:F102"/>
    <mergeCell ref="K103:K107"/>
    <mergeCell ref="L103:L107"/>
    <mergeCell ref="G98:G102"/>
    <mergeCell ref="H98:H102"/>
    <mergeCell ref="I98:I102"/>
    <mergeCell ref="J98:J102"/>
    <mergeCell ref="K98:K102"/>
    <mergeCell ref="L98:L102"/>
    <mergeCell ref="K108:K112"/>
    <mergeCell ref="L108:L112"/>
    <mergeCell ref="M98:M102"/>
    <mergeCell ref="D103:D107"/>
    <mergeCell ref="E103:E107"/>
    <mergeCell ref="F103:F107"/>
    <mergeCell ref="G103:G107"/>
    <mergeCell ref="M82:M86"/>
    <mergeCell ref="D87:D91"/>
    <mergeCell ref="E87:E91"/>
    <mergeCell ref="F87:F91"/>
    <mergeCell ref="G87:G91"/>
    <mergeCell ref="H87:H91"/>
    <mergeCell ref="I87:I91"/>
    <mergeCell ref="J87:J91"/>
    <mergeCell ref="K87:K91"/>
    <mergeCell ref="L87:L91"/>
    <mergeCell ref="M87:M91"/>
    <mergeCell ref="A72:A96"/>
    <mergeCell ref="B72:B96"/>
    <mergeCell ref="C72:C96"/>
    <mergeCell ref="D72:D76"/>
    <mergeCell ref="J66:J70"/>
    <mergeCell ref="K66:K70"/>
    <mergeCell ref="L66:L70"/>
    <mergeCell ref="J72:J76"/>
    <mergeCell ref="D82:D86"/>
    <mergeCell ref="E82:E86"/>
    <mergeCell ref="F82:F86"/>
    <mergeCell ref="G82:G86"/>
    <mergeCell ref="H82:H86"/>
    <mergeCell ref="I82:I86"/>
    <mergeCell ref="J82:J86"/>
    <mergeCell ref="K82:K86"/>
    <mergeCell ref="L82:L86"/>
    <mergeCell ref="D92:D96"/>
    <mergeCell ref="E92:E96"/>
    <mergeCell ref="F92:F96"/>
    <mergeCell ref="G92:G96"/>
    <mergeCell ref="H92:H96"/>
    <mergeCell ref="I92:I96"/>
    <mergeCell ref="J92:J96"/>
    <mergeCell ref="E72:E76"/>
    <mergeCell ref="F72:F76"/>
    <mergeCell ref="G72:G76"/>
    <mergeCell ref="H72:H76"/>
    <mergeCell ref="I72:I76"/>
    <mergeCell ref="M51:M55"/>
    <mergeCell ref="J56:J60"/>
    <mergeCell ref="K56:K60"/>
    <mergeCell ref="L56:L60"/>
    <mergeCell ref="K72:K76"/>
    <mergeCell ref="L72:L76"/>
    <mergeCell ref="M72:M76"/>
    <mergeCell ref="K61:K65"/>
    <mergeCell ref="L61:L65"/>
    <mergeCell ref="M56:M60"/>
    <mergeCell ref="G66:G70"/>
    <mergeCell ref="H66:H70"/>
    <mergeCell ref="I66:I70"/>
    <mergeCell ref="M66:M70"/>
    <mergeCell ref="M61:M65"/>
    <mergeCell ref="G51:G55"/>
    <mergeCell ref="H51:H55"/>
    <mergeCell ref="I51:I55"/>
    <mergeCell ref="J51:J55"/>
    <mergeCell ref="K51:K55"/>
    <mergeCell ref="L51:L55"/>
    <mergeCell ref="E56:E60"/>
    <mergeCell ref="F56:F60"/>
    <mergeCell ref="G56:G60"/>
    <mergeCell ref="H56:H60"/>
    <mergeCell ref="I56:I60"/>
    <mergeCell ref="J40:J44"/>
    <mergeCell ref="K40:K44"/>
    <mergeCell ref="L40:L44"/>
    <mergeCell ref="M40:M44"/>
    <mergeCell ref="A46:A70"/>
    <mergeCell ref="B46:B70"/>
    <mergeCell ref="C46:C70"/>
    <mergeCell ref="D46:D50"/>
    <mergeCell ref="E46:E50"/>
    <mergeCell ref="F46:F50"/>
    <mergeCell ref="D66:D70"/>
    <mergeCell ref="E66:E70"/>
    <mergeCell ref="F66:F70"/>
    <mergeCell ref="D56:D60"/>
    <mergeCell ref="G46:G50"/>
    <mergeCell ref="H46:H50"/>
    <mergeCell ref="I46:I50"/>
    <mergeCell ref="J46:J50"/>
    <mergeCell ref="K46:K50"/>
    <mergeCell ref="L46:L50"/>
    <mergeCell ref="M46:M50"/>
    <mergeCell ref="D51:D55"/>
    <mergeCell ref="E51:E55"/>
    <mergeCell ref="F51:F55"/>
    <mergeCell ref="A30:A44"/>
    <mergeCell ref="B30:B44"/>
    <mergeCell ref="C40:C44"/>
    <mergeCell ref="L30:L34"/>
    <mergeCell ref="M30:M34"/>
    <mergeCell ref="C35:C39"/>
    <mergeCell ref="D35:D39"/>
    <mergeCell ref="E35:E39"/>
    <mergeCell ref="F35:F39"/>
    <mergeCell ref="G35:G39"/>
    <mergeCell ref="H35:H39"/>
    <mergeCell ref="I35:I39"/>
    <mergeCell ref="J35:J39"/>
    <mergeCell ref="K35:K39"/>
    <mergeCell ref="L35:L39"/>
    <mergeCell ref="M35:M39"/>
    <mergeCell ref="C30:C34"/>
    <mergeCell ref="D30:D34"/>
    <mergeCell ref="E30:E34"/>
    <mergeCell ref="F30:F34"/>
    <mergeCell ref="G30:G34"/>
    <mergeCell ref="H30:H34"/>
    <mergeCell ref="I30:I34"/>
    <mergeCell ref="D40:D44"/>
    <mergeCell ref="E40:E44"/>
    <mergeCell ref="F40:F44"/>
    <mergeCell ref="G40:G44"/>
    <mergeCell ref="H40:H44"/>
    <mergeCell ref="I40:I44"/>
    <mergeCell ref="G22:G23"/>
    <mergeCell ref="H22:I22"/>
    <mergeCell ref="J22:K22"/>
    <mergeCell ref="J30:J34"/>
    <mergeCell ref="K30:K34"/>
    <mergeCell ref="L22:L23"/>
    <mergeCell ref="M22:M23"/>
    <mergeCell ref="N22:N23"/>
    <mergeCell ref="O22:O23"/>
    <mergeCell ref="A24:A28"/>
    <mergeCell ref="B24:B28"/>
    <mergeCell ref="C24:C28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125">
    <cfRule type="cellIs" dxfId="97" priority="53" operator="notEqual">
      <formula>100</formula>
    </cfRule>
  </conditionalFormatting>
  <conditionalFormatting sqref="C165">
    <cfRule type="cellIs" dxfId="96" priority="48" operator="equal">
      <formula>""</formula>
    </cfRule>
  </conditionalFormatting>
  <conditionalFormatting sqref="G29">
    <cfRule type="cellIs" dxfId="95" priority="25" operator="notEqual">
      <formula>100</formula>
    </cfRule>
  </conditionalFormatting>
  <conditionalFormatting sqref="G45">
    <cfRule type="cellIs" dxfId="94" priority="52" operator="notEqual">
      <formula>100</formula>
    </cfRule>
  </conditionalFormatting>
  <conditionalFormatting sqref="G71">
    <cfRule type="cellIs" dxfId="93" priority="47" operator="notEqual">
      <formula>100</formula>
    </cfRule>
  </conditionalFormatting>
  <conditionalFormatting sqref="G97">
    <cfRule type="cellIs" dxfId="92" priority="46" operator="notEqual">
      <formula>100</formula>
    </cfRule>
  </conditionalFormatting>
  <conditionalFormatting sqref="G118">
    <cfRule type="cellIs" dxfId="91" priority="45" operator="notEqual">
      <formula>100</formula>
    </cfRule>
  </conditionalFormatting>
  <conditionalFormatting sqref="G124">
    <cfRule type="cellIs" dxfId="90" priority="44" operator="notEqual">
      <formula>100</formula>
    </cfRule>
  </conditionalFormatting>
  <conditionalFormatting sqref="K143:K147">
    <cfRule type="cellIs" dxfId="89" priority="15" operator="equal">
      <formula>FALSE</formula>
    </cfRule>
  </conditionalFormatting>
  <conditionalFormatting sqref="L24">
    <cfRule type="cellIs" dxfId="88" priority="42" operator="equal">
      <formula>FALSE</formula>
    </cfRule>
  </conditionalFormatting>
  <conditionalFormatting sqref="L30 L35 L40">
    <cfRule type="cellIs" dxfId="87" priority="40" operator="equal">
      <formula>FALSE</formula>
    </cfRule>
  </conditionalFormatting>
  <conditionalFormatting sqref="L46">
    <cfRule type="cellIs" dxfId="86" priority="38" operator="equal">
      <formula>FALSE</formula>
    </cfRule>
  </conditionalFormatting>
  <conditionalFormatting sqref="L51 L56 L66">
    <cfRule type="cellIs" dxfId="85" priority="36" operator="equal">
      <formula>FALSE</formula>
    </cfRule>
  </conditionalFormatting>
  <conditionalFormatting sqref="L61">
    <cfRule type="cellIs" dxfId="84" priority="5" operator="equal">
      <formula>FALSE</formula>
    </cfRule>
  </conditionalFormatting>
  <conditionalFormatting sqref="L72">
    <cfRule type="cellIs" dxfId="83" priority="3" operator="equal">
      <formula>FALSE</formula>
    </cfRule>
  </conditionalFormatting>
  <conditionalFormatting sqref="L77">
    <cfRule type="cellIs" dxfId="82" priority="1" operator="equal">
      <formula>FALSE</formula>
    </cfRule>
  </conditionalFormatting>
  <conditionalFormatting sqref="L82">
    <cfRule type="cellIs" dxfId="81" priority="9" operator="equal">
      <formula>FALSE</formula>
    </cfRule>
  </conditionalFormatting>
  <conditionalFormatting sqref="L87">
    <cfRule type="cellIs" dxfId="80" priority="21" operator="equal">
      <formula>FALSE</formula>
    </cfRule>
  </conditionalFormatting>
  <conditionalFormatting sqref="L92">
    <cfRule type="cellIs" dxfId="79" priority="32" operator="equal">
      <formula>FALSE</formula>
    </cfRule>
  </conditionalFormatting>
  <conditionalFormatting sqref="L98">
    <cfRule type="cellIs" dxfId="78" priority="7" operator="equal">
      <formula>FALSE</formula>
    </cfRule>
  </conditionalFormatting>
  <conditionalFormatting sqref="L103">
    <cfRule type="cellIs" dxfId="77" priority="23" operator="equal">
      <formula>FALSE</formula>
    </cfRule>
  </conditionalFormatting>
  <conditionalFormatting sqref="L108 L113">
    <cfRule type="cellIs" dxfId="76" priority="30" operator="equal">
      <formula>FALSE</formula>
    </cfRule>
  </conditionalFormatting>
  <conditionalFormatting sqref="L119">
    <cfRule type="cellIs" dxfId="75" priority="28" operator="equal">
      <formula>FALSE</formula>
    </cfRule>
  </conditionalFormatting>
  <dataValidations count="4">
    <dataValidation allowBlank="1" showInputMessage="1" showErrorMessage="1" error="Only whole numbers between 10 to 100 is allowed." sqref="G113 G66 G87 G46 G51 G56 G61 G82 G103 G108 G119 G98 G72 G77" xr:uid="{00000000-0002-0000-0A00-000000000000}"/>
    <dataValidation type="whole" allowBlank="1" showInputMessage="1" showErrorMessage="1" error="Only whole numbers between 10 to 100 is allowed." sqref="G93:G96 C24:C28 G120:G123 G67:G70 G114:G117 G47:G50 G52:G55 G57:G60 G62:G65 G30:G44 F56 F77 F87 G88:G91 F82 G83:G86 F103 G104:G107 G109:G112 C119 F119 G24:G28 F98 G99:G102 C98:C117 F72 G73:G76 G78:G81" xr:uid="{00000000-0002-0000-0A00-000001000000}">
      <formula1>5</formula1>
      <formula2>100</formula2>
    </dataValidation>
    <dataValidation type="list" allowBlank="1" showInputMessage="1" showErrorMessage="1" sqref="J119:J123 C165 J30:J44 J24:J28 H119:H123 H30:H44 H24:H28 G143:G147 I143:I147 J98:J117 J46:J70 H98:H117 H46:H70 J72:J96 H72:H96" xr:uid="{00000000-0002-0000-0A00-000002000000}">
      <formula1>"Outstanding, Exceeds, Successful, Partially, Unacceptable"</formula1>
    </dataValidation>
    <dataValidation type="whole" allowBlank="1" showInputMessage="1" showErrorMessage="1" error="Only whole numbers between 10 to 100 is allowed." sqref="G92 F46 C30 F51 C120:C123 C46:C70 C35 C40 C72:C96" xr:uid="{00000000-0002-0000-0A00-000003000000}">
      <formula1>10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196"/>
  <sheetViews>
    <sheetView zoomScale="40" zoomScaleNormal="40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</cols>
  <sheetData>
    <row r="1" spans="1:15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5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5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5" ht="9" customHeight="1" x14ac:dyDescent="0.3"/>
    <row r="5" spans="1:15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</row>
    <row r="6" spans="1:15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</row>
    <row r="7" spans="1:15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</row>
    <row r="8" spans="1:15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</row>
    <row r="9" spans="1:15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</row>
    <row r="10" spans="1:15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</row>
    <row r="11" spans="1:15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</row>
    <row r="12" spans="1:15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</row>
    <row r="13" spans="1:15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</row>
    <row r="14" spans="1:15" ht="5.25" customHeight="1" x14ac:dyDescent="0.3"/>
    <row r="15" spans="1:15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5" s="4" customFormat="1" ht="12" x14ac:dyDescent="0.25">
      <c r="A16" s="80" t="s">
        <v>17</v>
      </c>
      <c r="B16" s="9"/>
      <c r="K16" s="6"/>
      <c r="L16" s="93"/>
      <c r="M16" s="94"/>
      <c r="N16" s="94"/>
      <c r="O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456">
        <v>1</v>
      </c>
      <c r="B24" s="356" t="s">
        <v>37</v>
      </c>
      <c r="C24" s="476">
        <v>42</v>
      </c>
      <c r="D24" s="458">
        <v>1</v>
      </c>
      <c r="E24" s="356" t="s">
        <v>467</v>
      </c>
      <c r="F24" s="356">
        <v>17</v>
      </c>
      <c r="G24" s="366">
        <f>F24/$C$24*100</f>
        <v>40.476190476190474</v>
      </c>
      <c r="H24" s="337" t="s">
        <v>39</v>
      </c>
      <c r="I24" s="356"/>
      <c r="J24" s="337" t="s">
        <v>71</v>
      </c>
      <c r="K24" s="381" t="s">
        <v>41</v>
      </c>
      <c r="L24" s="384">
        <f>IF(OR($C$24=0,G24=0),FALSE,IF(J24="Outstanding",5,IF(J24="Exceeds",4,IF(J24="Successful",3,IF(J24="Partially",2,IF(J24="Unacceptable",1))))))</f>
        <v>3</v>
      </c>
      <c r="M24" s="387">
        <f>$C$24*G24*L24/10000</f>
        <v>0.51</v>
      </c>
      <c r="N24" s="96" t="s">
        <v>39</v>
      </c>
      <c r="O24" s="147" t="s">
        <v>468</v>
      </c>
      <c r="Q24" s="82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457"/>
      <c r="B25" s="357"/>
      <c r="C25" s="477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96" t="s">
        <v>43</v>
      </c>
      <c r="O25" s="147" t="s">
        <v>469</v>
      </c>
      <c r="Q25" s="82"/>
    </row>
    <row r="26" spans="1:17" s="9" customFormat="1" ht="30" customHeight="1" x14ac:dyDescent="0.3">
      <c r="A26" s="457"/>
      <c r="B26" s="357"/>
      <c r="C26" s="477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98" t="s">
        <v>45</v>
      </c>
      <c r="O26" s="147" t="s">
        <v>470</v>
      </c>
      <c r="Q26" s="82"/>
    </row>
    <row r="27" spans="1:17" s="9" customFormat="1" ht="30" customHeight="1" x14ac:dyDescent="0.3">
      <c r="A27" s="457"/>
      <c r="B27" s="357"/>
      <c r="C27" s="477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99" t="s">
        <v>47</v>
      </c>
      <c r="O27" s="147" t="s">
        <v>471</v>
      </c>
      <c r="Q27" s="82"/>
    </row>
    <row r="28" spans="1:17" s="9" customFormat="1" ht="30" customHeight="1" thickBot="1" x14ac:dyDescent="0.35">
      <c r="A28" s="457"/>
      <c r="B28" s="357"/>
      <c r="C28" s="477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99" t="s">
        <v>49</v>
      </c>
      <c r="O28" s="147" t="s">
        <v>472</v>
      </c>
      <c r="Q28" s="82"/>
    </row>
    <row r="29" spans="1:17" s="9" customFormat="1" ht="30" customHeight="1" x14ac:dyDescent="0.3">
      <c r="A29" s="457"/>
      <c r="B29" s="357"/>
      <c r="C29" s="477"/>
      <c r="D29" s="458">
        <v>2</v>
      </c>
      <c r="E29" s="356" t="s">
        <v>473</v>
      </c>
      <c r="F29" s="356">
        <v>10</v>
      </c>
      <c r="G29" s="366">
        <f>F29/$C$24*100</f>
        <v>23.809523809523807</v>
      </c>
      <c r="H29" s="337" t="s">
        <v>39</v>
      </c>
      <c r="I29" s="356"/>
      <c r="J29" s="337" t="s">
        <v>71</v>
      </c>
      <c r="K29" s="381" t="s">
        <v>41</v>
      </c>
      <c r="L29" s="384">
        <f>IF(OR($C$24=0,G29=0),FALSE,IF(J29="Outstanding",5,IF(J29="Exceeds",4,IF(J29="Successful",3,IF(J29="Partially",2,IF(J29="Unacceptable",1))))))</f>
        <v>3</v>
      </c>
      <c r="M29" s="387">
        <f>$C$24*G29*L29/10000</f>
        <v>0.29999999999999993</v>
      </c>
      <c r="N29" s="99" t="s">
        <v>39</v>
      </c>
      <c r="O29" s="148" t="s">
        <v>474</v>
      </c>
      <c r="Q29" s="82"/>
    </row>
    <row r="30" spans="1:17" s="9" customFormat="1" ht="30" customHeight="1" x14ac:dyDescent="0.3">
      <c r="A30" s="457"/>
      <c r="B30" s="357"/>
      <c r="C30" s="477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96" t="s">
        <v>43</v>
      </c>
      <c r="O30" s="148" t="s">
        <v>475</v>
      </c>
      <c r="Q30" s="82"/>
    </row>
    <row r="31" spans="1:17" s="9" customFormat="1" ht="30" customHeight="1" x14ac:dyDescent="0.3">
      <c r="A31" s="457"/>
      <c r="B31" s="357"/>
      <c r="C31" s="477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99" t="s">
        <v>45</v>
      </c>
      <c r="O31" s="148" t="s">
        <v>476</v>
      </c>
      <c r="Q31" s="82"/>
    </row>
    <row r="32" spans="1:17" s="9" customFormat="1" ht="30" customHeight="1" x14ac:dyDescent="0.3">
      <c r="A32" s="457"/>
      <c r="B32" s="357"/>
      <c r="C32" s="477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99" t="s">
        <v>47</v>
      </c>
      <c r="O32" s="148" t="s">
        <v>477</v>
      </c>
      <c r="Q32" s="82"/>
    </row>
    <row r="33" spans="1:17" s="9" customFormat="1" ht="30" customHeight="1" thickBot="1" x14ac:dyDescent="0.35">
      <c r="A33" s="457"/>
      <c r="B33" s="357"/>
      <c r="C33" s="477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01" t="s">
        <v>49</v>
      </c>
      <c r="O33" s="147" t="s">
        <v>472</v>
      </c>
      <c r="Q33" s="82"/>
    </row>
    <row r="34" spans="1:17" s="9" customFormat="1" ht="30" customHeight="1" x14ac:dyDescent="0.3">
      <c r="A34" s="457"/>
      <c r="B34" s="357"/>
      <c r="C34" s="477"/>
      <c r="D34" s="458">
        <v>3</v>
      </c>
      <c r="E34" s="356" t="s">
        <v>478</v>
      </c>
      <c r="F34" s="356">
        <v>15</v>
      </c>
      <c r="G34" s="366">
        <f>F34/$C$24*100</f>
        <v>35.714285714285715</v>
      </c>
      <c r="H34" s="337" t="s">
        <v>39</v>
      </c>
      <c r="I34" s="356"/>
      <c r="J34" s="337" t="s">
        <v>71</v>
      </c>
      <c r="K34" s="381" t="s">
        <v>41</v>
      </c>
      <c r="L34" s="384">
        <f>IF(OR($C$24=0,G34=0),FALSE,IF(J34="Outstanding",5,IF(J34="Exceeds",4,IF(J34="Successful",3,IF(J34="Partially",2,IF(J34="Unacceptable",1))))))</f>
        <v>3</v>
      </c>
      <c r="M34" s="387">
        <f>$C$24*G34*L34/10000</f>
        <v>0.45</v>
      </c>
      <c r="N34" s="99" t="s">
        <v>39</v>
      </c>
      <c r="O34" s="147" t="s">
        <v>479</v>
      </c>
      <c r="Q34" s="82" t="str">
        <f>IF(AND($C$24&gt;0,G34&gt;0,J34=""),"RATING REQ'D",IF(AND(K34="",OR(J34="Outstanding",J34="Exceeds",J34="Unacceptable")),"Comments compulsory for O, E or U rating",""))</f>
        <v/>
      </c>
    </row>
    <row r="35" spans="1:17" s="9" customFormat="1" ht="30" customHeight="1" x14ac:dyDescent="0.3">
      <c r="A35" s="457"/>
      <c r="B35" s="357"/>
      <c r="C35" s="477"/>
      <c r="D35" s="459"/>
      <c r="E35" s="357"/>
      <c r="F35" s="357"/>
      <c r="G35" s="367"/>
      <c r="H35" s="338"/>
      <c r="I35" s="357"/>
      <c r="J35" s="338"/>
      <c r="K35" s="382"/>
      <c r="L35" s="385"/>
      <c r="M35" s="388"/>
      <c r="N35" s="96" t="s">
        <v>43</v>
      </c>
      <c r="O35" s="147" t="s">
        <v>480</v>
      </c>
      <c r="Q35" s="82"/>
    </row>
    <row r="36" spans="1:17" s="9" customFormat="1" ht="30" customHeight="1" x14ac:dyDescent="0.3">
      <c r="A36" s="457"/>
      <c r="B36" s="357"/>
      <c r="C36" s="477"/>
      <c r="D36" s="459"/>
      <c r="E36" s="357"/>
      <c r="F36" s="357"/>
      <c r="G36" s="367"/>
      <c r="H36" s="338"/>
      <c r="I36" s="357"/>
      <c r="J36" s="338"/>
      <c r="K36" s="382"/>
      <c r="L36" s="385"/>
      <c r="M36" s="388"/>
      <c r="N36" s="99" t="s">
        <v>45</v>
      </c>
      <c r="O36" s="147" t="s">
        <v>481</v>
      </c>
      <c r="Q36" s="82"/>
    </row>
    <row r="37" spans="1:17" s="9" customFormat="1" ht="30" customHeight="1" x14ac:dyDescent="0.3">
      <c r="A37" s="457"/>
      <c r="B37" s="357"/>
      <c r="C37" s="477"/>
      <c r="D37" s="459"/>
      <c r="E37" s="357"/>
      <c r="F37" s="357"/>
      <c r="G37" s="367"/>
      <c r="H37" s="338"/>
      <c r="I37" s="357"/>
      <c r="J37" s="338"/>
      <c r="K37" s="382"/>
      <c r="L37" s="385"/>
      <c r="M37" s="388"/>
      <c r="N37" s="99" t="s">
        <v>47</v>
      </c>
      <c r="O37" s="147" t="s">
        <v>482</v>
      </c>
      <c r="Q37" s="82"/>
    </row>
    <row r="38" spans="1:17" s="9" customFormat="1" ht="30" customHeight="1" thickBot="1" x14ac:dyDescent="0.35">
      <c r="A38" s="590"/>
      <c r="B38" s="453"/>
      <c r="C38" s="645"/>
      <c r="D38" s="460"/>
      <c r="E38" s="453"/>
      <c r="F38" s="453"/>
      <c r="G38" s="468"/>
      <c r="H38" s="452"/>
      <c r="I38" s="453"/>
      <c r="J38" s="452"/>
      <c r="K38" s="454"/>
      <c r="L38" s="455"/>
      <c r="M38" s="389"/>
      <c r="N38" s="101" t="s">
        <v>49</v>
      </c>
      <c r="O38" s="149" t="s">
        <v>483</v>
      </c>
      <c r="Q38" s="82"/>
    </row>
    <row r="39" spans="1:17" s="9" customFormat="1" ht="30" customHeight="1" thickBot="1" x14ac:dyDescent="0.35">
      <c r="A39" s="11"/>
      <c r="B39" s="10"/>
      <c r="C39" s="72"/>
      <c r="E39" s="14"/>
      <c r="F39" s="14"/>
      <c r="G39" s="83">
        <f>IF(C24=0,0,SUM(G24:G38))</f>
        <v>100</v>
      </c>
      <c r="H39" s="45" t="str">
        <f>IF(AND(C8&gt;0,G39=0),"PLEASE ENSURE KPIs ARE SET",IF(AND(C8&gt;0,G39&gt;0,G39&lt;100),"PLEASE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Q39" s="82"/>
    </row>
    <row r="40" spans="1:17" s="9" customFormat="1" ht="30" customHeight="1" x14ac:dyDescent="0.3">
      <c r="A40" s="591">
        <v>2</v>
      </c>
      <c r="B40" s="520" t="s">
        <v>63</v>
      </c>
      <c r="C40" s="644">
        <v>10</v>
      </c>
      <c r="D40" s="458">
        <v>1</v>
      </c>
      <c r="E40" s="356" t="s">
        <v>63</v>
      </c>
      <c r="F40" s="356">
        <v>10</v>
      </c>
      <c r="G40" s="366">
        <v>100</v>
      </c>
      <c r="H40" s="337" t="s">
        <v>39</v>
      </c>
      <c r="I40" s="356"/>
      <c r="J40" s="337" t="s">
        <v>71</v>
      </c>
      <c r="K40" s="381" t="s">
        <v>41</v>
      </c>
      <c r="L40" s="384">
        <f>IF(OR($C$40=0,G40=0),FALSE,IF(J40="Outstanding",5,IF(J40="Exceeds",4,IF(J40="Successful",3,IF(J40="Partially",2,IF(J40="Unacceptable",1))))))</f>
        <v>3</v>
      </c>
      <c r="M40" s="387">
        <f>$C$40*G40*L40/10000</f>
        <v>0.3</v>
      </c>
      <c r="N40" s="107" t="s">
        <v>39</v>
      </c>
      <c r="O40" s="108" t="s">
        <v>65</v>
      </c>
      <c r="Q40" s="82" t="str">
        <f>IF(AND($C$24&gt;0,G40&gt;0,J40=""),"RATING REQ'D",IF(AND(K40="",OR(J40="Outstanding",J40="Exceeds",J40="Unacceptable")),"Comments compulsory for O, E or U rating",""))</f>
        <v/>
      </c>
    </row>
    <row r="41" spans="1:17" s="9" customFormat="1" ht="30" customHeight="1" x14ac:dyDescent="0.3">
      <c r="A41" s="457"/>
      <c r="B41" s="357"/>
      <c r="C41" s="477"/>
      <c r="D41" s="459"/>
      <c r="E41" s="357"/>
      <c r="F41" s="357"/>
      <c r="G41" s="367"/>
      <c r="H41" s="338"/>
      <c r="I41" s="357"/>
      <c r="J41" s="338"/>
      <c r="K41" s="382"/>
      <c r="L41" s="385"/>
      <c r="M41" s="388"/>
      <c r="N41" s="107" t="s">
        <v>43</v>
      </c>
      <c r="O41" s="109" t="s">
        <v>66</v>
      </c>
      <c r="Q41" s="82"/>
    </row>
    <row r="42" spans="1:17" s="9" customFormat="1" ht="30" customHeight="1" x14ac:dyDescent="0.3">
      <c r="A42" s="457"/>
      <c r="B42" s="357"/>
      <c r="C42" s="477"/>
      <c r="D42" s="459"/>
      <c r="E42" s="357"/>
      <c r="F42" s="357"/>
      <c r="G42" s="367"/>
      <c r="H42" s="338"/>
      <c r="I42" s="357"/>
      <c r="J42" s="338"/>
      <c r="K42" s="382"/>
      <c r="L42" s="385"/>
      <c r="M42" s="388"/>
      <c r="N42" s="107" t="s">
        <v>45</v>
      </c>
      <c r="O42" s="109" t="s">
        <v>67</v>
      </c>
      <c r="Q42" s="82"/>
    </row>
    <row r="43" spans="1:17" s="9" customFormat="1" ht="30" customHeight="1" x14ac:dyDescent="0.3">
      <c r="A43" s="457"/>
      <c r="B43" s="357"/>
      <c r="C43" s="477"/>
      <c r="D43" s="459"/>
      <c r="E43" s="357"/>
      <c r="F43" s="357"/>
      <c r="G43" s="367"/>
      <c r="H43" s="338"/>
      <c r="I43" s="357"/>
      <c r="J43" s="338"/>
      <c r="K43" s="382"/>
      <c r="L43" s="385"/>
      <c r="M43" s="388"/>
      <c r="N43" s="107" t="s">
        <v>47</v>
      </c>
      <c r="O43" s="109" t="s">
        <v>68</v>
      </c>
      <c r="Q43" s="82"/>
    </row>
    <row r="44" spans="1:17" s="9" customFormat="1" ht="30" customHeight="1" thickBot="1" x14ac:dyDescent="0.35">
      <c r="A44" s="457"/>
      <c r="B44" s="357"/>
      <c r="C44" s="645"/>
      <c r="D44" s="460"/>
      <c r="E44" s="453"/>
      <c r="F44" s="453"/>
      <c r="G44" s="468"/>
      <c r="H44" s="452"/>
      <c r="I44" s="453"/>
      <c r="J44" s="452"/>
      <c r="K44" s="454"/>
      <c r="L44" s="455"/>
      <c r="M44" s="389"/>
      <c r="N44" s="107" t="s">
        <v>49</v>
      </c>
      <c r="O44" s="110" t="s">
        <v>69</v>
      </c>
      <c r="Q44" s="82"/>
    </row>
    <row r="45" spans="1:17" s="9" customFormat="1" ht="30" hidden="1" customHeight="1" x14ac:dyDescent="0.3">
      <c r="A45" s="457"/>
      <c r="B45" s="357"/>
      <c r="C45" s="644"/>
      <c r="D45" s="458">
        <v>4</v>
      </c>
      <c r="E45" s="356"/>
      <c r="F45" s="356"/>
      <c r="G45" s="366">
        <f>F45/$C$24*100</f>
        <v>0</v>
      </c>
      <c r="H45" s="337"/>
      <c r="I45" s="356"/>
      <c r="J45" s="337"/>
      <c r="K45" s="381"/>
      <c r="L45" s="384" t="b">
        <f>IF(OR($C$24=0,G45=0),FALSE,IF(J45="Outstanding",5,IF(J45="Exceeds",4,IF(J45="Successful",3,IF(J45="Partially",2,IF(J45="Unacceptable",1))))))</f>
        <v>0</v>
      </c>
      <c r="M45" s="387">
        <f>$C$24*G45*L45/10000</f>
        <v>0</v>
      </c>
      <c r="N45" s="111"/>
      <c r="O45" s="112" t="str">
        <f>IF(Q45="","",1)</f>
        <v/>
      </c>
      <c r="Q45" s="82" t="str">
        <f>IF(AND($C$24&gt;0,G45&gt;0,J45=""),"RATING REQ'D",IF(AND(K45="",OR(J45="Outstanding",J45="Exceeds",J45="Unacceptable")),"Comments compulsory for O, E or U rating",""))</f>
        <v/>
      </c>
    </row>
    <row r="46" spans="1:17" s="9" customFormat="1" ht="30" hidden="1" customHeight="1" x14ac:dyDescent="0.3">
      <c r="A46" s="457"/>
      <c r="B46" s="357"/>
      <c r="C46" s="477"/>
      <c r="D46" s="459"/>
      <c r="E46" s="357"/>
      <c r="F46" s="357"/>
      <c r="G46" s="367"/>
      <c r="H46" s="338"/>
      <c r="I46" s="357"/>
      <c r="J46" s="338"/>
      <c r="K46" s="382"/>
      <c r="L46" s="385"/>
      <c r="M46" s="388"/>
      <c r="N46" s="111"/>
      <c r="O46" s="112"/>
      <c r="Q46" s="82"/>
    </row>
    <row r="47" spans="1:17" s="9" customFormat="1" ht="30" hidden="1" customHeight="1" x14ac:dyDescent="0.3">
      <c r="A47" s="457"/>
      <c r="B47" s="357"/>
      <c r="C47" s="477"/>
      <c r="D47" s="459"/>
      <c r="E47" s="357"/>
      <c r="F47" s="357"/>
      <c r="G47" s="367"/>
      <c r="H47" s="338"/>
      <c r="I47" s="357"/>
      <c r="J47" s="338"/>
      <c r="K47" s="382"/>
      <c r="L47" s="385"/>
      <c r="M47" s="388"/>
      <c r="N47" s="111"/>
      <c r="O47" s="112"/>
      <c r="Q47" s="82"/>
    </row>
    <row r="48" spans="1:17" s="9" customFormat="1" ht="30" hidden="1" customHeight="1" x14ac:dyDescent="0.3">
      <c r="A48" s="457"/>
      <c r="B48" s="357"/>
      <c r="C48" s="477"/>
      <c r="D48" s="459"/>
      <c r="E48" s="357"/>
      <c r="F48" s="357"/>
      <c r="G48" s="367"/>
      <c r="H48" s="338"/>
      <c r="I48" s="357"/>
      <c r="J48" s="338"/>
      <c r="K48" s="382"/>
      <c r="L48" s="385"/>
      <c r="M48" s="388"/>
      <c r="N48" s="111"/>
      <c r="O48" s="112"/>
      <c r="Q48" s="82"/>
    </row>
    <row r="49" spans="1:17" s="9" customFormat="1" ht="30" hidden="1" customHeight="1" x14ac:dyDescent="0.3">
      <c r="A49" s="457"/>
      <c r="B49" s="357"/>
      <c r="C49" s="645"/>
      <c r="D49" s="460"/>
      <c r="E49" s="453"/>
      <c r="F49" s="453"/>
      <c r="G49" s="468"/>
      <c r="H49" s="452"/>
      <c r="I49" s="453"/>
      <c r="J49" s="452"/>
      <c r="K49" s="454"/>
      <c r="L49" s="455"/>
      <c r="M49" s="389"/>
      <c r="N49" s="111"/>
      <c r="O49" s="112"/>
      <c r="Q49" s="82"/>
    </row>
    <row r="50" spans="1:17" s="9" customFormat="1" ht="30" hidden="1" customHeight="1" x14ac:dyDescent="0.3">
      <c r="A50" s="457"/>
      <c r="B50" s="357"/>
      <c r="C50" s="644"/>
      <c r="D50" s="458">
        <v>5</v>
      </c>
      <c r="E50" s="356"/>
      <c r="F50" s="356"/>
      <c r="G50" s="366">
        <f>F50/$C$24*100</f>
        <v>0</v>
      </c>
      <c r="H50" s="337"/>
      <c r="I50" s="356"/>
      <c r="J50" s="337"/>
      <c r="K50" s="381"/>
      <c r="L50" s="384" t="b">
        <f>IF(OR($C$24=0,G50=0),FALSE,IF(J50="Outstanding",5,IF(J50="Exceeds",4,IF(J50="Successful",3,IF(J50="Partially",2,IF(J50="Unacceptable",1))))))</f>
        <v>0</v>
      </c>
      <c r="M50" s="387">
        <f>$C$24*G50*L50/10000</f>
        <v>0</v>
      </c>
      <c r="N50" s="111"/>
      <c r="O50" s="112" t="str">
        <f>IF(Q50="","",1)</f>
        <v/>
      </c>
      <c r="Q50" s="82" t="str">
        <f>IF(AND($C$24&gt;0,G50&gt;0,J50=""),"RATING REQ'D",IF(AND(K50="",OR(J50="Outstanding",J50="Exceeds",J50="Unacceptable")),"Comments compulsory for O, E or U rating",""))</f>
        <v/>
      </c>
    </row>
    <row r="51" spans="1:17" s="9" customFormat="1" ht="30" hidden="1" customHeight="1" x14ac:dyDescent="0.3">
      <c r="A51" s="457"/>
      <c r="B51" s="357"/>
      <c r="C51" s="477"/>
      <c r="D51" s="459"/>
      <c r="E51" s="357"/>
      <c r="F51" s="357"/>
      <c r="G51" s="367"/>
      <c r="H51" s="338"/>
      <c r="I51" s="357"/>
      <c r="J51" s="338"/>
      <c r="K51" s="382"/>
      <c r="L51" s="385"/>
      <c r="M51" s="388"/>
      <c r="N51" s="111"/>
      <c r="O51" s="112"/>
      <c r="Q51" s="82"/>
    </row>
    <row r="52" spans="1:17" s="9" customFormat="1" ht="30" hidden="1" customHeight="1" x14ac:dyDescent="0.3">
      <c r="A52" s="457"/>
      <c r="B52" s="357"/>
      <c r="C52" s="477"/>
      <c r="D52" s="459"/>
      <c r="E52" s="357"/>
      <c r="F52" s="357"/>
      <c r="G52" s="367"/>
      <c r="H52" s="338"/>
      <c r="I52" s="357"/>
      <c r="J52" s="338"/>
      <c r="K52" s="382"/>
      <c r="L52" s="385"/>
      <c r="M52" s="388"/>
      <c r="N52" s="111"/>
      <c r="O52" s="112"/>
      <c r="Q52" s="82"/>
    </row>
    <row r="53" spans="1:17" s="9" customFormat="1" ht="30" hidden="1" customHeight="1" x14ac:dyDescent="0.3">
      <c r="A53" s="457"/>
      <c r="B53" s="357"/>
      <c r="C53" s="477"/>
      <c r="D53" s="459"/>
      <c r="E53" s="357"/>
      <c r="F53" s="357"/>
      <c r="G53" s="367"/>
      <c r="H53" s="338"/>
      <c r="I53" s="357"/>
      <c r="J53" s="338"/>
      <c r="K53" s="382"/>
      <c r="L53" s="385"/>
      <c r="M53" s="388"/>
      <c r="N53" s="111"/>
      <c r="O53" s="112"/>
      <c r="Q53" s="82"/>
    </row>
    <row r="54" spans="1:17" s="9" customFormat="1" ht="30" hidden="1" customHeight="1" x14ac:dyDescent="0.3">
      <c r="A54" s="464"/>
      <c r="B54" s="358"/>
      <c r="C54" s="478"/>
      <c r="D54" s="469"/>
      <c r="E54" s="358"/>
      <c r="F54" s="358"/>
      <c r="G54" s="368"/>
      <c r="H54" s="339"/>
      <c r="I54" s="358"/>
      <c r="J54" s="339"/>
      <c r="K54" s="383"/>
      <c r="L54" s="386"/>
      <c r="M54" s="389"/>
      <c r="N54" s="111"/>
      <c r="O54" s="112"/>
      <c r="Q54" s="82"/>
    </row>
    <row r="55" spans="1:17" s="9" customFormat="1" ht="30" customHeight="1" thickBot="1" x14ac:dyDescent="0.35">
      <c r="A55" s="11"/>
      <c r="B55" s="10"/>
      <c r="C55" s="72"/>
      <c r="E55" s="14"/>
      <c r="F55" s="14"/>
      <c r="G55" s="83">
        <f>IF(C40=0,0,SUM(G40:G50))</f>
        <v>100</v>
      </c>
      <c r="H55" s="45" t="str">
        <f>IF(AND(C24&gt;0,G55=0),"PLEASE ENSURE KPIs ARE SET",IF(AND(C24&gt;0,G55&gt;0,G55&lt;100),"PLEASE ENSURE TOTAL WEIGHTAGE IS 100%.",IF(G55&gt;100,"WEIGHTAGE EXCEEDED, PLEASE REVIEW.","")))</f>
        <v/>
      </c>
      <c r="I55" s="14"/>
      <c r="J55" s="11"/>
      <c r="K55" s="14"/>
      <c r="L55" s="103"/>
      <c r="M55" s="104"/>
      <c r="N55" s="105"/>
      <c r="O55" s="106" t="str">
        <f>IF(N55="","",1)</f>
        <v/>
      </c>
      <c r="Q55" s="82"/>
    </row>
    <row r="56" spans="1:17" s="9" customFormat="1" ht="30" customHeight="1" x14ac:dyDescent="0.3">
      <c r="A56" s="393">
        <v>3</v>
      </c>
      <c r="B56" s="395" t="s">
        <v>484</v>
      </c>
      <c r="C56" s="485">
        <v>25</v>
      </c>
      <c r="D56" s="458">
        <v>1</v>
      </c>
      <c r="E56" s="356" t="s">
        <v>485</v>
      </c>
      <c r="F56" s="356">
        <v>15</v>
      </c>
      <c r="G56" s="366">
        <f>F56/$C$56*100</f>
        <v>60</v>
      </c>
      <c r="H56" s="337" t="s">
        <v>39</v>
      </c>
      <c r="I56" s="356"/>
      <c r="J56" s="337" t="s">
        <v>71</v>
      </c>
      <c r="K56" s="381" t="s">
        <v>41</v>
      </c>
      <c r="L56" s="384">
        <f>IF(OR($C$56=0,G56=0),FALSE,IF(J56="Outstanding",5,IF(J56="Exceeds",4,IF(J56="Successful",3,IF(J56="Partially",2,IF(J56="Unacceptable",1))))))</f>
        <v>3</v>
      </c>
      <c r="M56" s="387">
        <f>$C$56*G56*L56/10000</f>
        <v>0.45</v>
      </c>
      <c r="N56" s="107" t="s">
        <v>39</v>
      </c>
      <c r="O56" s="121" t="s">
        <v>486</v>
      </c>
      <c r="Q56" s="82" t="str">
        <f>IF(AND($C$56&gt;0,G56&gt;0,J56=""),"RATING REQ'D",IF(AND(K56="",OR(J56="Outstanding",J56="Exceeds", J56="Unacceptable")),"Comments compulsory for O, E and U rating",""))</f>
        <v/>
      </c>
    </row>
    <row r="57" spans="1:17" s="9" customFormat="1" ht="30" customHeight="1" x14ac:dyDescent="0.3">
      <c r="A57" s="394"/>
      <c r="B57" s="378"/>
      <c r="C57" s="486"/>
      <c r="D57" s="459"/>
      <c r="E57" s="357"/>
      <c r="F57" s="357"/>
      <c r="G57" s="367"/>
      <c r="H57" s="338"/>
      <c r="I57" s="357"/>
      <c r="J57" s="338"/>
      <c r="K57" s="382"/>
      <c r="L57" s="385"/>
      <c r="M57" s="388"/>
      <c r="N57" s="107" t="s">
        <v>43</v>
      </c>
      <c r="O57" s="115" t="s">
        <v>487</v>
      </c>
      <c r="Q57" s="82"/>
    </row>
    <row r="58" spans="1:17" s="9" customFormat="1" ht="30" customHeight="1" x14ac:dyDescent="0.3">
      <c r="A58" s="394"/>
      <c r="B58" s="378"/>
      <c r="C58" s="486"/>
      <c r="D58" s="459"/>
      <c r="E58" s="357"/>
      <c r="F58" s="357"/>
      <c r="G58" s="367"/>
      <c r="H58" s="338"/>
      <c r="I58" s="357"/>
      <c r="J58" s="338"/>
      <c r="K58" s="382"/>
      <c r="L58" s="385"/>
      <c r="M58" s="388"/>
      <c r="N58" s="107" t="s">
        <v>45</v>
      </c>
      <c r="O58" s="122" t="s">
        <v>488</v>
      </c>
      <c r="Q58" s="82"/>
    </row>
    <row r="59" spans="1:17" s="9" customFormat="1" ht="30" customHeight="1" x14ac:dyDescent="0.3">
      <c r="A59" s="394"/>
      <c r="B59" s="378"/>
      <c r="C59" s="486"/>
      <c r="D59" s="459"/>
      <c r="E59" s="357"/>
      <c r="F59" s="357"/>
      <c r="G59" s="367"/>
      <c r="H59" s="338"/>
      <c r="I59" s="357"/>
      <c r="J59" s="338"/>
      <c r="K59" s="382"/>
      <c r="L59" s="385"/>
      <c r="M59" s="388"/>
      <c r="N59" s="107" t="s">
        <v>47</v>
      </c>
      <c r="O59" s="115" t="s">
        <v>489</v>
      </c>
      <c r="Q59" s="82"/>
    </row>
    <row r="60" spans="1:17" s="9" customFormat="1" ht="30" customHeight="1" thickBot="1" x14ac:dyDescent="0.35">
      <c r="A60" s="394"/>
      <c r="B60" s="378"/>
      <c r="C60" s="486"/>
      <c r="D60" s="460"/>
      <c r="E60" s="358"/>
      <c r="F60" s="358"/>
      <c r="G60" s="368"/>
      <c r="H60" s="339"/>
      <c r="I60" s="358"/>
      <c r="J60" s="339"/>
      <c r="K60" s="383"/>
      <c r="L60" s="386"/>
      <c r="M60" s="389"/>
      <c r="N60" s="107" t="s">
        <v>49</v>
      </c>
      <c r="O60" s="122" t="s">
        <v>490</v>
      </c>
      <c r="Q60" s="82"/>
    </row>
    <row r="61" spans="1:17" s="9" customFormat="1" ht="30" customHeight="1" x14ac:dyDescent="0.3">
      <c r="A61" s="394"/>
      <c r="B61" s="378"/>
      <c r="C61" s="486"/>
      <c r="D61" s="458">
        <v>2</v>
      </c>
      <c r="E61" s="356" t="s">
        <v>78</v>
      </c>
      <c r="F61" s="356">
        <v>10</v>
      </c>
      <c r="G61" s="366">
        <f>F61/$C$56*100</f>
        <v>40</v>
      </c>
      <c r="H61" s="337" t="s">
        <v>39</v>
      </c>
      <c r="I61" s="356"/>
      <c r="J61" s="337" t="s">
        <v>71</v>
      </c>
      <c r="K61" s="381" t="s">
        <v>41</v>
      </c>
      <c r="L61" s="384">
        <f>IF(OR($C$56=0,G61=0),FALSE,IF(J61="Outstanding",5,IF(J61="Exceeds",4,IF(J61="Successful",3,IF(J61="Partially",2,IF(J61="Unacceptable",1))))))</f>
        <v>3</v>
      </c>
      <c r="M61" s="387">
        <f>$C$56*G61*L61/10000</f>
        <v>0.3</v>
      </c>
      <c r="N61" s="107" t="s">
        <v>39</v>
      </c>
      <c r="O61" s="150" t="s">
        <v>305</v>
      </c>
      <c r="Q61" s="82" t="str">
        <f>IF(AND($C$56&gt;0,G61&gt;0,J61=""),"RATING REQ'D",IF(AND(K61="",OR(J61="Outstanding",J61="Exceeds", J61="Unacceptable")),"Comments compulsory for O, E and U rating",""))</f>
        <v/>
      </c>
    </row>
    <row r="62" spans="1:17" s="9" customFormat="1" ht="30" customHeight="1" x14ac:dyDescent="0.3">
      <c r="A62" s="394"/>
      <c r="B62" s="378"/>
      <c r="C62" s="486"/>
      <c r="D62" s="459"/>
      <c r="E62" s="357"/>
      <c r="F62" s="357"/>
      <c r="G62" s="367"/>
      <c r="H62" s="338"/>
      <c r="I62" s="357"/>
      <c r="J62" s="338"/>
      <c r="K62" s="382"/>
      <c r="L62" s="385"/>
      <c r="M62" s="388"/>
      <c r="N62" s="107" t="s">
        <v>43</v>
      </c>
      <c r="O62" s="141" t="s">
        <v>306</v>
      </c>
      <c r="Q62" s="82"/>
    </row>
    <row r="63" spans="1:17" s="9" customFormat="1" ht="30" customHeight="1" x14ac:dyDescent="0.3">
      <c r="A63" s="394"/>
      <c r="B63" s="378"/>
      <c r="C63" s="486"/>
      <c r="D63" s="459"/>
      <c r="E63" s="357"/>
      <c r="F63" s="357"/>
      <c r="G63" s="367"/>
      <c r="H63" s="338"/>
      <c r="I63" s="357"/>
      <c r="J63" s="338"/>
      <c r="K63" s="382"/>
      <c r="L63" s="385"/>
      <c r="M63" s="388"/>
      <c r="N63" s="107" t="s">
        <v>45</v>
      </c>
      <c r="O63" s="141" t="s">
        <v>307</v>
      </c>
      <c r="Q63" s="82"/>
    </row>
    <row r="64" spans="1:17" s="9" customFormat="1" ht="30" customHeight="1" x14ac:dyDescent="0.3">
      <c r="A64" s="394"/>
      <c r="B64" s="378"/>
      <c r="C64" s="486"/>
      <c r="D64" s="459"/>
      <c r="E64" s="357"/>
      <c r="F64" s="357"/>
      <c r="G64" s="367"/>
      <c r="H64" s="338"/>
      <c r="I64" s="357"/>
      <c r="J64" s="338"/>
      <c r="K64" s="382"/>
      <c r="L64" s="385"/>
      <c r="M64" s="388"/>
      <c r="N64" s="107" t="s">
        <v>47</v>
      </c>
      <c r="O64" s="115" t="s">
        <v>308</v>
      </c>
      <c r="Q64" s="82"/>
    </row>
    <row r="65" spans="1:17" s="9" customFormat="1" ht="30" customHeight="1" thickBot="1" x14ac:dyDescent="0.35">
      <c r="A65" s="394"/>
      <c r="B65" s="378"/>
      <c r="C65" s="486"/>
      <c r="D65" s="460"/>
      <c r="E65" s="453"/>
      <c r="F65" s="453"/>
      <c r="G65" s="468"/>
      <c r="H65" s="452"/>
      <c r="I65" s="453"/>
      <c r="J65" s="452"/>
      <c r="K65" s="454"/>
      <c r="L65" s="455"/>
      <c r="M65" s="389"/>
      <c r="N65" s="107" t="s">
        <v>49</v>
      </c>
      <c r="O65" s="116" t="s">
        <v>309</v>
      </c>
      <c r="Q65" s="82"/>
    </row>
    <row r="66" spans="1:17" s="9" customFormat="1" ht="30" customHeight="1" thickBot="1" x14ac:dyDescent="0.35">
      <c r="A66" s="11"/>
      <c r="B66" s="10"/>
      <c r="C66" s="72"/>
      <c r="E66" s="14"/>
      <c r="F66" s="14"/>
      <c r="G66" s="73">
        <f>IF(C56=0,0,SUM(G56:G65))</f>
        <v>100</v>
      </c>
      <c r="H66" s="45" t="str">
        <f>IF(AND(C56&gt;0,G66=0),"PLEASE ENSURE KPIs ARE SET",IF(AND(C56&gt;0,G66&gt;0,G66&lt;100),"PLEASE ENSURE TOTAL WEIGHTAGE IS 100%.",IF(G66&gt;100,"WEIGHTAGE EXCEEDED, PLEASE REVIEW.","")))</f>
        <v/>
      </c>
      <c r="I66" s="14"/>
      <c r="J66" s="11"/>
      <c r="K66" s="14"/>
      <c r="L66" s="103"/>
      <c r="M66" s="104"/>
      <c r="N66" s="105"/>
      <c r="O66" s="106" t="str">
        <f>IF(N66="","",1)</f>
        <v/>
      </c>
      <c r="Q66" s="82"/>
    </row>
    <row r="67" spans="1:17" s="9" customFormat="1" ht="30" customHeight="1" x14ac:dyDescent="0.3">
      <c r="A67" s="393">
        <v>4</v>
      </c>
      <c r="B67" s="395" t="s">
        <v>97</v>
      </c>
      <c r="C67" s="485">
        <v>13</v>
      </c>
      <c r="D67" s="458">
        <v>1</v>
      </c>
      <c r="E67" s="356" t="s">
        <v>491</v>
      </c>
      <c r="F67" s="356">
        <v>5</v>
      </c>
      <c r="G67" s="366">
        <f>F67/$C$67*100</f>
        <v>38.461538461538467</v>
      </c>
      <c r="H67" s="337" t="s">
        <v>39</v>
      </c>
      <c r="I67" s="356"/>
      <c r="J67" s="337" t="s">
        <v>71</v>
      </c>
      <c r="K67" s="381" t="s">
        <v>41</v>
      </c>
      <c r="L67" s="384">
        <f>IF(OR($C$67=0,G67=0),FALSE,IF(J67="Outstanding",5,IF(J67="Exceeds",4,IF(J67="Successful",3,IF(J67="Partially",2,IF(J67="Unacceptable",1))))))</f>
        <v>3</v>
      </c>
      <c r="M67" s="387">
        <f>$C$67*G67*L67/10000</f>
        <v>0.15000000000000002</v>
      </c>
      <c r="N67" s="107" t="s">
        <v>39</v>
      </c>
      <c r="O67" s="100" t="s">
        <v>492</v>
      </c>
      <c r="Q67" s="82" t="str">
        <f>IF(AND($C$67&gt;0,G67&gt;0,J67=""),"RATING REQ'D",IF(AND(K67="",OR(J67="Outstanding",J67="Exceeds", J67="Unacceptable")),"Comments compulsory for O, E and U rating",""))</f>
        <v/>
      </c>
    </row>
    <row r="68" spans="1:17" s="9" customFormat="1" ht="30" customHeight="1" x14ac:dyDescent="0.3">
      <c r="A68" s="394"/>
      <c r="B68" s="378"/>
      <c r="C68" s="486"/>
      <c r="D68" s="459"/>
      <c r="E68" s="357"/>
      <c r="F68" s="357"/>
      <c r="G68" s="367"/>
      <c r="H68" s="338"/>
      <c r="I68" s="357"/>
      <c r="J68" s="338"/>
      <c r="K68" s="382"/>
      <c r="L68" s="385"/>
      <c r="M68" s="388"/>
      <c r="N68" s="107" t="s">
        <v>43</v>
      </c>
      <c r="O68" s="100" t="s">
        <v>493</v>
      </c>
      <c r="Q68" s="82"/>
    </row>
    <row r="69" spans="1:17" s="9" customFormat="1" ht="30" customHeight="1" x14ac:dyDescent="0.3">
      <c r="A69" s="394"/>
      <c r="B69" s="378"/>
      <c r="C69" s="486"/>
      <c r="D69" s="459"/>
      <c r="E69" s="357"/>
      <c r="F69" s="357"/>
      <c r="G69" s="367"/>
      <c r="H69" s="338"/>
      <c r="I69" s="357"/>
      <c r="J69" s="338"/>
      <c r="K69" s="382"/>
      <c r="L69" s="385"/>
      <c r="M69" s="388"/>
      <c r="N69" s="107" t="s">
        <v>45</v>
      </c>
      <c r="O69" s="100" t="s">
        <v>494</v>
      </c>
      <c r="Q69" s="82"/>
    </row>
    <row r="70" spans="1:17" s="9" customFormat="1" ht="30" customHeight="1" x14ac:dyDescent="0.3">
      <c r="A70" s="394"/>
      <c r="B70" s="378"/>
      <c r="C70" s="486"/>
      <c r="D70" s="459"/>
      <c r="E70" s="357"/>
      <c r="F70" s="357"/>
      <c r="G70" s="367"/>
      <c r="H70" s="338"/>
      <c r="I70" s="357"/>
      <c r="J70" s="338"/>
      <c r="K70" s="382"/>
      <c r="L70" s="385"/>
      <c r="M70" s="388"/>
      <c r="N70" s="107" t="s">
        <v>47</v>
      </c>
      <c r="O70" s="100" t="s">
        <v>451</v>
      </c>
      <c r="Q70" s="82"/>
    </row>
    <row r="71" spans="1:17" s="9" customFormat="1" ht="30" customHeight="1" thickBot="1" x14ac:dyDescent="0.35">
      <c r="A71" s="394"/>
      <c r="B71" s="378"/>
      <c r="C71" s="486"/>
      <c r="D71" s="460"/>
      <c r="E71" s="453"/>
      <c r="F71" s="453"/>
      <c r="G71" s="468"/>
      <c r="H71" s="452"/>
      <c r="I71" s="453"/>
      <c r="J71" s="452"/>
      <c r="K71" s="454"/>
      <c r="L71" s="455"/>
      <c r="M71" s="389"/>
      <c r="N71" s="107" t="s">
        <v>49</v>
      </c>
      <c r="O71" s="120" t="s">
        <v>495</v>
      </c>
      <c r="Q71" s="82"/>
    </row>
    <row r="72" spans="1:17" s="9" customFormat="1" ht="30" customHeight="1" x14ac:dyDescent="0.3">
      <c r="A72" s="394"/>
      <c r="B72" s="378"/>
      <c r="C72" s="486"/>
      <c r="D72" s="458">
        <v>4</v>
      </c>
      <c r="E72" s="520" t="s">
        <v>453</v>
      </c>
      <c r="F72" s="356">
        <v>3</v>
      </c>
      <c r="G72" s="366">
        <f>F72/$C$67*100</f>
        <v>23.076923076923077</v>
      </c>
      <c r="H72" s="337" t="s">
        <v>39</v>
      </c>
      <c r="I72" s="356"/>
      <c r="J72" s="337" t="s">
        <v>71</v>
      </c>
      <c r="K72" s="381" t="s">
        <v>41</v>
      </c>
      <c r="L72" s="384">
        <f>IF(OR($C$67=0,G72=0),FALSE,IF(J72="Outstanding",5,IF(J72="Exceeds",4,IF(J72="Successful",3,IF(J72="Partially",2,IF(J72="Unacceptable",1))))))</f>
        <v>3</v>
      </c>
      <c r="M72" s="387">
        <f>$C$67*G72*L72/10000</f>
        <v>0.09</v>
      </c>
      <c r="N72" s="107" t="s">
        <v>39</v>
      </c>
      <c r="O72" s="146" t="s">
        <v>496</v>
      </c>
      <c r="Q72" s="82"/>
    </row>
    <row r="73" spans="1:17" s="9" customFormat="1" ht="30" customHeight="1" x14ac:dyDescent="0.3">
      <c r="A73" s="394"/>
      <c r="B73" s="378"/>
      <c r="C73" s="486"/>
      <c r="D73" s="459"/>
      <c r="E73" s="357"/>
      <c r="F73" s="357"/>
      <c r="G73" s="367"/>
      <c r="H73" s="338"/>
      <c r="I73" s="357"/>
      <c r="J73" s="338"/>
      <c r="K73" s="382"/>
      <c r="L73" s="385"/>
      <c r="M73" s="388"/>
      <c r="N73" s="107" t="s">
        <v>43</v>
      </c>
      <c r="O73" s="115" t="s">
        <v>497</v>
      </c>
      <c r="Q73" s="82"/>
    </row>
    <row r="74" spans="1:17" s="9" customFormat="1" ht="30" customHeight="1" x14ac:dyDescent="0.3">
      <c r="A74" s="394"/>
      <c r="B74" s="378"/>
      <c r="C74" s="486"/>
      <c r="D74" s="459"/>
      <c r="E74" s="357"/>
      <c r="F74" s="357"/>
      <c r="G74" s="367"/>
      <c r="H74" s="338"/>
      <c r="I74" s="357"/>
      <c r="J74" s="338"/>
      <c r="K74" s="382"/>
      <c r="L74" s="385"/>
      <c r="M74" s="388"/>
      <c r="N74" s="107" t="s">
        <v>45</v>
      </c>
      <c r="O74" s="115" t="s">
        <v>498</v>
      </c>
      <c r="Q74" s="82"/>
    </row>
    <row r="75" spans="1:17" s="9" customFormat="1" ht="30" customHeight="1" x14ac:dyDescent="0.3">
      <c r="A75" s="394"/>
      <c r="B75" s="378"/>
      <c r="C75" s="486"/>
      <c r="D75" s="459"/>
      <c r="E75" s="357"/>
      <c r="F75" s="357"/>
      <c r="G75" s="367"/>
      <c r="H75" s="338"/>
      <c r="I75" s="357"/>
      <c r="J75" s="338"/>
      <c r="K75" s="382"/>
      <c r="L75" s="385"/>
      <c r="M75" s="388"/>
      <c r="N75" s="107" t="s">
        <v>47</v>
      </c>
      <c r="O75" s="115" t="s">
        <v>499</v>
      </c>
      <c r="Q75" s="82"/>
    </row>
    <row r="76" spans="1:17" s="9" customFormat="1" ht="30" customHeight="1" thickBot="1" x14ac:dyDescent="0.35">
      <c r="A76" s="394"/>
      <c r="B76" s="378"/>
      <c r="C76" s="486"/>
      <c r="D76" s="460"/>
      <c r="E76" s="358"/>
      <c r="F76" s="453"/>
      <c r="G76" s="468"/>
      <c r="H76" s="452"/>
      <c r="I76" s="453"/>
      <c r="J76" s="452"/>
      <c r="K76" s="454"/>
      <c r="L76" s="455"/>
      <c r="M76" s="389"/>
      <c r="N76" s="107" t="s">
        <v>49</v>
      </c>
      <c r="O76" s="115" t="s">
        <v>500</v>
      </c>
      <c r="Q76" s="82"/>
    </row>
    <row r="77" spans="1:17" s="9" customFormat="1" ht="30" customHeight="1" x14ac:dyDescent="0.3">
      <c r="A77" s="394"/>
      <c r="B77" s="378"/>
      <c r="C77" s="486"/>
      <c r="D77" s="458">
        <v>5</v>
      </c>
      <c r="E77" s="356" t="s">
        <v>459</v>
      </c>
      <c r="F77" s="356">
        <v>5</v>
      </c>
      <c r="G77" s="366">
        <f>F77/$C$67*100</f>
        <v>38.461538461538467</v>
      </c>
      <c r="H77" s="337" t="s">
        <v>39</v>
      </c>
      <c r="I77" s="356"/>
      <c r="J77" s="337" t="s">
        <v>71</v>
      </c>
      <c r="K77" s="381" t="s">
        <v>41</v>
      </c>
      <c r="L77" s="646">
        <f>IF(OR($C$67=0,G77=0),FALSE,IF(J77="Outstanding",5,IF(J77="Exceeds",4,IF(J77="Successful",3,IF(J77="Partially",2,IF(J77="Unacceptable",1))))))</f>
        <v>3</v>
      </c>
      <c r="M77" s="649">
        <f>$C$67*G77*L77/10000</f>
        <v>0.15000000000000002</v>
      </c>
      <c r="N77" s="107" t="s">
        <v>39</v>
      </c>
      <c r="O77" s="140" t="s">
        <v>117</v>
      </c>
      <c r="Q77" s="82" t="str">
        <f>IF(AND($C$67&gt;0,G77&gt;0,J77=""),"RATING REQ'D",IF(AND(K77="",OR(J77="Outstanding",J77="Exceeds", J77="Unacceptable")),"Comments compulsory for O, E and U rating",""))</f>
        <v/>
      </c>
    </row>
    <row r="78" spans="1:17" s="9" customFormat="1" ht="30" customHeight="1" x14ac:dyDescent="0.3">
      <c r="A78" s="394"/>
      <c r="B78" s="378"/>
      <c r="C78" s="486"/>
      <c r="D78" s="459"/>
      <c r="E78" s="357"/>
      <c r="F78" s="357"/>
      <c r="G78" s="367"/>
      <c r="H78" s="338"/>
      <c r="I78" s="357"/>
      <c r="J78" s="338"/>
      <c r="K78" s="382"/>
      <c r="L78" s="647"/>
      <c r="M78" s="650"/>
      <c r="N78" s="107" t="s">
        <v>43</v>
      </c>
      <c r="O78" s="140" t="s">
        <v>118</v>
      </c>
      <c r="Q78" s="82"/>
    </row>
    <row r="79" spans="1:17" s="9" customFormat="1" ht="30" customHeight="1" x14ac:dyDescent="0.3">
      <c r="A79" s="394"/>
      <c r="B79" s="378"/>
      <c r="C79" s="486"/>
      <c r="D79" s="459"/>
      <c r="E79" s="357"/>
      <c r="F79" s="357"/>
      <c r="G79" s="367"/>
      <c r="H79" s="338"/>
      <c r="I79" s="357"/>
      <c r="J79" s="338"/>
      <c r="K79" s="382"/>
      <c r="L79" s="647"/>
      <c r="M79" s="650"/>
      <c r="N79" s="107" t="s">
        <v>45</v>
      </c>
      <c r="O79" s="140" t="s">
        <v>119</v>
      </c>
      <c r="Q79" s="82"/>
    </row>
    <row r="80" spans="1:17" s="9" customFormat="1" ht="30" customHeight="1" x14ac:dyDescent="0.3">
      <c r="A80" s="394"/>
      <c r="B80" s="378"/>
      <c r="C80" s="486"/>
      <c r="D80" s="459"/>
      <c r="E80" s="357"/>
      <c r="F80" s="357"/>
      <c r="G80" s="367"/>
      <c r="H80" s="338"/>
      <c r="I80" s="357"/>
      <c r="J80" s="338"/>
      <c r="K80" s="382"/>
      <c r="L80" s="647"/>
      <c r="M80" s="650"/>
      <c r="N80" s="107" t="s">
        <v>47</v>
      </c>
      <c r="O80" s="140" t="s">
        <v>120</v>
      </c>
      <c r="Q80" s="82"/>
    </row>
    <row r="81" spans="1:17" s="9" customFormat="1" ht="30" customHeight="1" thickBot="1" x14ac:dyDescent="0.35">
      <c r="A81" s="394"/>
      <c r="B81" s="378"/>
      <c r="C81" s="486"/>
      <c r="D81" s="460"/>
      <c r="E81" s="453"/>
      <c r="F81" s="453"/>
      <c r="G81" s="468"/>
      <c r="H81" s="452"/>
      <c r="I81" s="453"/>
      <c r="J81" s="452"/>
      <c r="K81" s="454"/>
      <c r="L81" s="648"/>
      <c r="M81" s="651"/>
      <c r="N81" s="107" t="s">
        <v>49</v>
      </c>
      <c r="O81" s="151" t="s">
        <v>121</v>
      </c>
      <c r="Q81" s="82"/>
    </row>
    <row r="82" spans="1:17" s="9" customFormat="1" ht="30" hidden="1" customHeight="1" x14ac:dyDescent="0.3">
      <c r="A82" s="394"/>
      <c r="B82" s="378"/>
      <c r="C82" s="486"/>
      <c r="D82" s="458"/>
      <c r="E82" s="356"/>
      <c r="F82" s="356"/>
      <c r="G82" s="366"/>
      <c r="H82" s="337"/>
      <c r="I82" s="356"/>
      <c r="J82" s="337"/>
      <c r="K82" s="381"/>
      <c r="L82" s="384" t="b">
        <f>IF(OR($C$24=0,G82=0),FALSE,IF(J82="Outstanding",5,IF(J82="Exceeds",4,IF(J82="Successful",3,IF(J82="Partially",2,IF(J82="Unacceptable",1))))))</f>
        <v>0</v>
      </c>
      <c r="M82" s="387">
        <f>$C$67*G82*L82/10000</f>
        <v>0</v>
      </c>
      <c r="N82" s="111"/>
      <c r="O82" s="112"/>
      <c r="Q82" s="82" t="str">
        <f>IF(AND($C$67&gt;0,G82&gt;0,J82=""),"RATING REQ'D",IF(AND(K82="",OR(J82="Outstanding",J82="Exceeds", J82="Unacceptable")),"Comments compulsory for O, E and U rating",""))</f>
        <v/>
      </c>
    </row>
    <row r="83" spans="1:17" s="9" customFormat="1" ht="30" hidden="1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385"/>
      <c r="M83" s="388"/>
      <c r="N83" s="111"/>
      <c r="O83" s="112"/>
      <c r="Q83" s="82"/>
    </row>
    <row r="84" spans="1:17" s="9" customFormat="1" ht="30" hidden="1" customHeight="1" x14ac:dyDescent="0.3">
      <c r="A84" s="394"/>
      <c r="B84" s="378"/>
      <c r="C84" s="486"/>
      <c r="D84" s="459"/>
      <c r="E84" s="357"/>
      <c r="F84" s="357"/>
      <c r="G84" s="367"/>
      <c r="H84" s="338"/>
      <c r="I84" s="357"/>
      <c r="J84" s="338"/>
      <c r="K84" s="382"/>
      <c r="L84" s="385"/>
      <c r="M84" s="388"/>
      <c r="N84" s="111"/>
      <c r="O84" s="112"/>
      <c r="Q84" s="82"/>
    </row>
    <row r="85" spans="1:17" s="9" customFormat="1" ht="30" hidden="1" customHeight="1" x14ac:dyDescent="0.3">
      <c r="A85" s="394"/>
      <c r="B85" s="378"/>
      <c r="C85" s="486"/>
      <c r="D85" s="459"/>
      <c r="E85" s="357"/>
      <c r="F85" s="357"/>
      <c r="G85" s="367"/>
      <c r="H85" s="338"/>
      <c r="I85" s="357"/>
      <c r="J85" s="338"/>
      <c r="K85" s="382"/>
      <c r="L85" s="385"/>
      <c r="M85" s="388"/>
      <c r="N85" s="111"/>
      <c r="O85" s="112"/>
      <c r="Q85" s="82"/>
    </row>
    <row r="86" spans="1:17" s="9" customFormat="1" ht="30" hidden="1" customHeight="1" x14ac:dyDescent="0.3">
      <c r="A86" s="394"/>
      <c r="B86" s="378"/>
      <c r="C86" s="486"/>
      <c r="D86" s="460"/>
      <c r="E86" s="453"/>
      <c r="F86" s="453"/>
      <c r="G86" s="468"/>
      <c r="H86" s="452"/>
      <c r="I86" s="453"/>
      <c r="J86" s="452"/>
      <c r="K86" s="454"/>
      <c r="L86" s="386"/>
      <c r="M86" s="389"/>
      <c r="N86" s="111"/>
      <c r="O86" s="112"/>
      <c r="Q86" s="82"/>
    </row>
    <row r="87" spans="1:17" s="9" customFormat="1" ht="30" hidden="1" customHeight="1" x14ac:dyDescent="0.3">
      <c r="A87" s="394"/>
      <c r="B87" s="378"/>
      <c r="C87" s="486"/>
      <c r="D87" s="458">
        <v>5</v>
      </c>
      <c r="E87" s="356"/>
      <c r="F87" s="356"/>
      <c r="G87" s="366"/>
      <c r="H87" s="337"/>
      <c r="I87" s="356"/>
      <c r="J87" s="337"/>
      <c r="K87" s="381"/>
      <c r="L87" s="384" t="b">
        <f>IF(OR($C$24=0,G87=0),FALSE,IF(J87="Outstanding",5,IF(J87="Exceeds",4,IF(J87="Successful",3,IF(J87="Partially",2,IF(J87="Unacceptable",1))))))</f>
        <v>0</v>
      </c>
      <c r="M87" s="387">
        <f>$C$67*G87*L87/10000</f>
        <v>0</v>
      </c>
      <c r="N87" s="111"/>
      <c r="O87" s="112" t="str">
        <f>IF(Q87="","",1)</f>
        <v/>
      </c>
      <c r="Q87" s="82" t="str">
        <f>IF(AND($C$67&gt;0,G87&gt;0,J87=""),"RATING REQ'D",IF(AND(K87="",OR(J87="Outstanding",J87="Exceeds", J87="Unacceptable")),"Comments compulsory for O, E and U rating",""))</f>
        <v/>
      </c>
    </row>
    <row r="88" spans="1:17" s="9" customFormat="1" ht="30" hidden="1" customHeight="1" x14ac:dyDescent="0.3">
      <c r="A88" s="394"/>
      <c r="B88" s="378"/>
      <c r="C88" s="486"/>
      <c r="D88" s="459"/>
      <c r="E88" s="357"/>
      <c r="F88" s="357"/>
      <c r="G88" s="367"/>
      <c r="H88" s="338"/>
      <c r="I88" s="357"/>
      <c r="J88" s="338"/>
      <c r="K88" s="382"/>
      <c r="L88" s="385"/>
      <c r="M88" s="388"/>
      <c r="N88" s="111"/>
      <c r="O88" s="112"/>
      <c r="Q88" s="82"/>
    </row>
    <row r="89" spans="1:17" s="9" customFormat="1" ht="30" hidden="1" customHeight="1" x14ac:dyDescent="0.3">
      <c r="A89" s="394"/>
      <c r="B89" s="378"/>
      <c r="C89" s="486"/>
      <c r="D89" s="459"/>
      <c r="E89" s="357"/>
      <c r="F89" s="357"/>
      <c r="G89" s="367"/>
      <c r="H89" s="338"/>
      <c r="I89" s="357"/>
      <c r="J89" s="338"/>
      <c r="K89" s="382"/>
      <c r="L89" s="385"/>
      <c r="M89" s="388"/>
      <c r="N89" s="111"/>
      <c r="O89" s="112"/>
      <c r="Q89" s="82"/>
    </row>
    <row r="90" spans="1:17" s="9" customFormat="1" ht="30" hidden="1" customHeight="1" x14ac:dyDescent="0.3">
      <c r="A90" s="394"/>
      <c r="B90" s="378"/>
      <c r="C90" s="486"/>
      <c r="D90" s="459"/>
      <c r="E90" s="357"/>
      <c r="F90" s="357"/>
      <c r="G90" s="367"/>
      <c r="H90" s="338"/>
      <c r="I90" s="357"/>
      <c r="J90" s="338"/>
      <c r="K90" s="382"/>
      <c r="L90" s="385"/>
      <c r="M90" s="388"/>
      <c r="N90" s="111"/>
      <c r="O90" s="112"/>
      <c r="Q90" s="82"/>
    </row>
    <row r="91" spans="1:17" s="9" customFormat="1" ht="30" hidden="1" customHeight="1" x14ac:dyDescent="0.3">
      <c r="A91" s="417"/>
      <c r="B91" s="407"/>
      <c r="C91" s="487"/>
      <c r="D91" s="469"/>
      <c r="E91" s="358"/>
      <c r="F91" s="358"/>
      <c r="G91" s="368"/>
      <c r="H91" s="339"/>
      <c r="I91" s="358"/>
      <c r="J91" s="339"/>
      <c r="K91" s="383"/>
      <c r="L91" s="386"/>
      <c r="M91" s="389"/>
      <c r="N91" s="111"/>
      <c r="O91" s="112"/>
      <c r="Q91" s="82"/>
    </row>
    <row r="92" spans="1:17" s="9" customFormat="1" ht="30" customHeight="1" thickBot="1" x14ac:dyDescent="0.35">
      <c r="A92" s="11"/>
      <c r="B92" s="10"/>
      <c r="C92" s="72"/>
      <c r="E92" s="14"/>
      <c r="F92" s="14"/>
      <c r="G92" s="73">
        <f>IF(C67=0,0,SUM(G67:G87))</f>
        <v>100.00000000000001</v>
      </c>
      <c r="H92" s="45" t="str">
        <f>IF(AND(C67&gt;0,G92=0),"PLEASE ENSURE KPIs ARE SET",IF(AND(C67&gt;0,G92&gt;0,G92&lt;100),"PLEASE ENSURE TOTAL WEIGHTAGE IS 100%.",IF(G92&gt;100,"WEIGHTAGE EXCEEDED, PLEASE REVIEW.","")))</f>
        <v/>
      </c>
      <c r="I92" s="14"/>
      <c r="J92" s="11"/>
      <c r="K92" s="14"/>
      <c r="L92" s="103"/>
      <c r="M92" s="104"/>
      <c r="N92" s="105"/>
      <c r="O92" s="106" t="str">
        <f>IF(N92="","",1)</f>
        <v/>
      </c>
      <c r="Q92" s="82"/>
    </row>
    <row r="93" spans="1:17" s="9" customFormat="1" ht="30" customHeight="1" x14ac:dyDescent="0.3">
      <c r="A93" s="393">
        <v>5</v>
      </c>
      <c r="B93" s="395" t="s">
        <v>122</v>
      </c>
      <c r="C93" s="485">
        <v>5</v>
      </c>
      <c r="D93" s="479">
        <v>1</v>
      </c>
      <c r="E93" s="356" t="s">
        <v>460</v>
      </c>
      <c r="F93" s="356">
        <v>5</v>
      </c>
      <c r="G93" s="366">
        <f>F93/$C$93*100</f>
        <v>100</v>
      </c>
      <c r="H93" s="337" t="s">
        <v>39</v>
      </c>
      <c r="I93" s="356"/>
      <c r="J93" s="337" t="s">
        <v>71</v>
      </c>
      <c r="K93" s="381" t="s">
        <v>41</v>
      </c>
      <c r="L93" s="384">
        <f>IF(OR($C$93=0,G93=0),FALSE,IF(J93="Outstanding",5,IF(J93="Exceeds",4,IF(J93="Successful",3,IF(J93="Partially",2,IF(J93="Unacceptable",1))))))</f>
        <v>3</v>
      </c>
      <c r="M93" s="387">
        <f>$C$93*G93*L93/10000</f>
        <v>0.15</v>
      </c>
      <c r="N93" s="107" t="s">
        <v>39</v>
      </c>
      <c r="O93" s="121" t="s">
        <v>461</v>
      </c>
      <c r="Q93" s="82" t="str">
        <f>IF(AND($C$93&gt;0,G93&gt;0,J93=""),"RATING REQ'D",IF(AND(K93="",OR(J93="Outstanding",J93="Exceeds", J93="Unacceptable")),"Comments compulsory for O, E and U rating",""))</f>
        <v/>
      </c>
    </row>
    <row r="94" spans="1:17" s="9" customFormat="1" ht="30" customHeight="1" x14ac:dyDescent="0.3">
      <c r="A94" s="394"/>
      <c r="B94" s="378"/>
      <c r="C94" s="486"/>
      <c r="D94" s="480"/>
      <c r="E94" s="357"/>
      <c r="F94" s="357"/>
      <c r="G94" s="367"/>
      <c r="H94" s="338"/>
      <c r="I94" s="357"/>
      <c r="J94" s="338"/>
      <c r="K94" s="382"/>
      <c r="L94" s="385"/>
      <c r="M94" s="388"/>
      <c r="N94" s="107" t="s">
        <v>43</v>
      </c>
      <c r="O94" s="115" t="s">
        <v>462</v>
      </c>
      <c r="Q94" s="82"/>
    </row>
    <row r="95" spans="1:17" s="9" customFormat="1" ht="30" customHeight="1" x14ac:dyDescent="0.3">
      <c r="A95" s="394"/>
      <c r="B95" s="378"/>
      <c r="C95" s="486"/>
      <c r="D95" s="480"/>
      <c r="E95" s="357"/>
      <c r="F95" s="357"/>
      <c r="G95" s="367"/>
      <c r="H95" s="338"/>
      <c r="I95" s="357"/>
      <c r="J95" s="338"/>
      <c r="K95" s="382"/>
      <c r="L95" s="385"/>
      <c r="M95" s="388"/>
      <c r="N95" s="107" t="s">
        <v>45</v>
      </c>
      <c r="O95" s="115" t="s">
        <v>126</v>
      </c>
      <c r="Q95" s="82"/>
    </row>
    <row r="96" spans="1:17" s="9" customFormat="1" ht="30" customHeight="1" x14ac:dyDescent="0.3">
      <c r="A96" s="394"/>
      <c r="B96" s="378"/>
      <c r="C96" s="486"/>
      <c r="D96" s="480"/>
      <c r="E96" s="357"/>
      <c r="F96" s="357"/>
      <c r="G96" s="367"/>
      <c r="H96" s="338"/>
      <c r="I96" s="357"/>
      <c r="J96" s="338"/>
      <c r="K96" s="382"/>
      <c r="L96" s="385"/>
      <c r="M96" s="388"/>
      <c r="N96" s="107" t="s">
        <v>47</v>
      </c>
      <c r="O96" s="115" t="s">
        <v>127</v>
      </c>
      <c r="Q96" s="82"/>
    </row>
    <row r="97" spans="1:17" s="9" customFormat="1" ht="30" customHeight="1" thickBot="1" x14ac:dyDescent="0.35">
      <c r="A97" s="394"/>
      <c r="B97" s="378"/>
      <c r="C97" s="486"/>
      <c r="D97" s="481"/>
      <c r="E97" s="453"/>
      <c r="F97" s="453"/>
      <c r="G97" s="468"/>
      <c r="H97" s="452"/>
      <c r="I97" s="453"/>
      <c r="J97" s="452"/>
      <c r="K97" s="454"/>
      <c r="L97" s="455"/>
      <c r="M97" s="389"/>
      <c r="N97" s="107" t="s">
        <v>49</v>
      </c>
      <c r="O97" s="122" t="s">
        <v>128</v>
      </c>
      <c r="Q97" s="82"/>
    </row>
    <row r="98" spans="1:17" s="9" customFormat="1" ht="30" hidden="1" customHeight="1" x14ac:dyDescent="0.3">
      <c r="A98" s="394"/>
      <c r="B98" s="378"/>
      <c r="C98" s="486"/>
      <c r="D98" s="458"/>
      <c r="E98" s="356"/>
      <c r="F98" s="356"/>
      <c r="G98" s="366"/>
      <c r="H98" s="337"/>
      <c r="I98" s="356"/>
      <c r="J98" s="337"/>
      <c r="K98" s="381"/>
      <c r="L98" s="384" t="b">
        <f>IF(OR($C$24=0,G98=0),FALSE,IF(J98="Outstanding",5,IF(J98="Exceeds",4,IF(J98="Successful",3,IF(J98="Partially",2,IF(J98="Unacceptable",1))))))</f>
        <v>0</v>
      </c>
      <c r="M98" s="387">
        <f>$C$93*G98*L98/10000</f>
        <v>0</v>
      </c>
      <c r="N98" s="107"/>
      <c r="O98" s="123"/>
      <c r="Q98" s="82" t="str">
        <f>IF(AND($C$93&gt;0,G98&gt;0,J98=""),"RATING REQ'D",IF(AND(K98="",OR(J98="Outstanding",J98="Exceeds", J98="Unacceptable")),"Comments compulsory for O, E and U rating",""))</f>
        <v/>
      </c>
    </row>
    <row r="99" spans="1:17" s="9" customFormat="1" ht="30" hidden="1" customHeight="1" x14ac:dyDescent="0.3">
      <c r="A99" s="394"/>
      <c r="B99" s="378"/>
      <c r="C99" s="486"/>
      <c r="D99" s="459"/>
      <c r="E99" s="357"/>
      <c r="F99" s="357"/>
      <c r="G99" s="367"/>
      <c r="H99" s="338"/>
      <c r="I99" s="357"/>
      <c r="J99" s="338"/>
      <c r="K99" s="382"/>
      <c r="L99" s="385"/>
      <c r="M99" s="388"/>
      <c r="N99" s="107"/>
      <c r="O99" s="123"/>
      <c r="Q99" s="82"/>
    </row>
    <row r="100" spans="1:17" s="9" customFormat="1" ht="30" hidden="1" customHeight="1" x14ac:dyDescent="0.3">
      <c r="A100" s="394"/>
      <c r="B100" s="378"/>
      <c r="C100" s="486"/>
      <c r="D100" s="459"/>
      <c r="E100" s="357"/>
      <c r="F100" s="357"/>
      <c r="G100" s="367"/>
      <c r="H100" s="338"/>
      <c r="I100" s="357"/>
      <c r="J100" s="338"/>
      <c r="K100" s="382"/>
      <c r="L100" s="385"/>
      <c r="M100" s="388"/>
      <c r="N100" s="107"/>
      <c r="O100" s="123"/>
      <c r="Q100" s="82"/>
    </row>
    <row r="101" spans="1:17" s="9" customFormat="1" ht="30" hidden="1" customHeight="1" x14ac:dyDescent="0.3">
      <c r="A101" s="394"/>
      <c r="B101" s="378"/>
      <c r="C101" s="486"/>
      <c r="D101" s="459"/>
      <c r="E101" s="357"/>
      <c r="F101" s="357"/>
      <c r="G101" s="367"/>
      <c r="H101" s="338"/>
      <c r="I101" s="357"/>
      <c r="J101" s="338"/>
      <c r="K101" s="382"/>
      <c r="L101" s="385"/>
      <c r="M101" s="388"/>
      <c r="N101" s="107"/>
      <c r="O101" s="123"/>
      <c r="Q101" s="82"/>
    </row>
    <row r="102" spans="1:17" s="9" customFormat="1" ht="30" hidden="1" customHeight="1" x14ac:dyDescent="0.3">
      <c r="A102" s="394"/>
      <c r="B102" s="378"/>
      <c r="C102" s="486"/>
      <c r="D102" s="460"/>
      <c r="E102" s="453"/>
      <c r="F102" s="453"/>
      <c r="G102" s="468"/>
      <c r="H102" s="452"/>
      <c r="I102" s="453"/>
      <c r="J102" s="452"/>
      <c r="K102" s="454"/>
      <c r="L102" s="455"/>
      <c r="M102" s="389"/>
      <c r="N102" s="107"/>
      <c r="O102" s="123"/>
      <c r="Q102" s="82"/>
    </row>
    <row r="103" spans="1:17" s="9" customFormat="1" ht="30" hidden="1" customHeight="1" x14ac:dyDescent="0.3">
      <c r="A103" s="394"/>
      <c r="B103" s="378"/>
      <c r="C103" s="486"/>
      <c r="D103" s="458">
        <v>4</v>
      </c>
      <c r="E103" s="356"/>
      <c r="F103" s="356"/>
      <c r="G103" s="366">
        <f>F103/$C$93*100</f>
        <v>0</v>
      </c>
      <c r="H103" s="337"/>
      <c r="I103" s="356"/>
      <c r="J103" s="337"/>
      <c r="K103" s="381"/>
      <c r="L103" s="384" t="b">
        <f>IF(OR($C$24=0,G103=0),FALSE,IF(J103="Outstanding",5,IF(J103="Exceeds",4,IF(J103="Successful",3,IF(J103="Partially",2,IF(J103="Unacceptable",1))))))</f>
        <v>0</v>
      </c>
      <c r="M103" s="387">
        <f>$C$93*G103*L103/10000</f>
        <v>0</v>
      </c>
      <c r="N103" s="111" t="s">
        <v>49</v>
      </c>
      <c r="O103" s="112" t="s">
        <v>463</v>
      </c>
      <c r="Q103" s="82" t="str">
        <f>IF(AND($C$93&gt;0,G103&gt;0,J103=""),"RATING REQ'D",IF(AND(K103="",OR(J103="Outstanding",J103="Exceeds", J103="Unacceptable")),"Comments compulsory for O, E and U rating",""))</f>
        <v/>
      </c>
    </row>
    <row r="104" spans="1:17" s="9" customFormat="1" ht="30" hidden="1" customHeight="1" x14ac:dyDescent="0.3">
      <c r="A104" s="394"/>
      <c r="B104" s="378"/>
      <c r="C104" s="486"/>
      <c r="D104" s="459"/>
      <c r="E104" s="357"/>
      <c r="F104" s="357"/>
      <c r="G104" s="367"/>
      <c r="H104" s="338"/>
      <c r="I104" s="357"/>
      <c r="J104" s="338"/>
      <c r="K104" s="382"/>
      <c r="L104" s="385"/>
      <c r="M104" s="388"/>
      <c r="N104" s="111"/>
      <c r="O104" s="112"/>
      <c r="Q104" s="82"/>
    </row>
    <row r="105" spans="1:17" s="9" customFormat="1" ht="30" hidden="1" customHeight="1" x14ac:dyDescent="0.3">
      <c r="A105" s="394"/>
      <c r="B105" s="378"/>
      <c r="C105" s="486"/>
      <c r="D105" s="459"/>
      <c r="E105" s="357"/>
      <c r="F105" s="357"/>
      <c r="G105" s="367"/>
      <c r="H105" s="338"/>
      <c r="I105" s="357"/>
      <c r="J105" s="338"/>
      <c r="K105" s="382"/>
      <c r="L105" s="385"/>
      <c r="M105" s="388"/>
      <c r="N105" s="111"/>
      <c r="O105" s="112"/>
      <c r="Q105" s="82"/>
    </row>
    <row r="106" spans="1:17" s="9" customFormat="1" ht="30" hidden="1" customHeight="1" x14ac:dyDescent="0.3">
      <c r="A106" s="394"/>
      <c r="B106" s="378"/>
      <c r="C106" s="486"/>
      <c r="D106" s="459"/>
      <c r="E106" s="357"/>
      <c r="F106" s="357"/>
      <c r="G106" s="367"/>
      <c r="H106" s="338"/>
      <c r="I106" s="357"/>
      <c r="J106" s="338"/>
      <c r="K106" s="382"/>
      <c r="L106" s="385"/>
      <c r="M106" s="388"/>
      <c r="N106" s="111"/>
      <c r="O106" s="112"/>
      <c r="Q106" s="82"/>
    </row>
    <row r="107" spans="1:17" s="9" customFormat="1" ht="30" hidden="1" customHeight="1" x14ac:dyDescent="0.3">
      <c r="A107" s="394"/>
      <c r="B107" s="378"/>
      <c r="C107" s="486"/>
      <c r="D107" s="460"/>
      <c r="E107" s="453"/>
      <c r="F107" s="453"/>
      <c r="G107" s="468"/>
      <c r="H107" s="452"/>
      <c r="I107" s="453"/>
      <c r="J107" s="452"/>
      <c r="K107" s="454"/>
      <c r="L107" s="455"/>
      <c r="M107" s="389"/>
      <c r="N107" s="111"/>
      <c r="O107" s="112"/>
      <c r="Q107" s="82"/>
    </row>
    <row r="108" spans="1:17" s="9" customFormat="1" ht="30" hidden="1" customHeight="1" x14ac:dyDescent="0.3">
      <c r="A108" s="394"/>
      <c r="B108" s="378"/>
      <c r="C108" s="486"/>
      <c r="D108" s="458">
        <v>5</v>
      </c>
      <c r="E108" s="356"/>
      <c r="F108" s="356"/>
      <c r="G108" s="366">
        <f>F108/$C$93*100</f>
        <v>0</v>
      </c>
      <c r="H108" s="337"/>
      <c r="I108" s="356"/>
      <c r="J108" s="337"/>
      <c r="K108" s="381"/>
      <c r="L108" s="384" t="b">
        <f>IF(OR($C$24=0,G108=0),FALSE,IF(J108="Outstanding",5,IF(J108="Exceeds",4,IF(J108="Successful",3,IF(J108="Partially",2,IF(J108="Unacceptable",1))))))</f>
        <v>0</v>
      </c>
      <c r="M108" s="387">
        <f>$C$93*G108*L108/10000</f>
        <v>0</v>
      </c>
      <c r="N108" s="111"/>
      <c r="O108" s="112" t="str">
        <f>IF(Q108="","",1)</f>
        <v/>
      </c>
      <c r="Q108" s="82" t="str">
        <f>IF(AND($C$93&gt;0,G108&gt;0,J108=""),"RATING REQ'D",IF(AND(K108="",OR(J108="Outstanding",J108="Exceeds", J108="Unacceptable")),"Comments compulsory for O, E and U rating",""))</f>
        <v/>
      </c>
    </row>
    <row r="109" spans="1:17" s="9" customFormat="1" ht="30" hidden="1" customHeight="1" x14ac:dyDescent="0.3">
      <c r="A109" s="394"/>
      <c r="B109" s="378"/>
      <c r="C109" s="486"/>
      <c r="D109" s="459"/>
      <c r="E109" s="357"/>
      <c r="F109" s="357"/>
      <c r="G109" s="367"/>
      <c r="H109" s="338"/>
      <c r="I109" s="357"/>
      <c r="J109" s="338"/>
      <c r="K109" s="382"/>
      <c r="L109" s="385"/>
      <c r="M109" s="388"/>
      <c r="N109" s="111"/>
      <c r="O109" s="112"/>
      <c r="Q109" s="82"/>
    </row>
    <row r="110" spans="1:17" s="9" customFormat="1" ht="30" hidden="1" customHeight="1" x14ac:dyDescent="0.3">
      <c r="A110" s="394"/>
      <c r="B110" s="378"/>
      <c r="C110" s="486"/>
      <c r="D110" s="459"/>
      <c r="E110" s="357"/>
      <c r="F110" s="357"/>
      <c r="G110" s="367"/>
      <c r="H110" s="338"/>
      <c r="I110" s="357"/>
      <c r="J110" s="338"/>
      <c r="K110" s="382"/>
      <c r="L110" s="385"/>
      <c r="M110" s="388"/>
      <c r="N110" s="111"/>
      <c r="O110" s="112"/>
      <c r="Q110" s="82"/>
    </row>
    <row r="111" spans="1:17" s="9" customFormat="1" ht="30" hidden="1" customHeight="1" x14ac:dyDescent="0.3">
      <c r="A111" s="394"/>
      <c r="B111" s="378"/>
      <c r="C111" s="486"/>
      <c r="D111" s="459"/>
      <c r="E111" s="357"/>
      <c r="F111" s="357"/>
      <c r="G111" s="367"/>
      <c r="H111" s="338"/>
      <c r="I111" s="357"/>
      <c r="J111" s="338"/>
      <c r="K111" s="382"/>
      <c r="L111" s="385"/>
      <c r="M111" s="388"/>
      <c r="N111" s="111"/>
      <c r="O111" s="112"/>
      <c r="Q111" s="82"/>
    </row>
    <row r="112" spans="1:17" s="9" customFormat="1" ht="30" hidden="1" customHeight="1" x14ac:dyDescent="0.3">
      <c r="A112" s="417"/>
      <c r="B112" s="407"/>
      <c r="C112" s="487"/>
      <c r="D112" s="469"/>
      <c r="E112" s="358"/>
      <c r="F112" s="358"/>
      <c r="G112" s="368"/>
      <c r="H112" s="339"/>
      <c r="I112" s="358"/>
      <c r="J112" s="339"/>
      <c r="K112" s="383"/>
      <c r="L112" s="386"/>
      <c r="M112" s="389"/>
      <c r="N112" s="111"/>
      <c r="O112" s="112"/>
      <c r="Q112" s="82"/>
    </row>
    <row r="113" spans="1:17" s="9" customFormat="1" ht="30" customHeight="1" thickBot="1" x14ac:dyDescent="0.35">
      <c r="A113" s="11"/>
      <c r="B113" s="10"/>
      <c r="C113" s="72"/>
      <c r="E113" s="14"/>
      <c r="F113" s="14"/>
      <c r="G113" s="73">
        <f>IF(C93=0,0,SUM(G93:G108))</f>
        <v>100</v>
      </c>
      <c r="H113" s="45" t="str">
        <f>IF(AND(C93&gt;0,G113=0),"PLEASE ENSURE KPIs ARE SET",IF(AND(C93&gt;0,G113&gt;0,G113&lt;100),"PLEASE ENSURE TOTAL WEIGHTAGE IS 100%.",IF(G113&gt;100,"WEIGHTAGE EXCEEDED, PLEASE REVIEW.","")))</f>
        <v/>
      </c>
      <c r="I113" s="14"/>
      <c r="J113" s="11"/>
      <c r="K113" s="14"/>
      <c r="L113" s="103"/>
      <c r="M113" s="104"/>
      <c r="N113" s="105"/>
      <c r="O113" s="106" t="str">
        <f>IF(N113="","",1)</f>
        <v/>
      </c>
      <c r="Q113" s="82"/>
    </row>
    <row r="114" spans="1:17" s="9" customFormat="1" ht="30" customHeight="1" x14ac:dyDescent="0.3">
      <c r="A114" s="393">
        <v>6</v>
      </c>
      <c r="B114" s="395" t="s">
        <v>355</v>
      </c>
      <c r="C114" s="485">
        <v>5</v>
      </c>
      <c r="D114" s="458">
        <v>1</v>
      </c>
      <c r="E114" s="356" t="s">
        <v>356</v>
      </c>
      <c r="F114" s="356">
        <v>5</v>
      </c>
      <c r="G114" s="366">
        <f>F114/$C$114*100</f>
        <v>100</v>
      </c>
      <c r="H114" s="337" t="s">
        <v>39</v>
      </c>
      <c r="I114" s="356"/>
      <c r="J114" s="337" t="s">
        <v>71</v>
      </c>
      <c r="K114" s="381" t="s">
        <v>41</v>
      </c>
      <c r="L114" s="384">
        <f>IF(OR($C$114=0,G114=0),FALSE,IF(J114="Outstanding",5,IF(J114="Exceeds",4,IF(J114="Successful",3,IF(J114="Partially",2,IF(J114="Unacceptable",1))))))</f>
        <v>3</v>
      </c>
      <c r="M114" s="387">
        <f>$C$114*G114*L114/10000</f>
        <v>0.15</v>
      </c>
      <c r="N114" s="107" t="s">
        <v>39</v>
      </c>
      <c r="O114" s="113" t="s">
        <v>464</v>
      </c>
      <c r="Q114" s="82" t="str">
        <f>IF(AND($C$114&gt;0,G114&gt;0,J114=""),"RATING REQ'D",IF(AND(K114="",OR(J114="Outstanding",J114="Exceeds", J114="Unacceptable")),"Comments compulsory for O, E and U rating",""))</f>
        <v/>
      </c>
    </row>
    <row r="115" spans="1:17" s="9" customFormat="1" ht="30" customHeight="1" x14ac:dyDescent="0.3">
      <c r="A115" s="394"/>
      <c r="B115" s="378"/>
      <c r="C115" s="486"/>
      <c r="D115" s="459"/>
      <c r="E115" s="357"/>
      <c r="F115" s="357"/>
      <c r="G115" s="367"/>
      <c r="H115" s="338"/>
      <c r="I115" s="357"/>
      <c r="J115" s="338"/>
      <c r="K115" s="382"/>
      <c r="L115" s="385"/>
      <c r="M115" s="388"/>
      <c r="N115" s="107" t="s">
        <v>43</v>
      </c>
      <c r="O115" s="113" t="s">
        <v>465</v>
      </c>
      <c r="Q115" s="82"/>
    </row>
    <row r="116" spans="1:17" s="9" customFormat="1" ht="30" customHeight="1" x14ac:dyDescent="0.3">
      <c r="A116" s="394"/>
      <c r="B116" s="378"/>
      <c r="C116" s="486"/>
      <c r="D116" s="459"/>
      <c r="E116" s="357"/>
      <c r="F116" s="357"/>
      <c r="G116" s="367"/>
      <c r="H116" s="338"/>
      <c r="I116" s="357"/>
      <c r="J116" s="338"/>
      <c r="K116" s="382"/>
      <c r="L116" s="385"/>
      <c r="M116" s="388"/>
      <c r="N116" s="107" t="s">
        <v>45</v>
      </c>
      <c r="O116" s="113" t="s">
        <v>466</v>
      </c>
      <c r="Q116" s="82"/>
    </row>
    <row r="117" spans="1:17" s="9" customFormat="1" ht="30" customHeight="1" x14ac:dyDescent="0.3">
      <c r="A117" s="394"/>
      <c r="B117" s="378"/>
      <c r="C117" s="486"/>
      <c r="D117" s="459"/>
      <c r="E117" s="357"/>
      <c r="F117" s="357"/>
      <c r="G117" s="367"/>
      <c r="H117" s="338"/>
      <c r="I117" s="357"/>
      <c r="J117" s="338"/>
      <c r="K117" s="382"/>
      <c r="L117" s="385"/>
      <c r="M117" s="388"/>
      <c r="N117" s="107" t="s">
        <v>47</v>
      </c>
      <c r="O117" s="113" t="s">
        <v>360</v>
      </c>
      <c r="Q117" s="82"/>
    </row>
    <row r="118" spans="1:17" s="9" customFormat="1" ht="30" customHeight="1" thickBot="1" x14ac:dyDescent="0.35">
      <c r="A118" s="394"/>
      <c r="B118" s="378"/>
      <c r="C118" s="486"/>
      <c r="D118" s="460"/>
      <c r="E118" s="453"/>
      <c r="F118" s="453"/>
      <c r="G118" s="468"/>
      <c r="H118" s="452"/>
      <c r="I118" s="453"/>
      <c r="J118" s="452"/>
      <c r="K118" s="454"/>
      <c r="L118" s="455"/>
      <c r="M118" s="389"/>
      <c r="N118" s="107" t="s">
        <v>49</v>
      </c>
      <c r="O118" s="113" t="s">
        <v>361</v>
      </c>
      <c r="Q118" s="82"/>
    </row>
    <row r="119" spans="1:17" s="9" customFormat="1" ht="30" hidden="1" customHeight="1" x14ac:dyDescent="0.3">
      <c r="A119" s="394"/>
      <c r="B119" s="378"/>
      <c r="C119" s="486"/>
      <c r="D119" s="458">
        <v>2</v>
      </c>
      <c r="E119" s="356"/>
      <c r="F119" s="356"/>
      <c r="G119" s="366">
        <f>F119/$C$114*100</f>
        <v>0</v>
      </c>
      <c r="H119" s="337"/>
      <c r="I119" s="356"/>
      <c r="J119" s="337"/>
      <c r="K119" s="381"/>
      <c r="L119" s="384" t="b">
        <f>IF(OR($C$24=0,G119=0),FALSE,IF(J119="Outstanding",5,IF(J119="Exceeds",4,IF(J119="Successful",3,IF(J119="Partially",2,IF(J119="Unacceptable",1))))))</f>
        <v>0</v>
      </c>
      <c r="M119" s="387">
        <f>$C$114*G119*L119/10000</f>
        <v>0</v>
      </c>
      <c r="N119" s="107"/>
      <c r="O119" s="113" t="str">
        <f>IF(Q119="","",1)</f>
        <v/>
      </c>
      <c r="Q119" s="82" t="str">
        <f>IF(AND($C$114&gt;0,G119&gt;0,J119=""),"RATING REQ'D",IF(AND(K119="",OR(J119="Outstanding",J119="Exceeds", J119="Unacceptable")),"Comments compulsory for O, E and U rating",""))</f>
        <v/>
      </c>
    </row>
    <row r="120" spans="1:17" s="9" customFormat="1" ht="30" hidden="1" customHeight="1" x14ac:dyDescent="0.3">
      <c r="A120" s="394"/>
      <c r="B120" s="378"/>
      <c r="C120" s="486"/>
      <c r="D120" s="459"/>
      <c r="E120" s="357"/>
      <c r="F120" s="357"/>
      <c r="G120" s="367"/>
      <c r="H120" s="338"/>
      <c r="I120" s="357"/>
      <c r="J120" s="338"/>
      <c r="K120" s="382"/>
      <c r="L120" s="385"/>
      <c r="M120" s="388"/>
      <c r="N120" s="107"/>
      <c r="O120" s="113"/>
      <c r="Q120" s="82"/>
    </row>
    <row r="121" spans="1:17" s="9" customFormat="1" ht="30" hidden="1" customHeight="1" x14ac:dyDescent="0.3">
      <c r="A121" s="394"/>
      <c r="B121" s="378"/>
      <c r="C121" s="486"/>
      <c r="D121" s="459"/>
      <c r="E121" s="357"/>
      <c r="F121" s="357"/>
      <c r="G121" s="367"/>
      <c r="H121" s="338"/>
      <c r="I121" s="357"/>
      <c r="J121" s="338"/>
      <c r="K121" s="382"/>
      <c r="L121" s="385"/>
      <c r="M121" s="388"/>
      <c r="N121" s="107"/>
      <c r="O121" s="113"/>
      <c r="Q121" s="82"/>
    </row>
    <row r="122" spans="1:17" s="9" customFormat="1" ht="30" hidden="1" customHeight="1" x14ac:dyDescent="0.3">
      <c r="A122" s="394"/>
      <c r="B122" s="378"/>
      <c r="C122" s="486"/>
      <c r="D122" s="459"/>
      <c r="E122" s="357"/>
      <c r="F122" s="357"/>
      <c r="G122" s="367"/>
      <c r="H122" s="338"/>
      <c r="I122" s="357"/>
      <c r="J122" s="338"/>
      <c r="K122" s="382"/>
      <c r="L122" s="385"/>
      <c r="M122" s="388"/>
      <c r="N122" s="107"/>
      <c r="O122" s="113"/>
      <c r="Q122" s="82"/>
    </row>
    <row r="123" spans="1:17" s="9" customFormat="1" ht="30" hidden="1" customHeight="1" x14ac:dyDescent="0.3">
      <c r="A123" s="394"/>
      <c r="B123" s="378"/>
      <c r="C123" s="486"/>
      <c r="D123" s="460"/>
      <c r="E123" s="453"/>
      <c r="F123" s="453"/>
      <c r="G123" s="468"/>
      <c r="H123" s="452"/>
      <c r="I123" s="453"/>
      <c r="J123" s="452"/>
      <c r="K123" s="454"/>
      <c r="L123" s="455"/>
      <c r="M123" s="389"/>
      <c r="N123" s="107"/>
      <c r="O123" s="113"/>
      <c r="Q123" s="82"/>
    </row>
    <row r="124" spans="1:17" s="9" customFormat="1" ht="30" hidden="1" customHeight="1" x14ac:dyDescent="0.3">
      <c r="A124" s="394"/>
      <c r="B124" s="378"/>
      <c r="C124" s="486"/>
      <c r="D124" s="458">
        <v>3</v>
      </c>
      <c r="E124" s="356"/>
      <c r="F124" s="356"/>
      <c r="G124" s="366">
        <f>F124/$C$114*100</f>
        <v>0</v>
      </c>
      <c r="H124" s="337"/>
      <c r="I124" s="356"/>
      <c r="J124" s="337"/>
      <c r="K124" s="381"/>
      <c r="L124" s="384" t="b">
        <f>IF(OR($C$24=0,G124=0),FALSE,IF(J124="Outstanding",5,IF(J124="Exceeds",4,IF(J124="Successful",3,IF(J124="Partially",2,IF(J124="Unacceptable",1))))))</f>
        <v>0</v>
      </c>
      <c r="M124" s="387">
        <f>$C$114*G124*L124/10000</f>
        <v>0</v>
      </c>
      <c r="N124" s="107"/>
      <c r="O124" s="123" t="str">
        <f>IF(Q124="","",1)</f>
        <v/>
      </c>
      <c r="Q124" s="82" t="str">
        <f>IF(AND($C$114&gt;0,G124&gt;0,J124=""),"RATING REQ'D",IF(AND(K124="",OR(J124="Outstanding",J124="Exceeds", J124="Unacceptable")),"Comments compulsory for O, E and U rating",""))</f>
        <v/>
      </c>
    </row>
    <row r="125" spans="1:17" s="9" customFormat="1" ht="30" hidden="1" customHeight="1" x14ac:dyDescent="0.3">
      <c r="A125" s="394"/>
      <c r="B125" s="378"/>
      <c r="C125" s="486"/>
      <c r="D125" s="459"/>
      <c r="E125" s="357"/>
      <c r="F125" s="357"/>
      <c r="G125" s="367"/>
      <c r="H125" s="338"/>
      <c r="I125" s="357"/>
      <c r="J125" s="338"/>
      <c r="K125" s="382"/>
      <c r="L125" s="385"/>
      <c r="M125" s="388"/>
      <c r="N125" s="107"/>
      <c r="O125" s="123"/>
      <c r="Q125" s="82"/>
    </row>
    <row r="126" spans="1:17" s="9" customFormat="1" ht="30" hidden="1" customHeight="1" x14ac:dyDescent="0.3">
      <c r="A126" s="394"/>
      <c r="B126" s="378"/>
      <c r="C126" s="486"/>
      <c r="D126" s="459"/>
      <c r="E126" s="357"/>
      <c r="F126" s="357"/>
      <c r="G126" s="367"/>
      <c r="H126" s="338"/>
      <c r="I126" s="357"/>
      <c r="J126" s="338"/>
      <c r="K126" s="382"/>
      <c r="L126" s="385"/>
      <c r="M126" s="388"/>
      <c r="N126" s="107"/>
      <c r="O126" s="123"/>
      <c r="Q126" s="82"/>
    </row>
    <row r="127" spans="1:17" s="9" customFormat="1" ht="30" hidden="1" customHeight="1" x14ac:dyDescent="0.3">
      <c r="A127" s="394"/>
      <c r="B127" s="378"/>
      <c r="C127" s="486"/>
      <c r="D127" s="459"/>
      <c r="E127" s="357"/>
      <c r="F127" s="357"/>
      <c r="G127" s="367"/>
      <c r="H127" s="338"/>
      <c r="I127" s="357"/>
      <c r="J127" s="338"/>
      <c r="K127" s="382"/>
      <c r="L127" s="385"/>
      <c r="M127" s="388"/>
      <c r="N127" s="107"/>
      <c r="O127" s="123"/>
      <c r="Q127" s="82"/>
    </row>
    <row r="128" spans="1:17" s="9" customFormat="1" ht="30" hidden="1" customHeight="1" x14ac:dyDescent="0.3">
      <c r="A128" s="394"/>
      <c r="B128" s="378"/>
      <c r="C128" s="486"/>
      <c r="D128" s="460"/>
      <c r="E128" s="453"/>
      <c r="F128" s="453"/>
      <c r="G128" s="468"/>
      <c r="H128" s="452"/>
      <c r="I128" s="453"/>
      <c r="J128" s="452"/>
      <c r="K128" s="454"/>
      <c r="L128" s="455"/>
      <c r="M128" s="389"/>
      <c r="N128" s="107"/>
      <c r="O128" s="123"/>
      <c r="Q128" s="82"/>
    </row>
    <row r="129" spans="1:17" s="9" customFormat="1" ht="30" hidden="1" customHeight="1" x14ac:dyDescent="0.3">
      <c r="A129" s="394"/>
      <c r="B129" s="378"/>
      <c r="C129" s="486"/>
      <c r="D129" s="458">
        <v>4</v>
      </c>
      <c r="E129" s="356"/>
      <c r="F129" s="356"/>
      <c r="G129" s="366">
        <f>F129/$C$114*100</f>
        <v>0</v>
      </c>
      <c r="H129" s="337"/>
      <c r="I129" s="356"/>
      <c r="J129" s="337"/>
      <c r="K129" s="381"/>
      <c r="L129" s="384" t="b">
        <f>IF(OR($C$24=0,G129=0),FALSE,IF(J129="Outstanding",5,IF(J129="Exceeds",4,IF(J129="Successful",3,IF(J129="Partially",2,IF(J129="Unacceptable",1))))))</f>
        <v>0</v>
      </c>
      <c r="M129" s="387">
        <f>$C$114*G129*L129/10000</f>
        <v>0</v>
      </c>
      <c r="N129" s="111"/>
      <c r="O129" s="112" t="str">
        <f>IF(Q129="","",1)</f>
        <v/>
      </c>
      <c r="Q129" s="82" t="str">
        <f>IF(AND($C$114&gt;0,G129&gt;0,J129=""),"RATING REQ'D",IF(AND(K129="",OR(J129="Outstanding",J129="Exceeds", J129="Unacceptable")),"Comments compulsory for O, E and U rating",""))</f>
        <v/>
      </c>
    </row>
    <row r="130" spans="1:17" s="9" customFormat="1" ht="30" hidden="1" customHeight="1" x14ac:dyDescent="0.3">
      <c r="A130" s="394"/>
      <c r="B130" s="378"/>
      <c r="C130" s="486"/>
      <c r="D130" s="459"/>
      <c r="E130" s="357"/>
      <c r="F130" s="357"/>
      <c r="G130" s="367"/>
      <c r="H130" s="338"/>
      <c r="I130" s="357"/>
      <c r="J130" s="338"/>
      <c r="K130" s="382"/>
      <c r="L130" s="385"/>
      <c r="M130" s="388"/>
      <c r="N130" s="111"/>
      <c r="O130" s="112"/>
      <c r="Q130" s="82"/>
    </row>
    <row r="131" spans="1:17" s="9" customFormat="1" ht="30" hidden="1" customHeight="1" x14ac:dyDescent="0.3">
      <c r="A131" s="394"/>
      <c r="B131" s="378"/>
      <c r="C131" s="486"/>
      <c r="D131" s="459"/>
      <c r="E131" s="357"/>
      <c r="F131" s="357"/>
      <c r="G131" s="367"/>
      <c r="H131" s="338"/>
      <c r="I131" s="357"/>
      <c r="J131" s="338"/>
      <c r="K131" s="382"/>
      <c r="L131" s="385"/>
      <c r="M131" s="388"/>
      <c r="N131" s="111"/>
      <c r="O131" s="112"/>
      <c r="Q131" s="82"/>
    </row>
    <row r="132" spans="1:17" s="9" customFormat="1" ht="30" hidden="1" customHeight="1" x14ac:dyDescent="0.3">
      <c r="A132" s="394"/>
      <c r="B132" s="378"/>
      <c r="C132" s="486"/>
      <c r="D132" s="459"/>
      <c r="E132" s="357"/>
      <c r="F132" s="357"/>
      <c r="G132" s="367"/>
      <c r="H132" s="338"/>
      <c r="I132" s="357"/>
      <c r="J132" s="338"/>
      <c r="K132" s="382"/>
      <c r="L132" s="385"/>
      <c r="M132" s="388"/>
      <c r="N132" s="111"/>
      <c r="O132" s="112"/>
      <c r="Q132" s="82"/>
    </row>
    <row r="133" spans="1:17" s="9" customFormat="1" ht="30" hidden="1" customHeight="1" x14ac:dyDescent="0.3">
      <c r="A133" s="394"/>
      <c r="B133" s="378"/>
      <c r="C133" s="486"/>
      <c r="D133" s="460"/>
      <c r="E133" s="453"/>
      <c r="F133" s="453"/>
      <c r="G133" s="468"/>
      <c r="H133" s="452"/>
      <c r="I133" s="453"/>
      <c r="J133" s="452"/>
      <c r="K133" s="454"/>
      <c r="L133" s="455"/>
      <c r="M133" s="389"/>
      <c r="N133" s="111"/>
      <c r="O133" s="112"/>
      <c r="Q133" s="82"/>
    </row>
    <row r="134" spans="1:17" s="9" customFormat="1" ht="30" hidden="1" customHeight="1" x14ac:dyDescent="0.3">
      <c r="A134" s="394"/>
      <c r="B134" s="378"/>
      <c r="C134" s="486"/>
      <c r="D134" s="458">
        <v>5</v>
      </c>
      <c r="E134" s="356"/>
      <c r="F134" s="356"/>
      <c r="G134" s="366">
        <f>F134/$C$114*100</f>
        <v>0</v>
      </c>
      <c r="H134" s="337"/>
      <c r="I134" s="356"/>
      <c r="J134" s="337"/>
      <c r="K134" s="381"/>
      <c r="L134" s="384" t="b">
        <f>IF(OR($C$24=0,G134=0),FALSE,IF(J134="Outstanding",5,IF(J134="Exceeds",4,IF(J134="Successful",3,IF(J134="Partially",2,IF(J134="Unacceptable",1))))))</f>
        <v>0</v>
      </c>
      <c r="M134" s="387">
        <f>$C$114*G134*L134/10000</f>
        <v>0</v>
      </c>
      <c r="N134" s="111"/>
      <c r="O134" s="112" t="str">
        <f>IF(Q134="","",1)</f>
        <v/>
      </c>
      <c r="Q134" s="82" t="str">
        <f>IF(AND($C$114&gt;0,G134&gt;0,J134=""),"RATING REQ'D",IF(AND(K134="",OR(J134="Outstanding",J134="Exceeds", J134="Unacceptable")),"Comments compulsory for O, E and U rating",""))</f>
        <v/>
      </c>
    </row>
    <row r="135" spans="1:17" s="9" customFormat="1" ht="30" hidden="1" customHeight="1" x14ac:dyDescent="0.3">
      <c r="A135" s="394"/>
      <c r="B135" s="378"/>
      <c r="C135" s="486"/>
      <c r="D135" s="459"/>
      <c r="E135" s="357"/>
      <c r="F135" s="357"/>
      <c r="G135" s="367"/>
      <c r="H135" s="338"/>
      <c r="I135" s="357"/>
      <c r="J135" s="338"/>
      <c r="K135" s="382"/>
      <c r="L135" s="385"/>
      <c r="M135" s="388"/>
      <c r="N135" s="111"/>
      <c r="O135" s="112"/>
      <c r="Q135" s="82"/>
    </row>
    <row r="136" spans="1:17" s="9" customFormat="1" ht="30" hidden="1" customHeight="1" x14ac:dyDescent="0.3">
      <c r="A136" s="394"/>
      <c r="B136" s="378"/>
      <c r="C136" s="486"/>
      <c r="D136" s="459"/>
      <c r="E136" s="357"/>
      <c r="F136" s="357"/>
      <c r="G136" s="367"/>
      <c r="H136" s="338"/>
      <c r="I136" s="357"/>
      <c r="J136" s="338"/>
      <c r="K136" s="382"/>
      <c r="L136" s="385"/>
      <c r="M136" s="388"/>
      <c r="N136" s="111"/>
      <c r="O136" s="112"/>
      <c r="Q136" s="82"/>
    </row>
    <row r="137" spans="1:17" s="9" customFormat="1" ht="30" hidden="1" customHeight="1" x14ac:dyDescent="0.3">
      <c r="A137" s="394"/>
      <c r="B137" s="378"/>
      <c r="C137" s="486"/>
      <c r="D137" s="459"/>
      <c r="E137" s="357"/>
      <c r="F137" s="357"/>
      <c r="G137" s="367"/>
      <c r="H137" s="338"/>
      <c r="I137" s="357"/>
      <c r="J137" s="338"/>
      <c r="K137" s="382"/>
      <c r="L137" s="385"/>
      <c r="M137" s="388"/>
      <c r="N137" s="111"/>
      <c r="O137" s="112"/>
      <c r="Q137" s="82"/>
    </row>
    <row r="138" spans="1:17" s="9" customFormat="1" ht="30" hidden="1" customHeight="1" x14ac:dyDescent="0.3">
      <c r="A138" s="417"/>
      <c r="B138" s="407"/>
      <c r="C138" s="487"/>
      <c r="D138" s="469"/>
      <c r="E138" s="358"/>
      <c r="F138" s="358"/>
      <c r="G138" s="368"/>
      <c r="H138" s="339"/>
      <c r="I138" s="358"/>
      <c r="J138" s="339"/>
      <c r="K138" s="383"/>
      <c r="L138" s="386"/>
      <c r="M138" s="389"/>
      <c r="N138" s="111"/>
      <c r="O138" s="112"/>
      <c r="Q138" s="82"/>
    </row>
    <row r="139" spans="1:17" s="9" customFormat="1" ht="12.6" thickBot="1" x14ac:dyDescent="0.35">
      <c r="A139" s="11"/>
      <c r="B139" s="10"/>
      <c r="C139" s="72"/>
      <c r="E139" s="14"/>
      <c r="F139" s="14"/>
      <c r="G139" s="76">
        <f>IF(C114=0,0,SUM(G114:G134))</f>
        <v>100</v>
      </c>
      <c r="H139" s="45" t="str">
        <f>IF(AND(C114&gt;0,G139=0),"PLEASE ENSURE KPIs ARE SET",IF(AND(C140&gt;0,G139&gt;0,G139&lt;100),"PLEASE ENSURE TOTAL WEIGHTAGE IS 100%.",IF(G139&gt;100,"WEIGHTAGE EXCEEDED, PLEASE REVIEW.","")))</f>
        <v/>
      </c>
      <c r="I139" s="14"/>
      <c r="J139" s="11"/>
      <c r="K139" s="14"/>
      <c r="L139" s="103"/>
      <c r="M139" s="103"/>
      <c r="N139" s="105"/>
      <c r="O139" s="105" t="str">
        <f>IF(N139="","",1)</f>
        <v/>
      </c>
      <c r="Q139" s="82"/>
    </row>
    <row r="140" spans="1:17" s="4" customFormat="1" ht="15" thickBot="1" x14ac:dyDescent="0.35">
      <c r="A140" s="30"/>
      <c r="C140" s="74">
        <f>SUM(C24:C139)</f>
        <v>100</v>
      </c>
      <c r="D140" s="45" t="str">
        <f>IF(C140&lt;100,"INSUFFICIENT WEIGHTAGE.",IF(C140&gt;100,"WEIGHTAGE EXCEEDED.",""))</f>
        <v/>
      </c>
      <c r="G140"/>
      <c r="H140" s="45"/>
      <c r="I140" s="50" t="s">
        <v>136</v>
      </c>
      <c r="J140" s="48">
        <f>IF(AND(C140=100,P140="OK",P141=0),SUM(M24:M138),"")</f>
        <v>2.9999999999999996</v>
      </c>
      <c r="L140" s="93"/>
      <c r="M140" s="93"/>
      <c r="N140" s="94"/>
      <c r="O140" s="124" t="s">
        <v>137</v>
      </c>
      <c r="P140" s="46" t="str">
        <f>IF(AND(H39="",H55="",H66="",H92="",H113="",H139=""),"OK","NOT OK")</f>
        <v>OK</v>
      </c>
    </row>
    <row r="141" spans="1:17" ht="16.5" customHeight="1" x14ac:dyDescent="0.4">
      <c r="I141" s="50" t="s">
        <v>138</v>
      </c>
      <c r="J141" s="40" t="str">
        <f>IF(O142=5,"Outstanding",IF(O142=4,"Exceeds",IF(O142=3,"Successful",IF(O142=2,"Partially",IF(O142=1,"Unacceptable","")))))</f>
        <v>Successful</v>
      </c>
      <c r="K141"/>
      <c r="M141" s="91"/>
      <c r="O141" s="124" t="s">
        <v>139</v>
      </c>
      <c r="P141" s="84">
        <f>SUM(O24:O139)</f>
        <v>0</v>
      </c>
    </row>
    <row r="142" spans="1:17" ht="16.5" customHeight="1" thickBot="1" x14ac:dyDescent="0.35">
      <c r="K142"/>
      <c r="M142" s="91"/>
      <c r="O142" s="94">
        <f>IF(J140="","",ROUND(J140,0))</f>
        <v>3</v>
      </c>
      <c r="P142" s="46"/>
    </row>
    <row r="143" spans="1:17" s="4" customFormat="1" x14ac:dyDescent="0.3">
      <c r="A143" s="16" t="s">
        <v>140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8"/>
      <c r="L143" s="93"/>
      <c r="M143" s="94"/>
      <c r="N143" s="125"/>
      <c r="O143" s="94"/>
    </row>
    <row r="144" spans="1:17" s="51" customFormat="1" x14ac:dyDescent="0.25">
      <c r="A144" s="57"/>
      <c r="K144" s="58"/>
      <c r="L144" s="126"/>
      <c r="M144" s="127"/>
      <c r="N144" s="128"/>
      <c r="O144" s="127"/>
    </row>
    <row r="145" spans="1:16" s="51" customFormat="1" ht="12" x14ac:dyDescent="0.25">
      <c r="A145" s="57"/>
      <c r="B145" s="52"/>
      <c r="C145" s="52"/>
      <c r="E145" s="52"/>
      <c r="H145" s="52"/>
      <c r="I145" s="52"/>
      <c r="K145" s="64"/>
      <c r="L145" s="126"/>
      <c r="M145" s="126"/>
      <c r="N145" s="127"/>
      <c r="O145" s="127"/>
    </row>
    <row r="146" spans="1:16" s="4" customFormat="1" ht="12" x14ac:dyDescent="0.25">
      <c r="A146" s="19"/>
      <c r="B146" s="4" t="s">
        <v>141</v>
      </c>
      <c r="E146" s="4" t="s">
        <v>142</v>
      </c>
      <c r="H146" s="4" t="s">
        <v>143</v>
      </c>
      <c r="K146" s="20" t="s">
        <v>142</v>
      </c>
      <c r="L146" s="93"/>
      <c r="M146" s="93"/>
      <c r="N146" s="94"/>
      <c r="O146" s="94"/>
    </row>
    <row r="147" spans="1:16" ht="15" thickBot="1" x14ac:dyDescent="0.35">
      <c r="A147" s="21"/>
      <c r="B147" s="8"/>
      <c r="C147" s="8"/>
      <c r="D147" s="8"/>
      <c r="E147" s="8"/>
      <c r="F147" s="8"/>
      <c r="G147" s="8"/>
      <c r="H147" s="8"/>
      <c r="I147" s="8"/>
      <c r="J147" s="8"/>
      <c r="K147" s="22"/>
      <c r="M147" s="91"/>
    </row>
    <row r="148" spans="1:16" ht="85.5" customHeight="1" x14ac:dyDescent="0.3"/>
    <row r="149" spans="1:16" ht="15" thickBot="1" x14ac:dyDescent="0.35">
      <c r="A149" s="7" t="s">
        <v>144</v>
      </c>
      <c r="B149" s="8"/>
      <c r="C149" s="8"/>
      <c r="D149" s="8"/>
      <c r="E149" s="8"/>
      <c r="F149" s="8"/>
      <c r="G149" s="8"/>
      <c r="H149" s="8"/>
      <c r="I149" s="8"/>
      <c r="J149" s="8"/>
    </row>
    <row r="150" spans="1:16" ht="12" customHeight="1" x14ac:dyDescent="0.3">
      <c r="A150" s="80" t="s">
        <v>145</v>
      </c>
      <c r="B150" s="9"/>
    </row>
    <row r="151" spans="1:16" ht="12" customHeight="1" x14ac:dyDescent="0.3">
      <c r="A151" s="9"/>
      <c r="B151" s="9" t="s">
        <v>146</v>
      </c>
    </row>
    <row r="152" spans="1:16" ht="12" customHeight="1" x14ac:dyDescent="0.3">
      <c r="A152" s="9"/>
      <c r="B152" s="9" t="s">
        <v>147</v>
      </c>
    </row>
    <row r="153" spans="1:16" ht="12" customHeight="1" x14ac:dyDescent="0.3">
      <c r="A153" s="9"/>
      <c r="B153" s="9" t="s">
        <v>148</v>
      </c>
    </row>
    <row r="154" spans="1:16" ht="12" customHeight="1" x14ac:dyDescent="0.3">
      <c r="A154" s="9"/>
      <c r="B154" s="9" t="s">
        <v>149</v>
      </c>
    </row>
    <row r="155" spans="1:16" ht="12" customHeight="1" thickBot="1" x14ac:dyDescent="0.35">
      <c r="A155" s="9"/>
      <c r="B155" s="9" t="s">
        <v>150</v>
      </c>
    </row>
    <row r="156" spans="1:16" s="3" customFormat="1" x14ac:dyDescent="0.3">
      <c r="A156" s="343" t="s">
        <v>23</v>
      </c>
      <c r="B156" s="426" t="s">
        <v>151</v>
      </c>
      <c r="C156" s="426" t="s">
        <v>152</v>
      </c>
      <c r="D156" s="426"/>
      <c r="E156" s="426"/>
      <c r="F156" s="428"/>
      <c r="G156" s="343" t="s">
        <v>28</v>
      </c>
      <c r="H156" s="390"/>
      <c r="I156" s="343" t="s">
        <v>29</v>
      </c>
      <c r="J156" s="390"/>
      <c r="K156" s="41"/>
      <c r="L156" s="129"/>
      <c r="M156" s="130"/>
      <c r="N156" s="130"/>
      <c r="O156" s="130"/>
    </row>
    <row r="157" spans="1:16" s="3" customFormat="1" ht="15" thickBot="1" x14ac:dyDescent="0.35">
      <c r="A157" s="425"/>
      <c r="B157" s="427"/>
      <c r="C157" s="427"/>
      <c r="D157" s="427"/>
      <c r="E157" s="427"/>
      <c r="F157" s="429"/>
      <c r="G157" s="81" t="s">
        <v>34</v>
      </c>
      <c r="H157" s="77" t="s">
        <v>35</v>
      </c>
      <c r="I157" s="81" t="s">
        <v>34</v>
      </c>
      <c r="J157" s="77" t="s">
        <v>36</v>
      </c>
      <c r="K157" s="41"/>
      <c r="L157" s="129"/>
      <c r="M157" s="130"/>
      <c r="N157" s="130"/>
      <c r="O157" s="130"/>
    </row>
    <row r="158" spans="1:16" s="24" customFormat="1" ht="82.5" customHeight="1" thickBot="1" x14ac:dyDescent="0.35">
      <c r="A158" s="36">
        <v>1</v>
      </c>
      <c r="B158" s="37" t="s">
        <v>153</v>
      </c>
      <c r="C158" s="433" t="s">
        <v>154</v>
      </c>
      <c r="D158" s="434"/>
      <c r="E158" s="434"/>
      <c r="F158" s="435"/>
      <c r="G158" s="60"/>
      <c r="H158" s="61"/>
      <c r="I158" s="60" t="s">
        <v>71</v>
      </c>
      <c r="J158" s="78"/>
      <c r="K158" s="137">
        <f>IF(I158="Outstanding",5,IF(I158="Exceeds",4,IF(I158="Successful",3,IF(I158="Partially",2,IF(I158="Unacceptable",1)))))</f>
        <v>3</v>
      </c>
      <c r="L158" s="131">
        <f>K158*0.2</f>
        <v>0.60000000000000009</v>
      </c>
      <c r="M158" s="132"/>
      <c r="N158" s="105" t="str">
        <f>IF(P158="","",1)</f>
        <v/>
      </c>
      <c r="O158" s="132"/>
      <c r="P158" s="82" t="str">
        <f>IF(I158="","RATING REQ'D",IF(AND(J158="",OR(I158="Outstanding",I158="Exceeds",I158="Unacceptable")),"Comments compulsory for O, E or U rating",""))</f>
        <v/>
      </c>
    </row>
    <row r="159" spans="1:16" s="24" customFormat="1" ht="48" customHeight="1" thickBot="1" x14ac:dyDescent="0.35">
      <c r="A159" s="85">
        <v>2</v>
      </c>
      <c r="B159" s="12" t="s">
        <v>155</v>
      </c>
      <c r="C159" s="436" t="s">
        <v>156</v>
      </c>
      <c r="D159" s="437"/>
      <c r="E159" s="437"/>
      <c r="F159" s="438"/>
      <c r="G159" s="53"/>
      <c r="H159" s="54"/>
      <c r="I159" s="53" t="s">
        <v>71</v>
      </c>
      <c r="J159" s="79"/>
      <c r="K159" s="137">
        <f>IF(I159="Outstanding",5,IF(I159="Exceeds",4,IF(I159="Successful",3,IF(I159="Partially",2,IF(I159="Unacceptable",1)))))</f>
        <v>3</v>
      </c>
      <c r="L159" s="131">
        <f>K159*0.2</f>
        <v>0.60000000000000009</v>
      </c>
      <c r="M159" s="132"/>
      <c r="N159" s="105" t="str">
        <f>IF(P159="","",1)</f>
        <v/>
      </c>
      <c r="O159" s="132"/>
      <c r="P159" s="82" t="str">
        <f>IF(I159="","RATING REQ'D",IF(AND(J159="",OR(I159="Outstanding",I159="Exceeds",I159="Unacceptable")),"Comments compulsory for O, E or U rating",""))</f>
        <v/>
      </c>
    </row>
    <row r="160" spans="1:16" s="24" customFormat="1" ht="69" customHeight="1" thickBot="1" x14ac:dyDescent="0.35">
      <c r="A160" s="38">
        <v>3</v>
      </c>
      <c r="B160" s="39" t="s">
        <v>157</v>
      </c>
      <c r="C160" s="439" t="s">
        <v>158</v>
      </c>
      <c r="D160" s="440"/>
      <c r="E160" s="440"/>
      <c r="F160" s="440"/>
      <c r="G160" s="62"/>
      <c r="H160" s="63"/>
      <c r="I160" s="62" t="s">
        <v>71</v>
      </c>
      <c r="J160" s="78"/>
      <c r="K160" s="137">
        <f>IF(I160="Outstanding",5,IF(I160="Exceeds",4,IF(I160="Successful",3,IF(I160="Partially",2,IF(I160="Unacceptable",1)))))</f>
        <v>3</v>
      </c>
      <c r="L160" s="131">
        <f>K160*0.2</f>
        <v>0.60000000000000009</v>
      </c>
      <c r="M160" s="132"/>
      <c r="N160" s="105" t="str">
        <f>IF(P160="","",1)</f>
        <v/>
      </c>
      <c r="O160" s="132"/>
      <c r="P160" s="82" t="str">
        <f>IF(I160="","RATING REQ'D",IF(AND(J160="",OR(I160="Outstanding",I160="Exceeds",I160="Unacceptable")),"Comments compulsory for O, E or U rating",""))</f>
        <v/>
      </c>
    </row>
    <row r="161" spans="1:16" s="24" customFormat="1" ht="69" customHeight="1" thickBot="1" x14ac:dyDescent="0.35">
      <c r="A161" s="88">
        <v>4</v>
      </c>
      <c r="B161" s="13" t="s">
        <v>159</v>
      </c>
      <c r="C161" s="445" t="s">
        <v>160</v>
      </c>
      <c r="D161" s="446"/>
      <c r="E161" s="446"/>
      <c r="F161" s="446"/>
      <c r="G161" s="55"/>
      <c r="H161" s="56"/>
      <c r="I161" s="55" t="s">
        <v>71</v>
      </c>
      <c r="J161" s="79"/>
      <c r="K161" s="137">
        <f>IF(I161="Outstanding",5,IF(I161="Exceeds",4,IF(I161="Successful",3,IF(I161="Partially",2,IF(I161="Unacceptable",1)))))</f>
        <v>3</v>
      </c>
      <c r="L161" s="131">
        <f>K161*0.2</f>
        <v>0.60000000000000009</v>
      </c>
      <c r="M161" s="132"/>
      <c r="N161" s="105"/>
      <c r="O161" s="132"/>
      <c r="P161" s="82"/>
    </row>
    <row r="162" spans="1:16" s="24" customFormat="1" ht="93" customHeight="1" thickBot="1" x14ac:dyDescent="0.35">
      <c r="A162" s="89">
        <v>5</v>
      </c>
      <c r="B162" s="90" t="s">
        <v>161</v>
      </c>
      <c r="C162" s="441" t="s">
        <v>162</v>
      </c>
      <c r="D162" s="442"/>
      <c r="E162" s="442"/>
      <c r="F162" s="442"/>
      <c r="G162" s="62"/>
      <c r="H162" s="63"/>
      <c r="I162" s="62" t="s">
        <v>71</v>
      </c>
      <c r="J162" s="78"/>
      <c r="K162" s="137">
        <f>IF(I162="Outstanding",5,IF(I162="Exceeds",4,IF(I162="Successful",3,IF(I162="Partially",2,IF(I162="Unacceptable",1)))))</f>
        <v>3</v>
      </c>
      <c r="L162" s="131">
        <f>K162*0.2</f>
        <v>0.60000000000000009</v>
      </c>
      <c r="M162" s="132"/>
      <c r="N162" s="105" t="str">
        <f>IF(P162="","",1)</f>
        <v/>
      </c>
      <c r="O162" s="132"/>
      <c r="P162" s="82" t="str">
        <f>IF(I162="","RATING REQ'D",IF(AND(J162="",OR(I162="Outstanding",I162="Exceeds",I162="Unacceptable")),"Comments compulsory for O, E or U rating",""))</f>
        <v/>
      </c>
    </row>
    <row r="163" spans="1:16" ht="16.5" customHeight="1" x14ac:dyDescent="0.3">
      <c r="H163" s="50" t="s">
        <v>163</v>
      </c>
      <c r="I163" s="48">
        <f>IF(O163=0,SUM(L158:L162),"")</f>
        <v>3.0000000000000004</v>
      </c>
      <c r="J163" s="1"/>
      <c r="N163" s="124" t="s">
        <v>164</v>
      </c>
      <c r="O163" s="133">
        <f>SUM(N158:N162)</f>
        <v>0</v>
      </c>
    </row>
    <row r="164" spans="1:16" x14ac:dyDescent="0.3">
      <c r="A164" s="1"/>
      <c r="H164" s="50" t="s">
        <v>165</v>
      </c>
      <c r="I164" s="40" t="str">
        <f>IF(O164=5,"Outstanding",IF(O164=4,"Exceeds",IF(O164=3,"Successful",IF(O164=2,"Partially",IF(O164=1,"Unacceptable","")))))</f>
        <v>Successful</v>
      </c>
      <c r="J164" s="1"/>
      <c r="L164" s="92"/>
      <c r="O164" s="94">
        <f>IF(I163="","",ROUND(I163,0))</f>
        <v>3</v>
      </c>
    </row>
    <row r="165" spans="1:16" ht="4.5" customHeight="1" x14ac:dyDescent="0.3">
      <c r="A165" s="1"/>
      <c r="I165" s="47"/>
      <c r="J165" s="1"/>
      <c r="L165" s="92"/>
    </row>
    <row r="166" spans="1:16" x14ac:dyDescent="0.3">
      <c r="A166" s="1"/>
      <c r="H166" s="50" t="s">
        <v>166</v>
      </c>
      <c r="I166" s="49">
        <f>IF(OR(J140="",I163=""),"",(J140*0.9)+(I163*0.1))</f>
        <v>3</v>
      </c>
      <c r="L166" s="92"/>
    </row>
    <row r="167" spans="1:16" x14ac:dyDescent="0.3">
      <c r="A167" s="1"/>
      <c r="H167" s="50" t="s">
        <v>167</v>
      </c>
      <c r="I167" s="40" t="str">
        <f>IF(O167=5,"Outstanding",IF(O167=4,"Exceeds",IF(O167=3,"Successful",IF(O167=2,"Partially",IF(O167=1,"Unacceptable","")))))</f>
        <v>Successful</v>
      </c>
      <c r="L167" s="92"/>
      <c r="O167" s="94">
        <f>IF(I166="","",ROUND(I166,0))</f>
        <v>3</v>
      </c>
    </row>
    <row r="168" spans="1:16" ht="8.25" customHeight="1" thickBot="1" x14ac:dyDescent="0.35"/>
    <row r="169" spans="1:16" ht="12" customHeight="1" x14ac:dyDescent="0.3">
      <c r="A169" s="19" t="s">
        <v>168</v>
      </c>
      <c r="B169" s="25"/>
      <c r="C169" s="25"/>
      <c r="D169" s="25"/>
      <c r="E169" s="25"/>
      <c r="F169" s="25"/>
      <c r="G169" s="25"/>
      <c r="H169" s="25"/>
      <c r="I169" s="25"/>
      <c r="J169" s="26"/>
    </row>
    <row r="170" spans="1:16" s="51" customFormat="1" ht="12" x14ac:dyDescent="0.25">
      <c r="A170" s="57"/>
      <c r="J170" s="58"/>
      <c r="K170" s="59"/>
      <c r="L170" s="126"/>
      <c r="M170" s="127"/>
      <c r="N170" s="127"/>
      <c r="O170" s="127"/>
    </row>
    <row r="171" spans="1:16" s="51" customFormat="1" ht="12" x14ac:dyDescent="0.25">
      <c r="A171" s="57"/>
      <c r="B171" s="52"/>
      <c r="C171" s="52"/>
      <c r="E171" s="52"/>
      <c r="G171" s="52"/>
      <c r="H171" s="52"/>
      <c r="J171" s="64"/>
      <c r="K171" s="59"/>
      <c r="L171" s="126"/>
      <c r="M171" s="127"/>
      <c r="N171" s="127"/>
      <c r="O171" s="127"/>
    </row>
    <row r="172" spans="1:16" s="4" customFormat="1" ht="12" x14ac:dyDescent="0.25">
      <c r="A172" s="19"/>
      <c r="B172" s="443" t="s">
        <v>141</v>
      </c>
      <c r="C172" s="443"/>
      <c r="E172" s="6" t="s">
        <v>142</v>
      </c>
      <c r="G172" s="444" t="s">
        <v>143</v>
      </c>
      <c r="H172" s="444"/>
      <c r="J172" s="31" t="s">
        <v>142</v>
      </c>
      <c r="K172" s="6"/>
      <c r="L172" s="93"/>
      <c r="M172" s="94"/>
      <c r="N172" s="94"/>
      <c r="O172" s="94"/>
    </row>
    <row r="173" spans="1:16" s="4" customFormat="1" ht="6.75" customHeight="1" thickBot="1" x14ac:dyDescent="0.3">
      <c r="A173" s="28"/>
      <c r="B173" s="5"/>
      <c r="C173" s="5"/>
      <c r="D173" s="5"/>
      <c r="E173" s="5"/>
      <c r="F173" s="5"/>
      <c r="G173" s="5"/>
      <c r="H173" s="5"/>
      <c r="I173" s="5"/>
      <c r="J173" s="29"/>
      <c r="K173" s="6"/>
      <c r="L173" s="93"/>
      <c r="M173" s="94"/>
      <c r="N173" s="94"/>
      <c r="O173" s="94"/>
    </row>
    <row r="174" spans="1:16" ht="6" customHeight="1" x14ac:dyDescent="0.3">
      <c r="K174"/>
      <c r="L174" s="92"/>
    </row>
    <row r="175" spans="1:16" ht="6" customHeight="1" x14ac:dyDescent="0.3">
      <c r="K175"/>
      <c r="L175" s="92"/>
    </row>
    <row r="176" spans="1:16" ht="6" customHeight="1" x14ac:dyDescent="0.3">
      <c r="K176"/>
      <c r="L176" s="92"/>
    </row>
    <row r="177" spans="1:15" ht="21.75" customHeight="1" x14ac:dyDescent="0.3">
      <c r="K177"/>
      <c r="L177" s="92"/>
    </row>
    <row r="178" spans="1:15" ht="18.600000000000001" thickBot="1" x14ac:dyDescent="0.4">
      <c r="A178" s="35" t="s">
        <v>169</v>
      </c>
      <c r="B178" s="8"/>
      <c r="C178" s="8"/>
      <c r="D178" s="8"/>
      <c r="E178" s="8"/>
      <c r="F178" s="8"/>
      <c r="G178" s="8"/>
      <c r="H178" s="8"/>
      <c r="I178" s="8"/>
      <c r="J178" s="8"/>
      <c r="K178"/>
      <c r="L178" s="134"/>
      <c r="M178" s="135"/>
    </row>
    <row r="180" spans="1:15" ht="18" x14ac:dyDescent="0.35">
      <c r="A180" s="2" t="s">
        <v>170</v>
      </c>
      <c r="C180" s="65"/>
      <c r="K180"/>
      <c r="L180" s="92"/>
    </row>
    <row r="181" spans="1:15" x14ac:dyDescent="0.3">
      <c r="K181"/>
      <c r="L181" s="92"/>
    </row>
    <row r="182" spans="1:15" ht="12" customHeight="1" x14ac:dyDescent="0.3">
      <c r="A182" s="80" t="s">
        <v>171</v>
      </c>
      <c r="B182" s="9"/>
      <c r="C182" s="27"/>
      <c r="D182" s="27"/>
      <c r="E182" s="27"/>
      <c r="F182" s="27"/>
      <c r="G182" s="27"/>
      <c r="H182" s="27"/>
      <c r="I182" s="27"/>
      <c r="J182" s="27"/>
      <c r="K182"/>
      <c r="L182" s="92"/>
    </row>
    <row r="183" spans="1:15" ht="12" customHeight="1" x14ac:dyDescent="0.3">
      <c r="A183" s="9"/>
      <c r="B183" s="9" t="s">
        <v>172</v>
      </c>
      <c r="C183" s="27"/>
      <c r="D183" s="27"/>
      <c r="E183" s="27"/>
      <c r="F183" s="27"/>
      <c r="G183" s="27"/>
      <c r="H183" s="27"/>
      <c r="I183" s="27"/>
      <c r="J183" s="27"/>
      <c r="K183"/>
      <c r="L183" s="92"/>
    </row>
    <row r="184" spans="1:15" ht="12" customHeight="1" x14ac:dyDescent="0.3">
      <c r="A184" s="9"/>
      <c r="B184" s="9" t="s">
        <v>173</v>
      </c>
      <c r="C184" s="27"/>
      <c r="D184" s="27"/>
      <c r="E184" s="27"/>
      <c r="F184" s="27"/>
      <c r="G184" s="27"/>
      <c r="H184" s="27"/>
      <c r="I184" s="27"/>
      <c r="J184" s="27"/>
      <c r="K184"/>
      <c r="L184" s="92"/>
    </row>
    <row r="185" spans="1:15" ht="12" customHeight="1" x14ac:dyDescent="0.3">
      <c r="A185" s="9"/>
      <c r="B185" s="9" t="s">
        <v>174</v>
      </c>
      <c r="C185" s="27"/>
      <c r="D185" s="27"/>
      <c r="E185" s="27"/>
      <c r="F185" s="27"/>
      <c r="G185" s="27"/>
      <c r="H185" s="27"/>
      <c r="I185" s="27"/>
      <c r="J185" s="27"/>
      <c r="K185"/>
      <c r="L185" s="92"/>
    </row>
    <row r="186" spans="1:15" ht="12" customHeight="1" x14ac:dyDescent="0.3">
      <c r="A186" s="9"/>
      <c r="B186" s="9" t="s">
        <v>175</v>
      </c>
      <c r="C186" s="27"/>
      <c r="D186" s="27"/>
      <c r="E186" s="27"/>
      <c r="F186" s="27"/>
      <c r="G186" s="27"/>
      <c r="H186" s="27"/>
      <c r="I186" s="27"/>
      <c r="J186" s="27"/>
      <c r="K186"/>
      <c r="L186" s="92"/>
    </row>
    <row r="187" spans="1:15" ht="12" customHeight="1" x14ac:dyDescent="0.3">
      <c r="A187" s="9"/>
      <c r="B187" s="9" t="s">
        <v>176</v>
      </c>
      <c r="C187" s="27"/>
      <c r="D187" s="27"/>
      <c r="E187" s="27"/>
      <c r="F187" s="27"/>
      <c r="G187" s="27"/>
      <c r="H187" s="27"/>
      <c r="I187" s="27"/>
      <c r="J187" s="27"/>
      <c r="K187"/>
      <c r="L187" s="92"/>
    </row>
    <row r="188" spans="1:15" ht="4.5" customHeight="1" thickBot="1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/>
      <c r="L188" s="92"/>
    </row>
    <row r="189" spans="1:15" ht="15" thickBot="1" x14ac:dyDescent="0.35">
      <c r="A189" s="32" t="s">
        <v>35</v>
      </c>
      <c r="B189" s="33"/>
      <c r="C189" s="33"/>
      <c r="D189" s="33"/>
      <c r="E189" s="33"/>
      <c r="F189" s="33"/>
      <c r="G189" s="33"/>
      <c r="H189" s="33"/>
      <c r="I189" s="33"/>
      <c r="J189" s="34"/>
      <c r="K189"/>
      <c r="L189" s="92"/>
    </row>
    <row r="190" spans="1:15" s="66" customFormat="1" ht="73.5" customHeight="1" thickTop="1" x14ac:dyDescent="0.3">
      <c r="A190" s="430"/>
      <c r="B190" s="431"/>
      <c r="C190" s="431"/>
      <c r="D190" s="431"/>
      <c r="E190" s="431"/>
      <c r="F190" s="431"/>
      <c r="G190" s="431"/>
      <c r="H190" s="431"/>
      <c r="I190" s="431"/>
      <c r="J190" s="432"/>
      <c r="L190" s="136"/>
      <c r="M190" s="136"/>
      <c r="N190" s="136"/>
      <c r="O190" s="136"/>
    </row>
    <row r="191" spans="1:15" s="66" customFormat="1" ht="15" thickBot="1" x14ac:dyDescent="0.35">
      <c r="A191" s="67" t="s">
        <v>177</v>
      </c>
      <c r="B191" s="68"/>
      <c r="C191" s="68"/>
      <c r="D191" s="68"/>
      <c r="E191" s="69"/>
      <c r="F191" s="70"/>
      <c r="G191" s="68"/>
      <c r="H191" s="69"/>
      <c r="I191" s="70" t="s">
        <v>178</v>
      </c>
      <c r="J191" s="71"/>
      <c r="L191" s="136"/>
      <c r="M191" s="136"/>
      <c r="N191" s="136"/>
      <c r="O191" s="136"/>
    </row>
    <row r="192" spans="1:15" ht="15" thickBot="1" x14ac:dyDescent="0.35">
      <c r="A192" s="43"/>
      <c r="J192" s="44"/>
      <c r="K192"/>
      <c r="L192" s="92"/>
    </row>
    <row r="193" spans="1:15" ht="15" thickBot="1" x14ac:dyDescent="0.35">
      <c r="A193" s="32" t="s">
        <v>36</v>
      </c>
      <c r="B193" s="33"/>
      <c r="C193" s="33"/>
      <c r="D193" s="33"/>
      <c r="E193" s="33"/>
      <c r="F193" s="33"/>
      <c r="G193" s="33"/>
      <c r="H193" s="33"/>
      <c r="I193" s="33"/>
      <c r="J193" s="34"/>
      <c r="K193"/>
      <c r="L193" s="92"/>
    </row>
    <row r="194" spans="1:15" s="66" customFormat="1" ht="73.5" customHeight="1" thickTop="1" x14ac:dyDescent="0.3">
      <c r="A194" s="430"/>
      <c r="B194" s="431"/>
      <c r="C194" s="431"/>
      <c r="D194" s="431"/>
      <c r="E194" s="431"/>
      <c r="F194" s="431"/>
      <c r="G194" s="431"/>
      <c r="H194" s="431"/>
      <c r="I194" s="431"/>
      <c r="J194" s="432"/>
      <c r="L194" s="136"/>
      <c r="M194" s="136"/>
      <c r="N194" s="136"/>
      <c r="O194" s="136"/>
    </row>
    <row r="195" spans="1:15" s="66" customFormat="1" ht="15" thickBot="1" x14ac:dyDescent="0.35">
      <c r="A195" s="67" t="s">
        <v>179</v>
      </c>
      <c r="B195" s="68"/>
      <c r="C195" s="68"/>
      <c r="D195" s="68"/>
      <c r="E195" s="69"/>
      <c r="F195" s="70"/>
      <c r="G195" s="68"/>
      <c r="H195" s="69"/>
      <c r="I195" s="70" t="s">
        <v>178</v>
      </c>
      <c r="J195" s="71"/>
      <c r="L195" s="136"/>
      <c r="M195" s="136"/>
      <c r="N195" s="136"/>
      <c r="O195" s="136"/>
    </row>
    <row r="196" spans="1:15" ht="4.5" customHeight="1" x14ac:dyDescent="0.3">
      <c r="K196"/>
      <c r="L196" s="92"/>
    </row>
  </sheetData>
  <mergeCells count="279">
    <mergeCell ref="K29:K33"/>
    <mergeCell ref="L29:L33"/>
    <mergeCell ref="M29:M33"/>
    <mergeCell ref="D29:D33"/>
    <mergeCell ref="G172:H172"/>
    <mergeCell ref="A190:J190"/>
    <mergeCell ref="C161:F161"/>
    <mergeCell ref="C162:F162"/>
    <mergeCell ref="B172:C172"/>
    <mergeCell ref="J134:J138"/>
    <mergeCell ref="E29:E33"/>
    <mergeCell ref="F29:F33"/>
    <mergeCell ref="G29:G33"/>
    <mergeCell ref="H29:H33"/>
    <mergeCell ref="I29:I33"/>
    <mergeCell ref="J29:J33"/>
    <mergeCell ref="C158:F158"/>
    <mergeCell ref="C159:F159"/>
    <mergeCell ref="C160:F160"/>
    <mergeCell ref="K134:K138"/>
    <mergeCell ref="L134:L138"/>
    <mergeCell ref="M134:M138"/>
    <mergeCell ref="A156:A157"/>
    <mergeCell ref="B156:B157"/>
    <mergeCell ref="C156:F157"/>
    <mergeCell ref="G156:H156"/>
    <mergeCell ref="I156:J156"/>
    <mergeCell ref="A194:J194"/>
    <mergeCell ref="J124:J128"/>
    <mergeCell ref="K124:K128"/>
    <mergeCell ref="L124:L128"/>
    <mergeCell ref="M124:M128"/>
    <mergeCell ref="D129:D133"/>
    <mergeCell ref="E129:E133"/>
    <mergeCell ref="F129:F133"/>
    <mergeCell ref="G129:G133"/>
    <mergeCell ref="H129:H133"/>
    <mergeCell ref="I129:I133"/>
    <mergeCell ref="J129:J133"/>
    <mergeCell ref="K129:K133"/>
    <mergeCell ref="L129:L133"/>
    <mergeCell ref="M129:M133"/>
    <mergeCell ref="A114:A138"/>
    <mergeCell ref="B114:B138"/>
    <mergeCell ref="C114:C138"/>
    <mergeCell ref="D124:D128"/>
    <mergeCell ref="E124:E128"/>
    <mergeCell ref="F124:F128"/>
    <mergeCell ref="J114:J118"/>
    <mergeCell ref="K114:K118"/>
    <mergeCell ref="L114:L118"/>
    <mergeCell ref="M114:M118"/>
    <mergeCell ref="D119:D123"/>
    <mergeCell ref="E119:E123"/>
    <mergeCell ref="F119:F123"/>
    <mergeCell ref="G119:G123"/>
    <mergeCell ref="H119:H123"/>
    <mergeCell ref="I119:I123"/>
    <mergeCell ref="J119:J123"/>
    <mergeCell ref="K119:K123"/>
    <mergeCell ref="L119:L123"/>
    <mergeCell ref="M119:M123"/>
    <mergeCell ref="D114:D118"/>
    <mergeCell ref="E114:E118"/>
    <mergeCell ref="F114:F118"/>
    <mergeCell ref="G114:G118"/>
    <mergeCell ref="H114:H118"/>
    <mergeCell ref="I114:I118"/>
    <mergeCell ref="G124:G128"/>
    <mergeCell ref="H124:H128"/>
    <mergeCell ref="I124:I128"/>
    <mergeCell ref="D134:D138"/>
    <mergeCell ref="E134:E138"/>
    <mergeCell ref="F134:F138"/>
    <mergeCell ref="G134:G138"/>
    <mergeCell ref="H134:H138"/>
    <mergeCell ref="I134:I138"/>
    <mergeCell ref="J103:J107"/>
    <mergeCell ref="K103:K107"/>
    <mergeCell ref="L103:L107"/>
    <mergeCell ref="M103:M107"/>
    <mergeCell ref="D108:D112"/>
    <mergeCell ref="E108:E112"/>
    <mergeCell ref="F108:F112"/>
    <mergeCell ref="G108:G112"/>
    <mergeCell ref="H108:H112"/>
    <mergeCell ref="I108:I112"/>
    <mergeCell ref="J108:J112"/>
    <mergeCell ref="K108:K112"/>
    <mergeCell ref="L108:L112"/>
    <mergeCell ref="M108:M112"/>
    <mergeCell ref="J93:J97"/>
    <mergeCell ref="K93:K97"/>
    <mergeCell ref="L93:L97"/>
    <mergeCell ref="M93:M97"/>
    <mergeCell ref="D98:D102"/>
    <mergeCell ref="E98:E102"/>
    <mergeCell ref="F98:F102"/>
    <mergeCell ref="G98:G102"/>
    <mergeCell ref="H98:H102"/>
    <mergeCell ref="I98:I102"/>
    <mergeCell ref="J98:J102"/>
    <mergeCell ref="K98:K102"/>
    <mergeCell ref="L98:L102"/>
    <mergeCell ref="M98:M102"/>
    <mergeCell ref="A93:A112"/>
    <mergeCell ref="B93:B112"/>
    <mergeCell ref="C93:C112"/>
    <mergeCell ref="D93:D97"/>
    <mergeCell ref="E93:E97"/>
    <mergeCell ref="F93:F97"/>
    <mergeCell ref="G93:G97"/>
    <mergeCell ref="H93:H97"/>
    <mergeCell ref="I93:I97"/>
    <mergeCell ref="D103:D107"/>
    <mergeCell ref="E103:E107"/>
    <mergeCell ref="F103:F107"/>
    <mergeCell ref="G103:G107"/>
    <mergeCell ref="H103:H107"/>
    <mergeCell ref="I103:I107"/>
    <mergeCell ref="G82:G86"/>
    <mergeCell ref="H82:H86"/>
    <mergeCell ref="I82:I86"/>
    <mergeCell ref="J82:J86"/>
    <mergeCell ref="K82:K86"/>
    <mergeCell ref="L82:L86"/>
    <mergeCell ref="M82:M86"/>
    <mergeCell ref="D87:D91"/>
    <mergeCell ref="E87:E91"/>
    <mergeCell ref="F87:F91"/>
    <mergeCell ref="G87:G91"/>
    <mergeCell ref="H87:H91"/>
    <mergeCell ref="I87:I91"/>
    <mergeCell ref="J87:J91"/>
    <mergeCell ref="K87:K91"/>
    <mergeCell ref="L87:L91"/>
    <mergeCell ref="M87:M91"/>
    <mergeCell ref="G72:G76"/>
    <mergeCell ref="H72:H76"/>
    <mergeCell ref="I72:I76"/>
    <mergeCell ref="J72:J76"/>
    <mergeCell ref="K72:K76"/>
    <mergeCell ref="L72:L76"/>
    <mergeCell ref="M72:M76"/>
    <mergeCell ref="D77:D81"/>
    <mergeCell ref="E77:E81"/>
    <mergeCell ref="F77:F81"/>
    <mergeCell ref="G77:G81"/>
    <mergeCell ref="H77:H81"/>
    <mergeCell ref="I77:I81"/>
    <mergeCell ref="J77:J81"/>
    <mergeCell ref="K77:K81"/>
    <mergeCell ref="L77:L81"/>
    <mergeCell ref="M77:M81"/>
    <mergeCell ref="A67:A91"/>
    <mergeCell ref="B67:B91"/>
    <mergeCell ref="C67:C91"/>
    <mergeCell ref="D67:D71"/>
    <mergeCell ref="E67:E71"/>
    <mergeCell ref="F67:F71"/>
    <mergeCell ref="D72:D76"/>
    <mergeCell ref="E72:E76"/>
    <mergeCell ref="F72:F76"/>
    <mergeCell ref="D82:D86"/>
    <mergeCell ref="E82:E86"/>
    <mergeCell ref="F82:F86"/>
    <mergeCell ref="M56:M60"/>
    <mergeCell ref="G56:G60"/>
    <mergeCell ref="H56:H60"/>
    <mergeCell ref="I56:I60"/>
    <mergeCell ref="J56:J60"/>
    <mergeCell ref="K56:K60"/>
    <mergeCell ref="L56:L60"/>
    <mergeCell ref="G67:G71"/>
    <mergeCell ref="H67:H71"/>
    <mergeCell ref="I67:I71"/>
    <mergeCell ref="M61:M65"/>
    <mergeCell ref="G61:G65"/>
    <mergeCell ref="H61:H65"/>
    <mergeCell ref="I61:I65"/>
    <mergeCell ref="J67:J71"/>
    <mergeCell ref="K67:K71"/>
    <mergeCell ref="L67:L71"/>
    <mergeCell ref="M67:M71"/>
    <mergeCell ref="A56:A65"/>
    <mergeCell ref="B56:B65"/>
    <mergeCell ref="C56:C65"/>
    <mergeCell ref="D56:D60"/>
    <mergeCell ref="E56:E60"/>
    <mergeCell ref="F56:F60"/>
    <mergeCell ref="J61:J65"/>
    <mergeCell ref="K61:K65"/>
    <mergeCell ref="L61:L65"/>
    <mergeCell ref="D61:D65"/>
    <mergeCell ref="E61:E65"/>
    <mergeCell ref="F61:F65"/>
    <mergeCell ref="H45:H49"/>
    <mergeCell ref="I45:I49"/>
    <mergeCell ref="J45:J49"/>
    <mergeCell ref="K45:K49"/>
    <mergeCell ref="L45:L49"/>
    <mergeCell ref="M45:M49"/>
    <mergeCell ref="C50:C54"/>
    <mergeCell ref="D50:D54"/>
    <mergeCell ref="E50:E54"/>
    <mergeCell ref="F50:F54"/>
    <mergeCell ref="G50:G54"/>
    <mergeCell ref="H50:H54"/>
    <mergeCell ref="I50:I54"/>
    <mergeCell ref="J50:J54"/>
    <mergeCell ref="K50:K54"/>
    <mergeCell ref="L50:L54"/>
    <mergeCell ref="M50:M54"/>
    <mergeCell ref="H34:H38"/>
    <mergeCell ref="I34:I38"/>
    <mergeCell ref="J34:J38"/>
    <mergeCell ref="K34:K38"/>
    <mergeCell ref="L34:L38"/>
    <mergeCell ref="M34:M38"/>
    <mergeCell ref="A40:A54"/>
    <mergeCell ref="B40:B54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L40:L44"/>
    <mergeCell ref="M40:M44"/>
    <mergeCell ref="C45:C49"/>
    <mergeCell ref="D45:D49"/>
    <mergeCell ref="E45:E49"/>
    <mergeCell ref="F45:F49"/>
    <mergeCell ref="G45:G49"/>
    <mergeCell ref="G22:G23"/>
    <mergeCell ref="H22:I22"/>
    <mergeCell ref="J22:K22"/>
    <mergeCell ref="L22:L23"/>
    <mergeCell ref="M22:M23"/>
    <mergeCell ref="N22:N23"/>
    <mergeCell ref="O22:O23"/>
    <mergeCell ref="A24:A38"/>
    <mergeCell ref="B24:B38"/>
    <mergeCell ref="C24:C38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D34:D38"/>
    <mergeCell ref="E34:E38"/>
    <mergeCell ref="F34:F38"/>
    <mergeCell ref="G34:G3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140">
    <cfRule type="cellIs" dxfId="74" priority="51" operator="notEqual">
      <formula>100</formula>
    </cfRule>
  </conditionalFormatting>
  <conditionalFormatting sqref="C180">
    <cfRule type="cellIs" dxfId="73" priority="46" operator="equal">
      <formula>""</formula>
    </cfRule>
  </conditionalFormatting>
  <conditionalFormatting sqref="G39">
    <cfRule type="cellIs" dxfId="72" priority="23" operator="notEqual">
      <formula>100</formula>
    </cfRule>
  </conditionalFormatting>
  <conditionalFormatting sqref="G55">
    <cfRule type="cellIs" dxfId="71" priority="50" operator="notEqual">
      <formula>100</formula>
    </cfRule>
  </conditionalFormatting>
  <conditionalFormatting sqref="G66">
    <cfRule type="cellIs" dxfId="70" priority="45" operator="notEqual">
      <formula>100</formula>
    </cfRule>
  </conditionalFormatting>
  <conditionalFormatting sqref="G92">
    <cfRule type="cellIs" dxfId="69" priority="44" operator="notEqual">
      <formula>100</formula>
    </cfRule>
  </conditionalFormatting>
  <conditionalFormatting sqref="G113">
    <cfRule type="cellIs" dxfId="68" priority="43" operator="notEqual">
      <formula>100</formula>
    </cfRule>
  </conditionalFormatting>
  <conditionalFormatting sqref="G139">
    <cfRule type="cellIs" dxfId="67" priority="42" operator="notEqual">
      <formula>100</formula>
    </cfRule>
  </conditionalFormatting>
  <conditionalFormatting sqref="K158:K162">
    <cfRule type="cellIs" dxfId="66" priority="13" operator="equal">
      <formula>FALSE</formula>
    </cfRule>
  </conditionalFormatting>
  <conditionalFormatting sqref="L24">
    <cfRule type="cellIs" dxfId="65" priority="40" operator="equal">
      <formula>FALSE</formula>
    </cfRule>
  </conditionalFormatting>
  <conditionalFormatting sqref="L29">
    <cfRule type="cellIs" dxfId="64" priority="3" operator="equal">
      <formula>FALSE</formula>
    </cfRule>
  </conditionalFormatting>
  <conditionalFormatting sqref="L34 L40 L45 L50">
    <cfRule type="cellIs" dxfId="63" priority="38" operator="equal">
      <formula>FALSE</formula>
    </cfRule>
  </conditionalFormatting>
  <conditionalFormatting sqref="L56">
    <cfRule type="cellIs" dxfId="62" priority="36" operator="equal">
      <formula>FALSE</formula>
    </cfRule>
  </conditionalFormatting>
  <conditionalFormatting sqref="L61">
    <cfRule type="cellIs" dxfId="61" priority="34" operator="equal">
      <formula>FALSE</formula>
    </cfRule>
  </conditionalFormatting>
  <conditionalFormatting sqref="L67">
    <cfRule type="cellIs" dxfId="60" priority="1" operator="equal">
      <formula>FALSE</formula>
    </cfRule>
  </conditionalFormatting>
  <conditionalFormatting sqref="L72">
    <cfRule type="cellIs" dxfId="59" priority="9" operator="equal">
      <formula>FALSE</formula>
    </cfRule>
  </conditionalFormatting>
  <conditionalFormatting sqref="L77">
    <cfRule type="cellIs" dxfId="58" priority="7" operator="equal">
      <formula>FALSE</formula>
    </cfRule>
  </conditionalFormatting>
  <conditionalFormatting sqref="L82">
    <cfRule type="cellIs" dxfId="57" priority="19" operator="equal">
      <formula>FALSE</formula>
    </cfRule>
  </conditionalFormatting>
  <conditionalFormatting sqref="L87">
    <cfRule type="cellIs" dxfId="56" priority="30" operator="equal">
      <formula>FALSE</formula>
    </cfRule>
  </conditionalFormatting>
  <conditionalFormatting sqref="L93">
    <cfRule type="cellIs" dxfId="55" priority="5" operator="equal">
      <formula>FALSE</formula>
    </cfRule>
  </conditionalFormatting>
  <conditionalFormatting sqref="L98">
    <cfRule type="cellIs" dxfId="54" priority="21" operator="equal">
      <formula>FALSE</formula>
    </cfRule>
  </conditionalFormatting>
  <conditionalFormatting sqref="L103 L108">
    <cfRule type="cellIs" dxfId="53" priority="28" operator="equal">
      <formula>FALSE</formula>
    </cfRule>
  </conditionalFormatting>
  <conditionalFormatting sqref="L114">
    <cfRule type="cellIs" dxfId="52" priority="26" operator="equal">
      <formula>FALSE</formula>
    </cfRule>
  </conditionalFormatting>
  <conditionalFormatting sqref="L119 L124 L129 L134">
    <cfRule type="cellIs" dxfId="51" priority="24" operator="equal">
      <formula>FALSE</formula>
    </cfRule>
  </conditionalFormatting>
  <dataValidations count="5">
    <dataValidation type="whole" allowBlank="1" showInputMessage="1" showErrorMessage="1" error="Only whole numbers between 10 to 100 is allowed." sqref="G87 C135:C138 F56 C40 C115:C118 C120:C123 C125:C128 C130:C133 C24 C45 C50 C56:C65 C67:C91" xr:uid="{00000000-0002-0000-0B00-000000000000}">
      <formula1>10</formula1>
      <formula2>100</formula2>
    </dataValidation>
    <dataValidation type="list" allowBlank="1" showInputMessage="1" showErrorMessage="1" sqref="J114:J138 C180 J40:J54 H114:H138 H40:H54 J93:J112 G158:G162 I158:I162 J56:J65 H93:H112 H24:H38 J24:J38 H56:H65 H67:H91 J67:J91" xr:uid="{00000000-0002-0000-0B00-000001000000}">
      <formula1>"Outstanding, Exceeds, Successful, Partially, Unacceptable"</formula1>
    </dataValidation>
    <dataValidation type="whole" allowBlank="1" showInputMessage="1" showErrorMessage="1" error="Only whole numbers between 10 to 100 is allowed." sqref="G88:G91 G62:G65 G115:G118 G109:G112 G135:G138 G57:G60 G94:G97 G24:G38 G40:G54 F61 G73:G76 F82 G83:G86 F77 G78:G81 F98 G99:G102 G104:G107 C114 F114 C119 G120:G123 C124 G125:G128 C129 G130:G133 C134 C93:C112 F93 F67 G68:G71" xr:uid="{00000000-0002-0000-0B00-000002000000}">
      <formula1>5</formula1>
      <formula2>100</formula2>
    </dataValidation>
    <dataValidation allowBlank="1" showInputMessage="1" showErrorMessage="1" error="Only whole numbers between 10 to 100 is allowed." sqref="G108 G82 G56 G61 G93 G77 G98 G103 G114 G119 G124 G129 G134 G72 G67" xr:uid="{00000000-0002-0000-0B00-000003000000}"/>
    <dataValidation type="whole" allowBlank="1" showInputMessage="1" showErrorMessage="1" error="Only whole numbers between 10 to 100 is allowed." sqref="F72:F76" xr:uid="{00000000-0002-0000-0B00-000004000000}">
      <formula1>2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196"/>
  <sheetViews>
    <sheetView zoomScale="40" zoomScaleNormal="40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</cols>
  <sheetData>
    <row r="1" spans="1:15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5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5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5" ht="9" customHeight="1" x14ac:dyDescent="0.3"/>
    <row r="5" spans="1:15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</row>
    <row r="6" spans="1:15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</row>
    <row r="7" spans="1:15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</row>
    <row r="8" spans="1:15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</row>
    <row r="9" spans="1:15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</row>
    <row r="10" spans="1:15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</row>
    <row r="11" spans="1:15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</row>
    <row r="12" spans="1:15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</row>
    <row r="13" spans="1:15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</row>
    <row r="14" spans="1:15" ht="5.25" customHeight="1" x14ac:dyDescent="0.3"/>
    <row r="15" spans="1:15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5" s="4" customFormat="1" ht="12" x14ac:dyDescent="0.25">
      <c r="A16" s="80" t="s">
        <v>17</v>
      </c>
      <c r="B16" s="9"/>
      <c r="K16" s="6"/>
      <c r="L16" s="93"/>
      <c r="M16" s="94"/>
      <c r="N16" s="94"/>
      <c r="O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456">
        <v>1</v>
      </c>
      <c r="B24" s="356" t="s">
        <v>37</v>
      </c>
      <c r="C24" s="476">
        <v>20</v>
      </c>
      <c r="D24" s="458">
        <v>1</v>
      </c>
      <c r="E24" s="356" t="s">
        <v>467</v>
      </c>
      <c r="F24" s="356">
        <v>20</v>
      </c>
      <c r="G24" s="366">
        <f>F24/$C$24*100</f>
        <v>100</v>
      </c>
      <c r="H24" s="337" t="s">
        <v>39</v>
      </c>
      <c r="I24" s="356"/>
      <c r="J24" s="337" t="s">
        <v>49</v>
      </c>
      <c r="K24" s="381" t="s">
        <v>41</v>
      </c>
      <c r="L24" s="384">
        <f>IF(OR($C$24=0,G24=0),FALSE,IF(J24="Outstanding",5,IF(J24="Exceeds",4,IF(J24="Successful",3,IF(J24="Partially",2,IF(J24="Unacceptable",1))))))</f>
        <v>1</v>
      </c>
      <c r="M24" s="387">
        <f>$C$24*G24*L24/10000</f>
        <v>0.2</v>
      </c>
      <c r="N24" s="96" t="s">
        <v>39</v>
      </c>
      <c r="O24" s="97" t="s">
        <v>501</v>
      </c>
      <c r="Q24" s="82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457"/>
      <c r="B25" s="357"/>
      <c r="C25" s="477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96" t="s">
        <v>43</v>
      </c>
      <c r="O25" s="97" t="s">
        <v>502</v>
      </c>
      <c r="Q25" s="82"/>
    </row>
    <row r="26" spans="1:17" s="9" customFormat="1" ht="30" customHeight="1" x14ac:dyDescent="0.3">
      <c r="A26" s="457"/>
      <c r="B26" s="357"/>
      <c r="C26" s="477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98" t="s">
        <v>45</v>
      </c>
      <c r="O26" s="97" t="s">
        <v>503</v>
      </c>
      <c r="Q26" s="82"/>
    </row>
    <row r="27" spans="1:17" s="9" customFormat="1" ht="30" customHeight="1" x14ac:dyDescent="0.3">
      <c r="A27" s="457"/>
      <c r="B27" s="357"/>
      <c r="C27" s="477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99" t="s">
        <v>47</v>
      </c>
      <c r="O27" s="97" t="s">
        <v>504</v>
      </c>
      <c r="Q27" s="82"/>
    </row>
    <row r="28" spans="1:17" s="9" customFormat="1" ht="30" customHeight="1" thickBot="1" x14ac:dyDescent="0.35">
      <c r="A28" s="457"/>
      <c r="B28" s="357"/>
      <c r="C28" s="477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99" t="s">
        <v>49</v>
      </c>
      <c r="O28" s="97" t="s">
        <v>472</v>
      </c>
      <c r="Q28" s="82"/>
    </row>
    <row r="29" spans="1:17" s="9" customFormat="1" ht="30" customHeight="1" thickBot="1" x14ac:dyDescent="0.35">
      <c r="A29" s="11"/>
      <c r="B29" s="10"/>
      <c r="C29" s="72"/>
      <c r="E29" s="14"/>
      <c r="F29" s="14"/>
      <c r="G29" s="83">
        <f>IF(C24=0,0,SUM(G24:G28))</f>
        <v>100</v>
      </c>
      <c r="H29" s="45" t="str">
        <f>IF(AND(C8&gt;0,G29=0),"PLEASE ENSURE KPIs ARE SET",IF(AND(C8&gt;0,G29&gt;0,G29&lt;100),"PLEASE ENSURE TOTAL WEIGHTAGE IS 100%.",IF(G29&gt;100,"WEIGHTAGE EXCEEDED, PLEASE REVIEW.","")))</f>
        <v/>
      </c>
      <c r="I29" s="14"/>
      <c r="J29" s="11"/>
      <c r="K29" s="14"/>
      <c r="L29" s="103"/>
      <c r="M29" s="104"/>
      <c r="N29" s="105"/>
      <c r="O29" s="106" t="str">
        <f>IF(N29="","",1)</f>
        <v/>
      </c>
      <c r="Q29" s="82"/>
    </row>
    <row r="30" spans="1:17" s="9" customFormat="1" ht="30" customHeight="1" x14ac:dyDescent="0.3">
      <c r="A30" s="591">
        <v>2</v>
      </c>
      <c r="B30" s="520" t="s">
        <v>63</v>
      </c>
      <c r="C30" s="644">
        <v>10</v>
      </c>
      <c r="D30" s="458">
        <v>1</v>
      </c>
      <c r="E30" s="356" t="s">
        <v>63</v>
      </c>
      <c r="F30" s="356">
        <v>10</v>
      </c>
      <c r="G30" s="366">
        <v>100</v>
      </c>
      <c r="H30" s="337" t="s">
        <v>39</v>
      </c>
      <c r="I30" s="356"/>
      <c r="J30" s="337" t="s">
        <v>71</v>
      </c>
      <c r="K30" s="381" t="s">
        <v>41</v>
      </c>
      <c r="L30" s="384">
        <f>IF(OR($C$30=0,G30=0),FALSE,IF(J30="Outstanding",5,IF(J30="Exceeds",4,IF(J30="Successful",3,IF(J30="Partially",2,IF(J30="Unacceptable",1))))))</f>
        <v>3</v>
      </c>
      <c r="M30" s="387">
        <f>$C$30*G30*L30/10000</f>
        <v>0.3</v>
      </c>
      <c r="N30" s="107" t="s">
        <v>39</v>
      </c>
      <c r="O30" s="108" t="s">
        <v>65</v>
      </c>
      <c r="Q30" s="82" t="str">
        <f>IF(AND($C$24&gt;0,G30&gt;0,J30=""),"RATING REQ'D",IF(AND(K30="",OR(J30="Outstanding",J30="Exceeds",J30="Unacceptable")),"Comments compulsory for O, E or U rating",""))</f>
        <v/>
      </c>
    </row>
    <row r="31" spans="1:17" s="9" customFormat="1" ht="30" customHeight="1" x14ac:dyDescent="0.3">
      <c r="A31" s="457"/>
      <c r="B31" s="357"/>
      <c r="C31" s="477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07" t="s">
        <v>43</v>
      </c>
      <c r="O31" s="109" t="s">
        <v>66</v>
      </c>
      <c r="Q31" s="82"/>
    </row>
    <row r="32" spans="1:17" s="9" customFormat="1" ht="30" customHeight="1" x14ac:dyDescent="0.3">
      <c r="A32" s="457"/>
      <c r="B32" s="357"/>
      <c r="C32" s="477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07" t="s">
        <v>45</v>
      </c>
      <c r="O32" s="109" t="s">
        <v>67</v>
      </c>
      <c r="Q32" s="82"/>
    </row>
    <row r="33" spans="1:17" s="9" customFormat="1" ht="30" customHeight="1" x14ac:dyDescent="0.3">
      <c r="A33" s="457"/>
      <c r="B33" s="357"/>
      <c r="C33" s="477"/>
      <c r="D33" s="459"/>
      <c r="E33" s="357"/>
      <c r="F33" s="357"/>
      <c r="G33" s="367"/>
      <c r="H33" s="338"/>
      <c r="I33" s="357"/>
      <c r="J33" s="338"/>
      <c r="K33" s="382"/>
      <c r="L33" s="385"/>
      <c r="M33" s="388"/>
      <c r="N33" s="107" t="s">
        <v>47</v>
      </c>
      <c r="O33" s="109" t="s">
        <v>68</v>
      </c>
      <c r="Q33" s="82"/>
    </row>
    <row r="34" spans="1:17" s="9" customFormat="1" ht="30" customHeight="1" thickBot="1" x14ac:dyDescent="0.35">
      <c r="A34" s="457"/>
      <c r="B34" s="357"/>
      <c r="C34" s="645"/>
      <c r="D34" s="460"/>
      <c r="E34" s="453"/>
      <c r="F34" s="453"/>
      <c r="G34" s="468"/>
      <c r="H34" s="452"/>
      <c r="I34" s="453"/>
      <c r="J34" s="452"/>
      <c r="K34" s="454"/>
      <c r="L34" s="455"/>
      <c r="M34" s="389"/>
      <c r="N34" s="107" t="s">
        <v>49</v>
      </c>
      <c r="O34" s="110" t="s">
        <v>69</v>
      </c>
      <c r="Q34" s="82"/>
    </row>
    <row r="35" spans="1:17" s="9" customFormat="1" ht="30" hidden="1" customHeight="1" x14ac:dyDescent="0.3">
      <c r="A35" s="457"/>
      <c r="B35" s="357"/>
      <c r="C35" s="644"/>
      <c r="D35" s="458">
        <v>4</v>
      </c>
      <c r="E35" s="356"/>
      <c r="F35" s="356"/>
      <c r="G35" s="366">
        <f>F35/$C$24*100</f>
        <v>0</v>
      </c>
      <c r="H35" s="337"/>
      <c r="I35" s="356"/>
      <c r="J35" s="337"/>
      <c r="K35" s="381"/>
      <c r="L35" s="384" t="b">
        <f>IF(OR($C$24=0,G35=0),FALSE,IF(J35="Outstanding",5,IF(J35="Exceeds",4,IF(J35="Successful",3,IF(J35="Partially",2,IF(J35="Unacceptable",1))))))</f>
        <v>0</v>
      </c>
      <c r="M35" s="387">
        <f>$C$24*G35*L35/10000</f>
        <v>0</v>
      </c>
      <c r="N35" s="111"/>
      <c r="O35" s="112" t="str">
        <f>IF(Q35="","",1)</f>
        <v/>
      </c>
      <c r="Q35" s="82" t="str">
        <f>IF(AND($C$24&gt;0,G35&gt;0,J35=""),"RATING REQ'D",IF(AND(K35="",OR(J35="Outstanding",J35="Exceeds",J35="Unacceptable")),"Comments compulsory for O, E or U rating",""))</f>
        <v/>
      </c>
    </row>
    <row r="36" spans="1:17" s="9" customFormat="1" ht="30" hidden="1" customHeight="1" x14ac:dyDescent="0.3">
      <c r="A36" s="457"/>
      <c r="B36" s="357"/>
      <c r="C36" s="477"/>
      <c r="D36" s="459"/>
      <c r="E36" s="357"/>
      <c r="F36" s="357"/>
      <c r="G36" s="367"/>
      <c r="H36" s="338"/>
      <c r="I36" s="357"/>
      <c r="J36" s="338"/>
      <c r="K36" s="382"/>
      <c r="L36" s="385"/>
      <c r="M36" s="388"/>
      <c r="N36" s="111"/>
      <c r="O36" s="112"/>
      <c r="Q36" s="82"/>
    </row>
    <row r="37" spans="1:17" s="9" customFormat="1" ht="30" hidden="1" customHeight="1" x14ac:dyDescent="0.3">
      <c r="A37" s="457"/>
      <c r="B37" s="357"/>
      <c r="C37" s="477"/>
      <c r="D37" s="459"/>
      <c r="E37" s="357"/>
      <c r="F37" s="357"/>
      <c r="G37" s="367"/>
      <c r="H37" s="338"/>
      <c r="I37" s="357"/>
      <c r="J37" s="338"/>
      <c r="K37" s="382"/>
      <c r="L37" s="385"/>
      <c r="M37" s="388"/>
      <c r="N37" s="111"/>
      <c r="O37" s="112"/>
      <c r="Q37" s="82"/>
    </row>
    <row r="38" spans="1:17" s="9" customFormat="1" ht="30" hidden="1" customHeight="1" x14ac:dyDescent="0.3">
      <c r="A38" s="457"/>
      <c r="B38" s="357"/>
      <c r="C38" s="477"/>
      <c r="D38" s="459"/>
      <c r="E38" s="357"/>
      <c r="F38" s="357"/>
      <c r="G38" s="367"/>
      <c r="H38" s="338"/>
      <c r="I38" s="357"/>
      <c r="J38" s="338"/>
      <c r="K38" s="382"/>
      <c r="L38" s="385"/>
      <c r="M38" s="388"/>
      <c r="N38" s="111"/>
      <c r="O38" s="112"/>
      <c r="Q38" s="82"/>
    </row>
    <row r="39" spans="1:17" s="9" customFormat="1" ht="30" hidden="1" customHeight="1" x14ac:dyDescent="0.3">
      <c r="A39" s="457"/>
      <c r="B39" s="357"/>
      <c r="C39" s="645"/>
      <c r="D39" s="460"/>
      <c r="E39" s="453"/>
      <c r="F39" s="453"/>
      <c r="G39" s="468"/>
      <c r="H39" s="452"/>
      <c r="I39" s="453"/>
      <c r="J39" s="452"/>
      <c r="K39" s="454"/>
      <c r="L39" s="455"/>
      <c r="M39" s="389"/>
      <c r="N39" s="111"/>
      <c r="O39" s="112"/>
      <c r="Q39" s="82"/>
    </row>
    <row r="40" spans="1:17" s="9" customFormat="1" ht="30" hidden="1" customHeight="1" x14ac:dyDescent="0.3">
      <c r="A40" s="457"/>
      <c r="B40" s="357"/>
      <c r="C40" s="644"/>
      <c r="D40" s="458">
        <v>5</v>
      </c>
      <c r="E40" s="356"/>
      <c r="F40" s="356"/>
      <c r="G40" s="366">
        <f>F40/$C$24*100</f>
        <v>0</v>
      </c>
      <c r="H40" s="337"/>
      <c r="I40" s="356"/>
      <c r="J40" s="337"/>
      <c r="K40" s="381"/>
      <c r="L40" s="384" t="b">
        <f>IF(OR($C$24=0,G40=0),FALSE,IF(J40="Outstanding",5,IF(J40="Exceeds",4,IF(J40="Successful",3,IF(J40="Partially",2,IF(J40="Unacceptable",1))))))</f>
        <v>0</v>
      </c>
      <c r="M40" s="387">
        <f>$C$24*G40*L40/10000</f>
        <v>0</v>
      </c>
      <c r="N40" s="111"/>
      <c r="O40" s="112" t="str">
        <f>IF(Q40="","",1)</f>
        <v/>
      </c>
      <c r="Q40" s="82" t="str">
        <f>IF(AND($C$24&gt;0,G40&gt;0,J40=""),"RATING REQ'D",IF(AND(K40="",OR(J40="Outstanding",J40="Exceeds",J40="Unacceptable")),"Comments compulsory for O, E or U rating",""))</f>
        <v/>
      </c>
    </row>
    <row r="41" spans="1:17" s="9" customFormat="1" ht="30" hidden="1" customHeight="1" x14ac:dyDescent="0.3">
      <c r="A41" s="457"/>
      <c r="B41" s="357"/>
      <c r="C41" s="477"/>
      <c r="D41" s="459"/>
      <c r="E41" s="357"/>
      <c r="F41" s="357"/>
      <c r="G41" s="367"/>
      <c r="H41" s="338"/>
      <c r="I41" s="357"/>
      <c r="J41" s="338"/>
      <c r="K41" s="382"/>
      <c r="L41" s="385"/>
      <c r="M41" s="388"/>
      <c r="N41" s="111"/>
      <c r="O41" s="112"/>
      <c r="Q41" s="82"/>
    </row>
    <row r="42" spans="1:17" s="9" customFormat="1" ht="30" hidden="1" customHeight="1" x14ac:dyDescent="0.3">
      <c r="A42" s="457"/>
      <c r="B42" s="357"/>
      <c r="C42" s="477"/>
      <c r="D42" s="459"/>
      <c r="E42" s="357"/>
      <c r="F42" s="357"/>
      <c r="G42" s="367"/>
      <c r="H42" s="338"/>
      <c r="I42" s="357"/>
      <c r="J42" s="338"/>
      <c r="K42" s="382"/>
      <c r="L42" s="385"/>
      <c r="M42" s="388"/>
      <c r="N42" s="111"/>
      <c r="O42" s="112"/>
      <c r="Q42" s="82"/>
    </row>
    <row r="43" spans="1:17" s="9" customFormat="1" ht="30" hidden="1" customHeight="1" x14ac:dyDescent="0.3">
      <c r="A43" s="457"/>
      <c r="B43" s="357"/>
      <c r="C43" s="477"/>
      <c r="D43" s="459"/>
      <c r="E43" s="357"/>
      <c r="F43" s="357"/>
      <c r="G43" s="367"/>
      <c r="H43" s="338"/>
      <c r="I43" s="357"/>
      <c r="J43" s="338"/>
      <c r="K43" s="382"/>
      <c r="L43" s="385"/>
      <c r="M43" s="388"/>
      <c r="N43" s="111"/>
      <c r="O43" s="112"/>
      <c r="Q43" s="82"/>
    </row>
    <row r="44" spans="1:17" s="9" customFormat="1" ht="30" hidden="1" customHeight="1" x14ac:dyDescent="0.3">
      <c r="A44" s="464"/>
      <c r="B44" s="358"/>
      <c r="C44" s="478"/>
      <c r="D44" s="469"/>
      <c r="E44" s="358"/>
      <c r="F44" s="358"/>
      <c r="G44" s="368"/>
      <c r="H44" s="339"/>
      <c r="I44" s="358"/>
      <c r="J44" s="339"/>
      <c r="K44" s="383"/>
      <c r="L44" s="386"/>
      <c r="M44" s="389"/>
      <c r="N44" s="111"/>
      <c r="O44" s="112"/>
      <c r="Q44" s="82"/>
    </row>
    <row r="45" spans="1:17" s="9" customFormat="1" ht="30" customHeight="1" thickBot="1" x14ac:dyDescent="0.35">
      <c r="A45" s="11"/>
      <c r="B45" s="10"/>
      <c r="C45" s="72"/>
      <c r="E45" s="14"/>
      <c r="F45" s="14"/>
      <c r="G45" s="83">
        <f>IF(C30=0,0,SUM(G30:G40))</f>
        <v>100</v>
      </c>
      <c r="H45" s="45" t="str">
        <f>IF(AND(C24&gt;0,G45=0),"PLEASE ENSURE KPIs ARE SET",IF(AND(C24&gt;0,G45&gt;0,G45&lt;100),"PLEASE ENSURE TOTAL WEIGHTAGE IS 100%.",IF(G45&gt;100,"WEIGHTAGE EXCEEDED, PLEASE REVIEW.","")))</f>
        <v/>
      </c>
      <c r="I45" s="14"/>
      <c r="J45" s="11"/>
      <c r="K45" s="14"/>
      <c r="L45" s="103"/>
      <c r="M45" s="104"/>
      <c r="N45" s="105"/>
      <c r="O45" s="106" t="str">
        <f>IF(N45="","",1)</f>
        <v/>
      </c>
      <c r="Q45" s="82"/>
    </row>
    <row r="46" spans="1:17" s="9" customFormat="1" ht="30" customHeight="1" x14ac:dyDescent="0.3">
      <c r="A46" s="393">
        <v>3</v>
      </c>
      <c r="B46" s="395" t="s">
        <v>84</v>
      </c>
      <c r="C46" s="485">
        <v>40</v>
      </c>
      <c r="D46" s="458">
        <v>1</v>
      </c>
      <c r="E46" s="356" t="s">
        <v>377</v>
      </c>
      <c r="F46" s="356">
        <v>15</v>
      </c>
      <c r="G46" s="366">
        <f>F46/$C$46*100</f>
        <v>37.5</v>
      </c>
      <c r="H46" s="337" t="s">
        <v>39</v>
      </c>
      <c r="I46" s="356"/>
      <c r="J46" s="337" t="s">
        <v>71</v>
      </c>
      <c r="K46" s="381" t="s">
        <v>41</v>
      </c>
      <c r="L46" s="384">
        <f>IF(OR($C$46=0,G46=0),FALSE,IF(J46="Outstanding",5,IF(J46="Exceeds",4,IF(J46="Successful",3,IF(J46="Partially",2,IF(J46="Unacceptable",1))))))</f>
        <v>3</v>
      </c>
      <c r="M46" s="387">
        <f>$C$46*G46*L46/10000</f>
        <v>0.45</v>
      </c>
      <c r="N46" s="107" t="s">
        <v>39</v>
      </c>
      <c r="O46" s="113" t="s">
        <v>505</v>
      </c>
      <c r="Q46" s="82" t="str">
        <f>IF(AND($C$46&gt;0,G46&gt;0,J46=""),"RATING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394"/>
      <c r="B47" s="378"/>
      <c r="C47" s="486"/>
      <c r="D47" s="459"/>
      <c r="E47" s="357"/>
      <c r="F47" s="357"/>
      <c r="G47" s="367"/>
      <c r="H47" s="338"/>
      <c r="I47" s="357"/>
      <c r="J47" s="338"/>
      <c r="K47" s="382"/>
      <c r="L47" s="385"/>
      <c r="M47" s="388"/>
      <c r="N47" s="107" t="s">
        <v>43</v>
      </c>
      <c r="O47" s="113" t="s">
        <v>506</v>
      </c>
      <c r="Q47" s="82"/>
    </row>
    <row r="48" spans="1:17" s="9" customFormat="1" ht="30" customHeight="1" x14ac:dyDescent="0.3">
      <c r="A48" s="394"/>
      <c r="B48" s="378"/>
      <c r="C48" s="486"/>
      <c r="D48" s="459"/>
      <c r="E48" s="357"/>
      <c r="F48" s="357"/>
      <c r="G48" s="367"/>
      <c r="H48" s="338"/>
      <c r="I48" s="357"/>
      <c r="J48" s="338"/>
      <c r="K48" s="382"/>
      <c r="L48" s="385"/>
      <c r="M48" s="388"/>
      <c r="N48" s="107" t="s">
        <v>45</v>
      </c>
      <c r="O48" s="113" t="s">
        <v>507</v>
      </c>
      <c r="Q48" s="82"/>
    </row>
    <row r="49" spans="1:17" s="9" customFormat="1" ht="30" customHeight="1" x14ac:dyDescent="0.3">
      <c r="A49" s="394"/>
      <c r="B49" s="378"/>
      <c r="C49" s="486"/>
      <c r="D49" s="459"/>
      <c r="E49" s="357"/>
      <c r="F49" s="357"/>
      <c r="G49" s="367"/>
      <c r="H49" s="338"/>
      <c r="I49" s="357"/>
      <c r="J49" s="338"/>
      <c r="K49" s="382"/>
      <c r="L49" s="385"/>
      <c r="M49" s="388"/>
      <c r="N49" s="107" t="s">
        <v>47</v>
      </c>
      <c r="O49" s="113" t="s">
        <v>508</v>
      </c>
      <c r="Q49" s="82"/>
    </row>
    <row r="50" spans="1:17" s="9" customFormat="1" ht="30" customHeight="1" thickBot="1" x14ac:dyDescent="0.35">
      <c r="A50" s="394"/>
      <c r="B50" s="378"/>
      <c r="C50" s="486"/>
      <c r="D50" s="460"/>
      <c r="E50" s="453"/>
      <c r="F50" s="453"/>
      <c r="G50" s="468"/>
      <c r="H50" s="452"/>
      <c r="I50" s="453"/>
      <c r="J50" s="452"/>
      <c r="K50" s="454"/>
      <c r="L50" s="455"/>
      <c r="M50" s="389"/>
      <c r="N50" s="107" t="s">
        <v>49</v>
      </c>
      <c r="O50" s="113" t="s">
        <v>509</v>
      </c>
      <c r="Q50" s="82"/>
    </row>
    <row r="51" spans="1:17" s="9" customFormat="1" ht="30" customHeight="1" x14ac:dyDescent="0.3">
      <c r="A51" s="394"/>
      <c r="B51" s="378"/>
      <c r="C51" s="486"/>
      <c r="D51" s="458">
        <v>2</v>
      </c>
      <c r="E51" s="356" t="s">
        <v>440</v>
      </c>
      <c r="F51" s="356">
        <v>15</v>
      </c>
      <c r="G51" s="366">
        <f>F51/$C$46*100</f>
        <v>37.5</v>
      </c>
      <c r="H51" s="337" t="s">
        <v>39</v>
      </c>
      <c r="I51" s="356"/>
      <c r="J51" s="337" t="s">
        <v>71</v>
      </c>
      <c r="K51" s="381" t="s">
        <v>41</v>
      </c>
      <c r="L51" s="384">
        <f>IF(OR($C$46=0,G51=0),FALSE,IF(J51="Outstanding",5,IF(J51="Exceeds",4,IF(J51="Successful",3,IF(J51="Partially",2,IF(J51="Unacceptable",1))))))</f>
        <v>3</v>
      </c>
      <c r="M51" s="387">
        <f>$C$46*G51*L51/10000</f>
        <v>0.45</v>
      </c>
      <c r="N51" s="107" t="s">
        <v>39</v>
      </c>
      <c r="O51" s="113" t="s">
        <v>510</v>
      </c>
      <c r="Q51" s="82" t="str">
        <f>IF(AND($C$46&gt;0,G51&gt;0,J51=""),"RATING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394"/>
      <c r="B52" s="378"/>
      <c r="C52" s="486"/>
      <c r="D52" s="459"/>
      <c r="E52" s="357"/>
      <c r="F52" s="357"/>
      <c r="G52" s="367"/>
      <c r="H52" s="338"/>
      <c r="I52" s="357"/>
      <c r="J52" s="338"/>
      <c r="K52" s="382"/>
      <c r="L52" s="385"/>
      <c r="M52" s="388"/>
      <c r="N52" s="107" t="s">
        <v>43</v>
      </c>
      <c r="O52" s="113" t="s">
        <v>511</v>
      </c>
      <c r="Q52" s="82"/>
    </row>
    <row r="53" spans="1:17" s="9" customFormat="1" ht="30" customHeight="1" x14ac:dyDescent="0.3">
      <c r="A53" s="394"/>
      <c r="B53" s="378"/>
      <c r="C53" s="486"/>
      <c r="D53" s="459"/>
      <c r="E53" s="357"/>
      <c r="F53" s="357"/>
      <c r="G53" s="367"/>
      <c r="H53" s="338"/>
      <c r="I53" s="357"/>
      <c r="J53" s="338"/>
      <c r="K53" s="382"/>
      <c r="L53" s="385"/>
      <c r="M53" s="388"/>
      <c r="N53" s="107" t="s">
        <v>45</v>
      </c>
      <c r="O53" s="113" t="s">
        <v>512</v>
      </c>
      <c r="Q53" s="82"/>
    </row>
    <row r="54" spans="1:17" s="9" customFormat="1" ht="30" customHeight="1" x14ac:dyDescent="0.3">
      <c r="A54" s="394"/>
      <c r="B54" s="378"/>
      <c r="C54" s="486"/>
      <c r="D54" s="459"/>
      <c r="E54" s="357"/>
      <c r="F54" s="357"/>
      <c r="G54" s="367"/>
      <c r="H54" s="338"/>
      <c r="I54" s="357"/>
      <c r="J54" s="338"/>
      <c r="K54" s="382"/>
      <c r="L54" s="385"/>
      <c r="M54" s="388"/>
      <c r="N54" s="107" t="s">
        <v>47</v>
      </c>
      <c r="O54" s="113" t="s">
        <v>513</v>
      </c>
      <c r="Q54" s="82"/>
    </row>
    <row r="55" spans="1:17" s="9" customFormat="1" ht="30" customHeight="1" thickBot="1" x14ac:dyDescent="0.35">
      <c r="A55" s="394"/>
      <c r="B55" s="378"/>
      <c r="C55" s="486"/>
      <c r="D55" s="460"/>
      <c r="E55" s="453"/>
      <c r="F55" s="453"/>
      <c r="G55" s="468"/>
      <c r="H55" s="452"/>
      <c r="I55" s="453"/>
      <c r="J55" s="452"/>
      <c r="K55" s="454"/>
      <c r="L55" s="455"/>
      <c r="M55" s="389"/>
      <c r="N55" s="107" t="s">
        <v>49</v>
      </c>
      <c r="O55" s="113" t="s">
        <v>514</v>
      </c>
      <c r="Q55" s="82"/>
    </row>
    <row r="56" spans="1:17" s="9" customFormat="1" ht="30" customHeight="1" x14ac:dyDescent="0.3">
      <c r="A56" s="394"/>
      <c r="B56" s="378"/>
      <c r="C56" s="486"/>
      <c r="D56" s="458">
        <v>3</v>
      </c>
      <c r="E56" s="356" t="s">
        <v>78</v>
      </c>
      <c r="F56" s="356">
        <v>10</v>
      </c>
      <c r="G56" s="366">
        <f>F56/$C$46*100</f>
        <v>25</v>
      </c>
      <c r="H56" s="337" t="s">
        <v>39</v>
      </c>
      <c r="I56" s="356"/>
      <c r="J56" s="337" t="s">
        <v>71</v>
      </c>
      <c r="K56" s="381" t="s">
        <v>41</v>
      </c>
      <c r="L56" s="384">
        <f>IF(OR($C$46=0,G56=0),FALSE,IF(J56="Outstanding",5,IF(J56="Exceeds",4,IF(J56="Successful",3,IF(J56="Partially",2,IF(J56="Unacceptable",1))))))</f>
        <v>3</v>
      </c>
      <c r="M56" s="387">
        <f>$C$46*G56*L56/10000</f>
        <v>0.3</v>
      </c>
      <c r="N56" s="107" t="s">
        <v>39</v>
      </c>
      <c r="O56" s="114" t="s">
        <v>515</v>
      </c>
      <c r="Q56" s="82" t="str">
        <f>IF(AND($C$46&gt;0,G56&gt;0,J56=""),"RATING REQ'D",IF(AND(K56="",OR(J56="Outstanding",J56="Exceeds", J56="Unacceptable")),"Comments compulsory for O, E and U rating",""))</f>
        <v/>
      </c>
    </row>
    <row r="57" spans="1:17" s="9" customFormat="1" ht="30" customHeight="1" x14ac:dyDescent="0.3">
      <c r="A57" s="394"/>
      <c r="B57" s="378"/>
      <c r="C57" s="486"/>
      <c r="D57" s="459"/>
      <c r="E57" s="357"/>
      <c r="F57" s="357"/>
      <c r="G57" s="367"/>
      <c r="H57" s="338"/>
      <c r="I57" s="357"/>
      <c r="J57" s="338"/>
      <c r="K57" s="382"/>
      <c r="L57" s="385"/>
      <c r="M57" s="388"/>
      <c r="N57" s="107" t="s">
        <v>43</v>
      </c>
      <c r="O57" s="114" t="s">
        <v>516</v>
      </c>
      <c r="Q57" s="82"/>
    </row>
    <row r="58" spans="1:17" s="9" customFormat="1" ht="30" customHeight="1" x14ac:dyDescent="0.3">
      <c r="A58" s="394"/>
      <c r="B58" s="378"/>
      <c r="C58" s="486"/>
      <c r="D58" s="459"/>
      <c r="E58" s="357"/>
      <c r="F58" s="357"/>
      <c r="G58" s="367"/>
      <c r="H58" s="338"/>
      <c r="I58" s="357"/>
      <c r="J58" s="338"/>
      <c r="K58" s="382"/>
      <c r="L58" s="385"/>
      <c r="M58" s="388"/>
      <c r="N58" s="107" t="s">
        <v>45</v>
      </c>
      <c r="O58" s="114" t="s">
        <v>517</v>
      </c>
      <c r="Q58" s="82"/>
    </row>
    <row r="59" spans="1:17" s="9" customFormat="1" ht="30" customHeight="1" x14ac:dyDescent="0.3">
      <c r="A59" s="394"/>
      <c r="B59" s="378"/>
      <c r="C59" s="486"/>
      <c r="D59" s="459"/>
      <c r="E59" s="357"/>
      <c r="F59" s="357"/>
      <c r="G59" s="367"/>
      <c r="H59" s="338"/>
      <c r="I59" s="357"/>
      <c r="J59" s="338"/>
      <c r="K59" s="382"/>
      <c r="L59" s="385"/>
      <c r="M59" s="388"/>
      <c r="N59" s="107" t="s">
        <v>47</v>
      </c>
      <c r="O59" s="115" t="s">
        <v>518</v>
      </c>
      <c r="Q59" s="82"/>
    </row>
    <row r="60" spans="1:17" s="9" customFormat="1" ht="30" customHeight="1" thickBot="1" x14ac:dyDescent="0.35">
      <c r="A60" s="394"/>
      <c r="B60" s="378"/>
      <c r="C60" s="486"/>
      <c r="D60" s="460"/>
      <c r="E60" s="453"/>
      <c r="F60" s="453"/>
      <c r="G60" s="468"/>
      <c r="H60" s="452"/>
      <c r="I60" s="453"/>
      <c r="J60" s="452"/>
      <c r="K60" s="454"/>
      <c r="L60" s="455"/>
      <c r="M60" s="389"/>
      <c r="N60" s="107" t="s">
        <v>49</v>
      </c>
      <c r="O60" s="115" t="s">
        <v>519</v>
      </c>
      <c r="Q60" s="82"/>
    </row>
    <row r="61" spans="1:17" s="9" customFormat="1" ht="30" customHeight="1" thickBot="1" x14ac:dyDescent="0.35">
      <c r="A61" s="11"/>
      <c r="B61" s="10"/>
      <c r="C61" s="72"/>
      <c r="E61" s="14"/>
      <c r="F61" s="14"/>
      <c r="G61" s="73">
        <f>IF(C46=0,0,SUM(G46:G60))</f>
        <v>100</v>
      </c>
      <c r="H61" s="45" t="str">
        <f>IF(AND(C46&gt;0,G61=0),"PLEASE ENSURE KPIs ARE SET",IF(AND(C46&gt;0,G61&gt;0,G61&lt;100),"PLEASE ENSURE TOTAL WEIGHTAGE IS 100%.",IF(G61&gt;100,"WEIGHTAGE EXCEEDED, PLEASE REVIEW.","")))</f>
        <v/>
      </c>
      <c r="I61" s="14"/>
      <c r="J61" s="11"/>
      <c r="K61" s="14"/>
      <c r="L61" s="103"/>
      <c r="M61" s="104"/>
      <c r="N61" s="105"/>
      <c r="O61" s="106" t="str">
        <f>IF(N61="","",1)</f>
        <v/>
      </c>
      <c r="Q61" s="82"/>
    </row>
    <row r="62" spans="1:17" s="9" customFormat="1" ht="30" customHeight="1" x14ac:dyDescent="0.3">
      <c r="A62" s="393">
        <v>4</v>
      </c>
      <c r="B62" s="395" t="s">
        <v>97</v>
      </c>
      <c r="C62" s="485">
        <v>20</v>
      </c>
      <c r="D62" s="458">
        <v>1</v>
      </c>
      <c r="E62" s="356" t="s">
        <v>520</v>
      </c>
      <c r="F62" s="356">
        <v>5</v>
      </c>
      <c r="G62" s="366">
        <f>F62/$C$62*100</f>
        <v>25</v>
      </c>
      <c r="H62" s="337" t="s">
        <v>39</v>
      </c>
      <c r="I62" s="356"/>
      <c r="J62" s="337" t="s">
        <v>71</v>
      </c>
      <c r="K62" s="381" t="s">
        <v>41</v>
      </c>
      <c r="L62" s="384">
        <f>IF(OR($C$62=0,G62=0),FALSE,IF(J62="Outstanding",5,IF(J62="Exceeds",4,IF(J62="Successful",3,IF(J62="Partially",2,IF(J62="Unacceptable",1))))))</f>
        <v>3</v>
      </c>
      <c r="M62" s="387">
        <f>$C$62*G62*L62/10000</f>
        <v>0.15</v>
      </c>
      <c r="N62" s="107" t="s">
        <v>39</v>
      </c>
      <c r="O62" s="117" t="s">
        <v>521</v>
      </c>
      <c r="Q62" s="82" t="str">
        <f>IF(AND($C$62&gt;0,G62&gt;0,J62=""),"RATING REQ'D",IF(AND(K62="",OR(J62="Outstanding",J62="Exceeds", J62="Unacceptable")),"Comments compulsory for O, E and U rating",""))</f>
        <v/>
      </c>
    </row>
    <row r="63" spans="1:17" s="9" customFormat="1" ht="30" customHeight="1" x14ac:dyDescent="0.3">
      <c r="A63" s="394"/>
      <c r="B63" s="378"/>
      <c r="C63" s="486"/>
      <c r="D63" s="459"/>
      <c r="E63" s="357"/>
      <c r="F63" s="357"/>
      <c r="G63" s="367"/>
      <c r="H63" s="338"/>
      <c r="I63" s="357"/>
      <c r="J63" s="338"/>
      <c r="K63" s="382"/>
      <c r="L63" s="385"/>
      <c r="M63" s="388"/>
      <c r="N63" s="107" t="s">
        <v>43</v>
      </c>
      <c r="O63" s="100" t="s">
        <v>522</v>
      </c>
      <c r="Q63" s="82"/>
    </row>
    <row r="64" spans="1:17" s="9" customFormat="1" ht="30" customHeight="1" x14ac:dyDescent="0.3">
      <c r="A64" s="394"/>
      <c r="B64" s="378"/>
      <c r="C64" s="486"/>
      <c r="D64" s="459"/>
      <c r="E64" s="357"/>
      <c r="F64" s="357"/>
      <c r="G64" s="367"/>
      <c r="H64" s="338"/>
      <c r="I64" s="357"/>
      <c r="J64" s="338"/>
      <c r="K64" s="382"/>
      <c r="L64" s="385"/>
      <c r="M64" s="388"/>
      <c r="N64" s="107" t="s">
        <v>45</v>
      </c>
      <c r="O64" s="118" t="s">
        <v>523</v>
      </c>
      <c r="Q64" s="82"/>
    </row>
    <row r="65" spans="1:17" s="9" customFormat="1" ht="30" customHeight="1" x14ac:dyDescent="0.3">
      <c r="A65" s="394"/>
      <c r="B65" s="378"/>
      <c r="C65" s="486"/>
      <c r="D65" s="459"/>
      <c r="E65" s="357"/>
      <c r="F65" s="357"/>
      <c r="G65" s="367"/>
      <c r="H65" s="338"/>
      <c r="I65" s="357"/>
      <c r="J65" s="338"/>
      <c r="K65" s="382"/>
      <c r="L65" s="385"/>
      <c r="M65" s="388"/>
      <c r="N65" s="107" t="s">
        <v>47</v>
      </c>
      <c r="O65" s="100" t="s">
        <v>524</v>
      </c>
      <c r="Q65" s="82"/>
    </row>
    <row r="66" spans="1:17" s="9" customFormat="1" ht="30" customHeight="1" thickBot="1" x14ac:dyDescent="0.35">
      <c r="A66" s="394"/>
      <c r="B66" s="378"/>
      <c r="C66" s="486"/>
      <c r="D66" s="460"/>
      <c r="E66" s="453"/>
      <c r="F66" s="453"/>
      <c r="G66" s="468"/>
      <c r="H66" s="452"/>
      <c r="I66" s="453"/>
      <c r="J66" s="452"/>
      <c r="K66" s="454"/>
      <c r="L66" s="455"/>
      <c r="M66" s="389"/>
      <c r="N66" s="107" t="s">
        <v>49</v>
      </c>
      <c r="O66" s="100" t="s">
        <v>103</v>
      </c>
      <c r="Q66" s="82"/>
    </row>
    <row r="67" spans="1:17" s="9" customFormat="1" ht="30" customHeight="1" x14ac:dyDescent="0.3">
      <c r="A67" s="394"/>
      <c r="B67" s="378"/>
      <c r="C67" s="486"/>
      <c r="D67" s="458">
        <v>2</v>
      </c>
      <c r="E67" s="356" t="s">
        <v>525</v>
      </c>
      <c r="F67" s="356">
        <v>5</v>
      </c>
      <c r="G67" s="366">
        <f>F67/$C$62*100</f>
        <v>25</v>
      </c>
      <c r="H67" s="337" t="s">
        <v>39</v>
      </c>
      <c r="I67" s="356"/>
      <c r="J67" s="337" t="s">
        <v>71</v>
      </c>
      <c r="K67" s="381" t="s">
        <v>41</v>
      </c>
      <c r="L67" s="384">
        <f>IF(OR($C$62=0,G67=0),FALSE,IF(J67="Outstanding",5,IF(J67="Exceeds",4,IF(J67="Successful",3,IF(J67="Partially",2,IF(J67="Unacceptable",1))))))</f>
        <v>3</v>
      </c>
      <c r="M67" s="387">
        <f>$C$62*G67*L67/10000</f>
        <v>0.15</v>
      </c>
      <c r="N67" s="107" t="s">
        <v>39</v>
      </c>
      <c r="O67" s="119" t="s">
        <v>448</v>
      </c>
      <c r="Q67" s="82" t="str">
        <f>IF(AND($C$62&gt;0,G67&gt;0,J67=""),"RATING REQ'D",IF(AND(K67="",OR(J67="Outstanding",J67="Exceeds", J67="Unacceptable")),"Comments compulsory for O, E and U rating",""))</f>
        <v/>
      </c>
    </row>
    <row r="68" spans="1:17" s="9" customFormat="1" ht="30" customHeight="1" x14ac:dyDescent="0.3">
      <c r="A68" s="394"/>
      <c r="B68" s="378"/>
      <c r="C68" s="486"/>
      <c r="D68" s="459"/>
      <c r="E68" s="357"/>
      <c r="F68" s="357"/>
      <c r="G68" s="367"/>
      <c r="H68" s="338"/>
      <c r="I68" s="357"/>
      <c r="J68" s="338"/>
      <c r="K68" s="382"/>
      <c r="L68" s="385"/>
      <c r="M68" s="388"/>
      <c r="N68" s="107" t="s">
        <v>43</v>
      </c>
      <c r="O68" s="119" t="s">
        <v>449</v>
      </c>
      <c r="Q68" s="82"/>
    </row>
    <row r="69" spans="1:17" s="9" customFormat="1" ht="30" customHeight="1" x14ac:dyDescent="0.3">
      <c r="A69" s="394"/>
      <c r="B69" s="378"/>
      <c r="C69" s="486"/>
      <c r="D69" s="459"/>
      <c r="E69" s="357"/>
      <c r="F69" s="357"/>
      <c r="G69" s="367"/>
      <c r="H69" s="338"/>
      <c r="I69" s="357"/>
      <c r="J69" s="338"/>
      <c r="K69" s="382"/>
      <c r="L69" s="385"/>
      <c r="M69" s="388"/>
      <c r="N69" s="107" t="s">
        <v>45</v>
      </c>
      <c r="O69" s="119" t="s">
        <v>450</v>
      </c>
      <c r="Q69" s="82"/>
    </row>
    <row r="70" spans="1:17" s="9" customFormat="1" ht="30" customHeight="1" x14ac:dyDescent="0.3">
      <c r="A70" s="394"/>
      <c r="B70" s="378"/>
      <c r="C70" s="486"/>
      <c r="D70" s="459"/>
      <c r="E70" s="357"/>
      <c r="F70" s="357"/>
      <c r="G70" s="367"/>
      <c r="H70" s="338"/>
      <c r="I70" s="357"/>
      <c r="J70" s="338"/>
      <c r="K70" s="382"/>
      <c r="L70" s="385"/>
      <c r="M70" s="388"/>
      <c r="N70" s="107" t="s">
        <v>47</v>
      </c>
      <c r="O70" s="100" t="s">
        <v>451</v>
      </c>
      <c r="Q70" s="82"/>
    </row>
    <row r="71" spans="1:17" s="9" customFormat="1" ht="30" customHeight="1" thickBot="1" x14ac:dyDescent="0.35">
      <c r="A71" s="394"/>
      <c r="B71" s="378"/>
      <c r="C71" s="486"/>
      <c r="D71" s="460"/>
      <c r="E71" s="453"/>
      <c r="F71" s="453"/>
      <c r="G71" s="468"/>
      <c r="H71" s="452"/>
      <c r="I71" s="453"/>
      <c r="J71" s="452"/>
      <c r="K71" s="454"/>
      <c r="L71" s="455"/>
      <c r="M71" s="389"/>
      <c r="N71" s="107" t="s">
        <v>49</v>
      </c>
      <c r="O71" s="120" t="s">
        <v>452</v>
      </c>
      <c r="Q71" s="82"/>
    </row>
    <row r="72" spans="1:17" s="9" customFormat="1" ht="30" customHeight="1" x14ac:dyDescent="0.3">
      <c r="A72" s="394"/>
      <c r="B72" s="378"/>
      <c r="C72" s="486"/>
      <c r="D72" s="458">
        <v>3</v>
      </c>
      <c r="E72" s="356" t="s">
        <v>526</v>
      </c>
      <c r="F72" s="356">
        <v>5</v>
      </c>
      <c r="G72" s="366">
        <f>F72/$C$62*100</f>
        <v>25</v>
      </c>
      <c r="H72" s="337" t="s">
        <v>39</v>
      </c>
      <c r="I72" s="356"/>
      <c r="J72" s="337" t="s">
        <v>39</v>
      </c>
      <c r="K72" s="381" t="s">
        <v>41</v>
      </c>
      <c r="L72" s="384">
        <f>IF(OR($C$62=0,G72=0),FALSE,IF(J72="Outstanding",5,IF(J72="Exceeds",4,IF(J72="Successful",3,IF(J72="Partially",2,IF(J72="Unacceptable",1))))))</f>
        <v>5</v>
      </c>
      <c r="M72" s="387">
        <f>$C$62*G72*L72/10000</f>
        <v>0.25</v>
      </c>
      <c r="N72" s="107" t="s">
        <v>39</v>
      </c>
      <c r="O72" s="120" t="s">
        <v>527</v>
      </c>
      <c r="Q72" s="82"/>
    </row>
    <row r="73" spans="1:17" s="9" customFormat="1" ht="30" customHeight="1" x14ac:dyDescent="0.3">
      <c r="A73" s="394"/>
      <c r="B73" s="378"/>
      <c r="C73" s="486"/>
      <c r="D73" s="459"/>
      <c r="E73" s="357"/>
      <c r="F73" s="357"/>
      <c r="G73" s="367"/>
      <c r="H73" s="338"/>
      <c r="I73" s="357"/>
      <c r="J73" s="338"/>
      <c r="K73" s="382"/>
      <c r="L73" s="385"/>
      <c r="M73" s="388"/>
      <c r="N73" s="107" t="s">
        <v>43</v>
      </c>
      <c r="O73" s="120" t="s">
        <v>528</v>
      </c>
      <c r="Q73" s="82"/>
    </row>
    <row r="74" spans="1:17" s="9" customFormat="1" ht="30" customHeight="1" x14ac:dyDescent="0.3">
      <c r="A74" s="394"/>
      <c r="B74" s="378"/>
      <c r="C74" s="486"/>
      <c r="D74" s="459"/>
      <c r="E74" s="357"/>
      <c r="F74" s="357"/>
      <c r="G74" s="367"/>
      <c r="H74" s="338"/>
      <c r="I74" s="357"/>
      <c r="J74" s="338"/>
      <c r="K74" s="382"/>
      <c r="L74" s="385"/>
      <c r="M74" s="388"/>
      <c r="N74" s="107" t="s">
        <v>45</v>
      </c>
      <c r="O74" s="120" t="s">
        <v>529</v>
      </c>
      <c r="Q74" s="82"/>
    </row>
    <row r="75" spans="1:17" s="9" customFormat="1" ht="30" customHeight="1" x14ac:dyDescent="0.3">
      <c r="A75" s="394"/>
      <c r="B75" s="378"/>
      <c r="C75" s="486"/>
      <c r="D75" s="459"/>
      <c r="E75" s="357"/>
      <c r="F75" s="357"/>
      <c r="G75" s="367"/>
      <c r="H75" s="338"/>
      <c r="I75" s="357"/>
      <c r="J75" s="338"/>
      <c r="K75" s="382"/>
      <c r="L75" s="385"/>
      <c r="M75" s="388"/>
      <c r="N75" s="107" t="s">
        <v>47</v>
      </c>
      <c r="O75" s="120" t="s">
        <v>530</v>
      </c>
      <c r="Q75" s="82"/>
    </row>
    <row r="76" spans="1:17" s="9" customFormat="1" ht="30" customHeight="1" thickBot="1" x14ac:dyDescent="0.35">
      <c r="A76" s="394"/>
      <c r="B76" s="378"/>
      <c r="C76" s="486"/>
      <c r="D76" s="460"/>
      <c r="E76" s="453"/>
      <c r="F76" s="453"/>
      <c r="G76" s="468"/>
      <c r="H76" s="452"/>
      <c r="I76" s="453"/>
      <c r="J76" s="452"/>
      <c r="K76" s="454"/>
      <c r="L76" s="455"/>
      <c r="M76" s="389"/>
      <c r="N76" s="107" t="s">
        <v>49</v>
      </c>
      <c r="O76" s="100" t="s">
        <v>531</v>
      </c>
      <c r="Q76" s="82"/>
    </row>
    <row r="77" spans="1:17" s="9" customFormat="1" ht="30" customHeight="1" x14ac:dyDescent="0.3">
      <c r="A77" s="394"/>
      <c r="B77" s="378"/>
      <c r="C77" s="486"/>
      <c r="D77" s="458">
        <v>5</v>
      </c>
      <c r="E77" s="356" t="s">
        <v>459</v>
      </c>
      <c r="F77" s="356">
        <v>5</v>
      </c>
      <c r="G77" s="366">
        <f>F77/$C$62*100</f>
        <v>25</v>
      </c>
      <c r="H77" s="337" t="s">
        <v>39</v>
      </c>
      <c r="I77" s="356"/>
      <c r="J77" s="337" t="s">
        <v>39</v>
      </c>
      <c r="K77" s="381" t="s">
        <v>41</v>
      </c>
      <c r="L77" s="646">
        <f>IF(OR($C$62=0,G77=0),FALSE,IF(J77="Outstanding",5,IF(J77="Exceeds",4,IF(J77="Successful",3,IF(J77="Partially",2,IF(J77="Unacceptable",1))))))</f>
        <v>5</v>
      </c>
      <c r="M77" s="649">
        <f>$C$62*G77*L77/10000</f>
        <v>0.25</v>
      </c>
      <c r="N77" s="107" t="s">
        <v>39</v>
      </c>
      <c r="O77" s="113" t="s">
        <v>117</v>
      </c>
      <c r="Q77" s="82" t="str">
        <f>IF(AND($C$62&gt;0,G77&gt;0,J77=""),"RATING REQ'D",IF(AND(K77="",OR(J77="Outstanding",J77="Exceeds", J77="Unacceptable")),"Comments compulsory for O, E and U rating",""))</f>
        <v/>
      </c>
    </row>
    <row r="78" spans="1:17" s="9" customFormat="1" ht="30" customHeight="1" x14ac:dyDescent="0.3">
      <c r="A78" s="394"/>
      <c r="B78" s="378"/>
      <c r="C78" s="486"/>
      <c r="D78" s="459"/>
      <c r="E78" s="357"/>
      <c r="F78" s="357"/>
      <c r="G78" s="367"/>
      <c r="H78" s="338"/>
      <c r="I78" s="357"/>
      <c r="J78" s="338"/>
      <c r="K78" s="382"/>
      <c r="L78" s="647"/>
      <c r="M78" s="650"/>
      <c r="N78" s="107" t="s">
        <v>43</v>
      </c>
      <c r="O78" s="113" t="s">
        <v>118</v>
      </c>
      <c r="Q78" s="82"/>
    </row>
    <row r="79" spans="1:17" s="9" customFormat="1" ht="30" customHeight="1" x14ac:dyDescent="0.3">
      <c r="A79" s="394"/>
      <c r="B79" s="378"/>
      <c r="C79" s="486"/>
      <c r="D79" s="459"/>
      <c r="E79" s="357"/>
      <c r="F79" s="357"/>
      <c r="G79" s="367"/>
      <c r="H79" s="338"/>
      <c r="I79" s="357"/>
      <c r="J79" s="338"/>
      <c r="K79" s="382"/>
      <c r="L79" s="647"/>
      <c r="M79" s="650"/>
      <c r="N79" s="107" t="s">
        <v>45</v>
      </c>
      <c r="O79" s="113" t="s">
        <v>119</v>
      </c>
      <c r="Q79" s="82"/>
    </row>
    <row r="80" spans="1:17" s="9" customFormat="1" ht="30" customHeight="1" x14ac:dyDescent="0.3">
      <c r="A80" s="394"/>
      <c r="B80" s="378"/>
      <c r="C80" s="486"/>
      <c r="D80" s="459"/>
      <c r="E80" s="357"/>
      <c r="F80" s="357"/>
      <c r="G80" s="367"/>
      <c r="H80" s="338"/>
      <c r="I80" s="357"/>
      <c r="J80" s="338"/>
      <c r="K80" s="382"/>
      <c r="L80" s="647"/>
      <c r="M80" s="650"/>
      <c r="N80" s="107" t="s">
        <v>47</v>
      </c>
      <c r="O80" s="113" t="s">
        <v>120</v>
      </c>
      <c r="Q80" s="82"/>
    </row>
    <row r="81" spans="1:17" s="9" customFormat="1" ht="30" customHeight="1" thickBot="1" x14ac:dyDescent="0.35">
      <c r="A81" s="394"/>
      <c r="B81" s="378"/>
      <c r="C81" s="486"/>
      <c r="D81" s="460"/>
      <c r="E81" s="453"/>
      <c r="F81" s="453"/>
      <c r="G81" s="468"/>
      <c r="H81" s="452"/>
      <c r="I81" s="453"/>
      <c r="J81" s="452"/>
      <c r="K81" s="454"/>
      <c r="L81" s="648"/>
      <c r="M81" s="651"/>
      <c r="N81" s="107" t="s">
        <v>49</v>
      </c>
      <c r="O81" s="113" t="s">
        <v>121</v>
      </c>
      <c r="Q81" s="82"/>
    </row>
    <row r="82" spans="1:17" s="9" customFormat="1" ht="30" hidden="1" customHeight="1" x14ac:dyDescent="0.3">
      <c r="A82" s="394"/>
      <c r="B82" s="378"/>
      <c r="C82" s="486"/>
      <c r="D82" s="458"/>
      <c r="E82" s="356"/>
      <c r="F82" s="356"/>
      <c r="G82" s="366"/>
      <c r="H82" s="337"/>
      <c r="I82" s="356"/>
      <c r="J82" s="337"/>
      <c r="K82" s="381"/>
      <c r="L82" s="384" t="b">
        <f>IF(OR($C$24=0,G82=0),FALSE,IF(J82="Outstanding",5,IF(J82="Exceeds",4,IF(J82="Successful",3,IF(J82="Partially",2,IF(J82="Unacceptable",1))))))</f>
        <v>0</v>
      </c>
      <c r="M82" s="387">
        <f>$C$62*G82*L82/10000</f>
        <v>0</v>
      </c>
      <c r="N82" s="111"/>
      <c r="O82" s="112"/>
      <c r="Q82" s="82" t="str">
        <f>IF(AND($C$62&gt;0,G82&gt;0,J82=""),"RATING REQ'D",IF(AND(K82="",OR(J82="Outstanding",J82="Exceeds", J82="Unacceptable")),"Comments compulsory for O, E and U rating",""))</f>
        <v/>
      </c>
    </row>
    <row r="83" spans="1:17" s="9" customFormat="1" ht="30" hidden="1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385"/>
      <c r="M83" s="388"/>
      <c r="N83" s="111"/>
      <c r="O83" s="112"/>
      <c r="Q83" s="82"/>
    </row>
    <row r="84" spans="1:17" s="9" customFormat="1" ht="30" hidden="1" customHeight="1" x14ac:dyDescent="0.3">
      <c r="A84" s="394"/>
      <c r="B84" s="378"/>
      <c r="C84" s="486"/>
      <c r="D84" s="459"/>
      <c r="E84" s="357"/>
      <c r="F84" s="357"/>
      <c r="G84" s="367"/>
      <c r="H84" s="338"/>
      <c r="I84" s="357"/>
      <c r="J84" s="338"/>
      <c r="K84" s="382"/>
      <c r="L84" s="385"/>
      <c r="M84" s="388"/>
      <c r="N84" s="111"/>
      <c r="O84" s="112"/>
      <c r="Q84" s="82"/>
    </row>
    <row r="85" spans="1:17" s="9" customFormat="1" ht="30" hidden="1" customHeight="1" x14ac:dyDescent="0.3">
      <c r="A85" s="394"/>
      <c r="B85" s="378"/>
      <c r="C85" s="486"/>
      <c r="D85" s="459"/>
      <c r="E85" s="357"/>
      <c r="F85" s="357"/>
      <c r="G85" s="367"/>
      <c r="H85" s="338"/>
      <c r="I85" s="357"/>
      <c r="J85" s="338"/>
      <c r="K85" s="382"/>
      <c r="L85" s="385"/>
      <c r="M85" s="388"/>
      <c r="N85" s="111"/>
      <c r="O85" s="112"/>
      <c r="Q85" s="82"/>
    </row>
    <row r="86" spans="1:17" s="9" customFormat="1" ht="30" hidden="1" customHeight="1" x14ac:dyDescent="0.3">
      <c r="A86" s="394"/>
      <c r="B86" s="378"/>
      <c r="C86" s="486"/>
      <c r="D86" s="460"/>
      <c r="E86" s="453"/>
      <c r="F86" s="453"/>
      <c r="G86" s="468"/>
      <c r="H86" s="452"/>
      <c r="I86" s="453"/>
      <c r="J86" s="452"/>
      <c r="K86" s="454"/>
      <c r="L86" s="386"/>
      <c r="M86" s="389"/>
      <c r="N86" s="111"/>
      <c r="O86" s="112"/>
      <c r="Q86" s="82"/>
    </row>
    <row r="87" spans="1:17" s="9" customFormat="1" ht="30" hidden="1" customHeight="1" x14ac:dyDescent="0.3">
      <c r="A87" s="394"/>
      <c r="B87" s="378"/>
      <c r="C87" s="486"/>
      <c r="D87" s="458">
        <v>5</v>
      </c>
      <c r="E87" s="356"/>
      <c r="F87" s="356"/>
      <c r="G87" s="366"/>
      <c r="H87" s="337"/>
      <c r="I87" s="356"/>
      <c r="J87" s="337"/>
      <c r="K87" s="381"/>
      <c r="L87" s="384" t="b">
        <f>IF(OR($C$24=0,G87=0),FALSE,IF(J87="Outstanding",5,IF(J87="Exceeds",4,IF(J87="Successful",3,IF(J87="Partially",2,IF(J87="Unacceptable",1))))))</f>
        <v>0</v>
      </c>
      <c r="M87" s="387">
        <f>$C$62*G87*L87/10000</f>
        <v>0</v>
      </c>
      <c r="N87" s="111"/>
      <c r="O87" s="112" t="str">
        <f>IF(Q87="","",1)</f>
        <v/>
      </c>
      <c r="Q87" s="82" t="str">
        <f>IF(AND($C$62&gt;0,G87&gt;0,J87=""),"RATING REQ'D",IF(AND(K87="",OR(J87="Outstanding",J87="Exceeds", J87="Unacceptable")),"Comments compulsory for O, E and U rating",""))</f>
        <v/>
      </c>
    </row>
    <row r="88" spans="1:17" s="9" customFormat="1" ht="30" hidden="1" customHeight="1" x14ac:dyDescent="0.3">
      <c r="A88" s="394"/>
      <c r="B88" s="378"/>
      <c r="C88" s="486"/>
      <c r="D88" s="459"/>
      <c r="E88" s="357"/>
      <c r="F88" s="357"/>
      <c r="G88" s="367"/>
      <c r="H88" s="338"/>
      <c r="I88" s="357"/>
      <c r="J88" s="338"/>
      <c r="K88" s="382"/>
      <c r="L88" s="385"/>
      <c r="M88" s="388"/>
      <c r="N88" s="111"/>
      <c r="O88" s="112"/>
      <c r="Q88" s="82"/>
    </row>
    <row r="89" spans="1:17" s="9" customFormat="1" ht="30" hidden="1" customHeight="1" x14ac:dyDescent="0.3">
      <c r="A89" s="394"/>
      <c r="B89" s="378"/>
      <c r="C89" s="486"/>
      <c r="D89" s="459"/>
      <c r="E89" s="357"/>
      <c r="F89" s="357"/>
      <c r="G89" s="367"/>
      <c r="H89" s="338"/>
      <c r="I89" s="357"/>
      <c r="J89" s="338"/>
      <c r="K89" s="382"/>
      <c r="L89" s="385"/>
      <c r="M89" s="388"/>
      <c r="N89" s="111"/>
      <c r="O89" s="112"/>
      <c r="Q89" s="82"/>
    </row>
    <row r="90" spans="1:17" s="9" customFormat="1" ht="30" hidden="1" customHeight="1" x14ac:dyDescent="0.3">
      <c r="A90" s="394"/>
      <c r="B90" s="378"/>
      <c r="C90" s="486"/>
      <c r="D90" s="459"/>
      <c r="E90" s="357"/>
      <c r="F90" s="357"/>
      <c r="G90" s="367"/>
      <c r="H90" s="338"/>
      <c r="I90" s="357"/>
      <c r="J90" s="338"/>
      <c r="K90" s="382"/>
      <c r="L90" s="385"/>
      <c r="M90" s="388"/>
      <c r="N90" s="111"/>
      <c r="O90" s="112"/>
      <c r="Q90" s="82"/>
    </row>
    <row r="91" spans="1:17" s="9" customFormat="1" ht="30" hidden="1" customHeight="1" x14ac:dyDescent="0.3">
      <c r="A91" s="417"/>
      <c r="B91" s="407"/>
      <c r="C91" s="487"/>
      <c r="D91" s="469"/>
      <c r="E91" s="358"/>
      <c r="F91" s="358"/>
      <c r="G91" s="368"/>
      <c r="H91" s="339"/>
      <c r="I91" s="358"/>
      <c r="J91" s="339"/>
      <c r="K91" s="383"/>
      <c r="L91" s="386"/>
      <c r="M91" s="389"/>
      <c r="N91" s="111"/>
      <c r="O91" s="112"/>
      <c r="Q91" s="82"/>
    </row>
    <row r="92" spans="1:17" s="9" customFormat="1" ht="30" customHeight="1" thickBot="1" x14ac:dyDescent="0.35">
      <c r="A92" s="11"/>
      <c r="B92" s="10"/>
      <c r="C92" s="72"/>
      <c r="E92" s="14"/>
      <c r="F92" s="14"/>
      <c r="G92" s="73">
        <f>IF(C62=0,0,SUM(G62:G87))</f>
        <v>100</v>
      </c>
      <c r="H92" s="45" t="str">
        <f>IF(AND(C62&gt;0,G92=0),"PLEASE ENSURE KPIs ARE SET",IF(AND(C62&gt;0,G92&gt;0,G92&lt;100),"PLEASE ENSURE TOTAL WEIGHTAGE IS 100%.",IF(G92&gt;100,"WEIGHTAGE EXCEEDED, PLEASE REVIEW.","")))</f>
        <v/>
      </c>
      <c r="I92" s="14"/>
      <c r="J92" s="11"/>
      <c r="K92" s="14"/>
      <c r="L92" s="103"/>
      <c r="M92" s="104"/>
      <c r="N92" s="105"/>
      <c r="O92" s="106" t="str">
        <f>IF(N92="","",1)</f>
        <v/>
      </c>
      <c r="Q92" s="82"/>
    </row>
    <row r="93" spans="1:17" s="9" customFormat="1" ht="30" customHeight="1" x14ac:dyDescent="0.3">
      <c r="A93" s="393">
        <v>5</v>
      </c>
      <c r="B93" s="395" t="s">
        <v>122</v>
      </c>
      <c r="C93" s="485">
        <v>5</v>
      </c>
      <c r="D93" s="479">
        <v>1</v>
      </c>
      <c r="E93" s="356" t="s">
        <v>532</v>
      </c>
      <c r="F93" s="356">
        <v>5</v>
      </c>
      <c r="G93" s="366">
        <f>F93/$C$93*100</f>
        <v>100</v>
      </c>
      <c r="H93" s="337" t="s">
        <v>39</v>
      </c>
      <c r="I93" s="356"/>
      <c r="J93" s="337" t="s">
        <v>49</v>
      </c>
      <c r="K93" s="381" t="s">
        <v>41</v>
      </c>
      <c r="L93" s="384">
        <f>IF(OR($C$93=0,G93=0),FALSE,IF(J93="Outstanding",5,IF(J93="Exceeds",4,IF(J93="Successful",3,IF(J93="Partially",2,IF(J93="Unacceptable",1))))))</f>
        <v>1</v>
      </c>
      <c r="M93" s="387">
        <f>$C$93*G93*L93/10000</f>
        <v>0.05</v>
      </c>
      <c r="N93" s="107" t="s">
        <v>39</v>
      </c>
      <c r="O93" s="121" t="s">
        <v>461</v>
      </c>
      <c r="Q93" s="82" t="str">
        <f>IF(AND($C$93&gt;0,G93&gt;0,J93=""),"RATING REQ'D",IF(AND(K93="",OR(J93="Outstanding",J93="Exceeds", J93="Unacceptable")),"Comments compulsory for O, E and U rating",""))</f>
        <v/>
      </c>
    </row>
    <row r="94" spans="1:17" s="9" customFormat="1" ht="30" customHeight="1" x14ac:dyDescent="0.3">
      <c r="A94" s="394"/>
      <c r="B94" s="378"/>
      <c r="C94" s="486"/>
      <c r="D94" s="480"/>
      <c r="E94" s="357"/>
      <c r="F94" s="357"/>
      <c r="G94" s="367"/>
      <c r="H94" s="338"/>
      <c r="I94" s="357"/>
      <c r="J94" s="338"/>
      <c r="K94" s="382"/>
      <c r="L94" s="385"/>
      <c r="M94" s="388"/>
      <c r="N94" s="107" t="s">
        <v>43</v>
      </c>
      <c r="O94" s="115" t="s">
        <v>462</v>
      </c>
      <c r="Q94" s="82"/>
    </row>
    <row r="95" spans="1:17" s="9" customFormat="1" ht="30" customHeight="1" x14ac:dyDescent="0.3">
      <c r="A95" s="394"/>
      <c r="B95" s="378"/>
      <c r="C95" s="486"/>
      <c r="D95" s="480"/>
      <c r="E95" s="357"/>
      <c r="F95" s="357"/>
      <c r="G95" s="367"/>
      <c r="H95" s="338"/>
      <c r="I95" s="357"/>
      <c r="J95" s="338"/>
      <c r="K95" s="382"/>
      <c r="L95" s="385"/>
      <c r="M95" s="388"/>
      <c r="N95" s="107" t="s">
        <v>45</v>
      </c>
      <c r="O95" s="115" t="s">
        <v>126</v>
      </c>
      <c r="Q95" s="82"/>
    </row>
    <row r="96" spans="1:17" s="9" customFormat="1" ht="30" customHeight="1" x14ac:dyDescent="0.3">
      <c r="A96" s="394"/>
      <c r="B96" s="378"/>
      <c r="C96" s="486"/>
      <c r="D96" s="480"/>
      <c r="E96" s="357"/>
      <c r="F96" s="357"/>
      <c r="G96" s="367"/>
      <c r="H96" s="338"/>
      <c r="I96" s="357"/>
      <c r="J96" s="338"/>
      <c r="K96" s="382"/>
      <c r="L96" s="385"/>
      <c r="M96" s="388"/>
      <c r="N96" s="107" t="s">
        <v>47</v>
      </c>
      <c r="O96" s="115" t="s">
        <v>127</v>
      </c>
      <c r="Q96" s="82"/>
    </row>
    <row r="97" spans="1:17" s="9" customFormat="1" ht="30" customHeight="1" thickBot="1" x14ac:dyDescent="0.35">
      <c r="A97" s="394"/>
      <c r="B97" s="378"/>
      <c r="C97" s="486"/>
      <c r="D97" s="481"/>
      <c r="E97" s="453"/>
      <c r="F97" s="453"/>
      <c r="G97" s="468"/>
      <c r="H97" s="452"/>
      <c r="I97" s="453"/>
      <c r="J97" s="452"/>
      <c r="K97" s="454"/>
      <c r="L97" s="455"/>
      <c r="M97" s="389"/>
      <c r="N97" s="107" t="s">
        <v>49</v>
      </c>
      <c r="O97" s="122" t="s">
        <v>128</v>
      </c>
      <c r="Q97" s="82"/>
    </row>
    <row r="98" spans="1:17" s="9" customFormat="1" ht="30" hidden="1" customHeight="1" x14ac:dyDescent="0.3">
      <c r="A98" s="394"/>
      <c r="B98" s="378"/>
      <c r="C98" s="486"/>
      <c r="D98" s="458"/>
      <c r="E98" s="356"/>
      <c r="F98" s="356"/>
      <c r="G98" s="366"/>
      <c r="H98" s="337"/>
      <c r="I98" s="356"/>
      <c r="J98" s="337"/>
      <c r="K98" s="381"/>
      <c r="L98" s="384" t="b">
        <f>IF(OR($C$24=0,G98=0),FALSE,IF(J98="Outstanding",5,IF(J98="Exceeds",4,IF(J98="Successful",3,IF(J98="Partially",2,IF(J98="Unacceptable",1))))))</f>
        <v>0</v>
      </c>
      <c r="M98" s="387">
        <f>$C$93*G98*L98/10000</f>
        <v>0</v>
      </c>
      <c r="N98" s="107"/>
      <c r="O98" s="123"/>
      <c r="Q98" s="82" t="str">
        <f>IF(AND($C$93&gt;0,G98&gt;0,J98=""),"RATING REQ'D",IF(AND(K98="",OR(J98="Outstanding",J98="Exceeds", J98="Unacceptable")),"Comments compulsory for O, E and U rating",""))</f>
        <v/>
      </c>
    </row>
    <row r="99" spans="1:17" s="9" customFormat="1" ht="30" hidden="1" customHeight="1" x14ac:dyDescent="0.3">
      <c r="A99" s="394"/>
      <c r="B99" s="378"/>
      <c r="C99" s="486"/>
      <c r="D99" s="459"/>
      <c r="E99" s="357"/>
      <c r="F99" s="357"/>
      <c r="G99" s="367"/>
      <c r="H99" s="338"/>
      <c r="I99" s="357"/>
      <c r="J99" s="338"/>
      <c r="K99" s="382"/>
      <c r="L99" s="385"/>
      <c r="M99" s="388"/>
      <c r="N99" s="107"/>
      <c r="O99" s="123"/>
      <c r="Q99" s="82"/>
    </row>
    <row r="100" spans="1:17" s="9" customFormat="1" ht="30" hidden="1" customHeight="1" x14ac:dyDescent="0.3">
      <c r="A100" s="394"/>
      <c r="B100" s="378"/>
      <c r="C100" s="486"/>
      <c r="D100" s="459"/>
      <c r="E100" s="357"/>
      <c r="F100" s="357"/>
      <c r="G100" s="367"/>
      <c r="H100" s="338"/>
      <c r="I100" s="357"/>
      <c r="J100" s="338"/>
      <c r="K100" s="382"/>
      <c r="L100" s="385"/>
      <c r="M100" s="388"/>
      <c r="N100" s="107"/>
      <c r="O100" s="123"/>
      <c r="Q100" s="82"/>
    </row>
    <row r="101" spans="1:17" s="9" customFormat="1" ht="30" hidden="1" customHeight="1" x14ac:dyDescent="0.3">
      <c r="A101" s="394"/>
      <c r="B101" s="378"/>
      <c r="C101" s="486"/>
      <c r="D101" s="459"/>
      <c r="E101" s="357"/>
      <c r="F101" s="357"/>
      <c r="G101" s="367"/>
      <c r="H101" s="338"/>
      <c r="I101" s="357"/>
      <c r="J101" s="338"/>
      <c r="K101" s="382"/>
      <c r="L101" s="385"/>
      <c r="M101" s="388"/>
      <c r="N101" s="107"/>
      <c r="O101" s="123"/>
      <c r="Q101" s="82"/>
    </row>
    <row r="102" spans="1:17" s="9" customFormat="1" ht="30" hidden="1" customHeight="1" x14ac:dyDescent="0.3">
      <c r="A102" s="394"/>
      <c r="B102" s="378"/>
      <c r="C102" s="486"/>
      <c r="D102" s="460"/>
      <c r="E102" s="453"/>
      <c r="F102" s="453"/>
      <c r="G102" s="468"/>
      <c r="H102" s="452"/>
      <c r="I102" s="453"/>
      <c r="J102" s="452"/>
      <c r="K102" s="454"/>
      <c r="L102" s="455"/>
      <c r="M102" s="389"/>
      <c r="N102" s="107"/>
      <c r="O102" s="123"/>
      <c r="Q102" s="82"/>
    </row>
    <row r="103" spans="1:17" s="9" customFormat="1" ht="30" hidden="1" customHeight="1" x14ac:dyDescent="0.3">
      <c r="A103" s="394"/>
      <c r="B103" s="378"/>
      <c r="C103" s="486"/>
      <c r="D103" s="458">
        <v>4</v>
      </c>
      <c r="E103" s="356"/>
      <c r="F103" s="356"/>
      <c r="G103" s="366">
        <f>F103/$C$93*100</f>
        <v>0</v>
      </c>
      <c r="H103" s="337"/>
      <c r="I103" s="356"/>
      <c r="J103" s="337"/>
      <c r="K103" s="381"/>
      <c r="L103" s="384" t="b">
        <f>IF(OR($C$24=0,G103=0),FALSE,IF(J103="Outstanding",5,IF(J103="Exceeds",4,IF(J103="Successful",3,IF(J103="Partially",2,IF(J103="Unacceptable",1))))))</f>
        <v>0</v>
      </c>
      <c r="M103" s="387">
        <f>$C$93*G103*L103/10000</f>
        <v>0</v>
      </c>
      <c r="N103" s="111" t="s">
        <v>49</v>
      </c>
      <c r="O103" s="112" t="s">
        <v>463</v>
      </c>
      <c r="Q103" s="82" t="str">
        <f>IF(AND($C$93&gt;0,G103&gt;0,J103=""),"RATING REQ'D",IF(AND(K103="",OR(J103="Outstanding",J103="Exceeds", J103="Unacceptable")),"Comments compulsory for O, E and U rating",""))</f>
        <v/>
      </c>
    </row>
    <row r="104" spans="1:17" s="9" customFormat="1" ht="30" hidden="1" customHeight="1" x14ac:dyDescent="0.3">
      <c r="A104" s="394"/>
      <c r="B104" s="378"/>
      <c r="C104" s="486"/>
      <c r="D104" s="459"/>
      <c r="E104" s="357"/>
      <c r="F104" s="357"/>
      <c r="G104" s="367"/>
      <c r="H104" s="338"/>
      <c r="I104" s="357"/>
      <c r="J104" s="338"/>
      <c r="K104" s="382"/>
      <c r="L104" s="385"/>
      <c r="M104" s="388"/>
      <c r="N104" s="111"/>
      <c r="O104" s="112"/>
      <c r="Q104" s="82"/>
    </row>
    <row r="105" spans="1:17" s="9" customFormat="1" ht="30" hidden="1" customHeight="1" x14ac:dyDescent="0.3">
      <c r="A105" s="394"/>
      <c r="B105" s="378"/>
      <c r="C105" s="486"/>
      <c r="D105" s="459"/>
      <c r="E105" s="357"/>
      <c r="F105" s="357"/>
      <c r="G105" s="367"/>
      <c r="H105" s="338"/>
      <c r="I105" s="357"/>
      <c r="J105" s="338"/>
      <c r="K105" s="382"/>
      <c r="L105" s="385"/>
      <c r="M105" s="388"/>
      <c r="N105" s="111"/>
      <c r="O105" s="112"/>
      <c r="Q105" s="82"/>
    </row>
    <row r="106" spans="1:17" s="9" customFormat="1" ht="30" hidden="1" customHeight="1" x14ac:dyDescent="0.3">
      <c r="A106" s="394"/>
      <c r="B106" s="378"/>
      <c r="C106" s="486"/>
      <c r="D106" s="459"/>
      <c r="E106" s="357"/>
      <c r="F106" s="357"/>
      <c r="G106" s="367"/>
      <c r="H106" s="338"/>
      <c r="I106" s="357"/>
      <c r="J106" s="338"/>
      <c r="K106" s="382"/>
      <c r="L106" s="385"/>
      <c r="M106" s="388"/>
      <c r="N106" s="111"/>
      <c r="O106" s="112"/>
      <c r="Q106" s="82"/>
    </row>
    <row r="107" spans="1:17" s="9" customFormat="1" ht="30" hidden="1" customHeight="1" x14ac:dyDescent="0.3">
      <c r="A107" s="394"/>
      <c r="B107" s="378"/>
      <c r="C107" s="486"/>
      <c r="D107" s="460"/>
      <c r="E107" s="453"/>
      <c r="F107" s="453"/>
      <c r="G107" s="468"/>
      <c r="H107" s="452"/>
      <c r="I107" s="453"/>
      <c r="J107" s="452"/>
      <c r="K107" s="454"/>
      <c r="L107" s="455"/>
      <c r="M107" s="389"/>
      <c r="N107" s="111"/>
      <c r="O107" s="112"/>
      <c r="Q107" s="82"/>
    </row>
    <row r="108" spans="1:17" s="9" customFormat="1" ht="30" hidden="1" customHeight="1" x14ac:dyDescent="0.3">
      <c r="A108" s="394"/>
      <c r="B108" s="378"/>
      <c r="C108" s="486"/>
      <c r="D108" s="458">
        <v>5</v>
      </c>
      <c r="E108" s="356"/>
      <c r="F108" s="356"/>
      <c r="G108" s="366">
        <f>F108/$C$93*100</f>
        <v>0</v>
      </c>
      <c r="H108" s="337"/>
      <c r="I108" s="356"/>
      <c r="J108" s="337"/>
      <c r="K108" s="381"/>
      <c r="L108" s="384" t="b">
        <f>IF(OR($C$24=0,G108=0),FALSE,IF(J108="Outstanding",5,IF(J108="Exceeds",4,IF(J108="Successful",3,IF(J108="Partially",2,IF(J108="Unacceptable",1))))))</f>
        <v>0</v>
      </c>
      <c r="M108" s="387">
        <f>$C$93*G108*L108/10000</f>
        <v>0</v>
      </c>
      <c r="N108" s="111"/>
      <c r="O108" s="112" t="str">
        <f>IF(Q108="","",1)</f>
        <v/>
      </c>
      <c r="Q108" s="82" t="str">
        <f>IF(AND($C$93&gt;0,G108&gt;0,J108=""),"RATING REQ'D",IF(AND(K108="",OR(J108="Outstanding",J108="Exceeds", J108="Unacceptable")),"Comments compulsory for O, E and U rating",""))</f>
        <v/>
      </c>
    </row>
    <row r="109" spans="1:17" s="9" customFormat="1" ht="30" hidden="1" customHeight="1" x14ac:dyDescent="0.3">
      <c r="A109" s="394"/>
      <c r="B109" s="378"/>
      <c r="C109" s="486"/>
      <c r="D109" s="459"/>
      <c r="E109" s="357"/>
      <c r="F109" s="357"/>
      <c r="G109" s="367"/>
      <c r="H109" s="338"/>
      <c r="I109" s="357"/>
      <c r="J109" s="338"/>
      <c r="K109" s="382"/>
      <c r="L109" s="385"/>
      <c r="M109" s="388"/>
      <c r="N109" s="111"/>
      <c r="O109" s="112"/>
      <c r="Q109" s="82"/>
    </row>
    <row r="110" spans="1:17" s="9" customFormat="1" ht="30" hidden="1" customHeight="1" x14ac:dyDescent="0.3">
      <c r="A110" s="394"/>
      <c r="B110" s="378"/>
      <c r="C110" s="486"/>
      <c r="D110" s="459"/>
      <c r="E110" s="357"/>
      <c r="F110" s="357"/>
      <c r="G110" s="367"/>
      <c r="H110" s="338"/>
      <c r="I110" s="357"/>
      <c r="J110" s="338"/>
      <c r="K110" s="382"/>
      <c r="L110" s="385"/>
      <c r="M110" s="388"/>
      <c r="N110" s="111"/>
      <c r="O110" s="112"/>
      <c r="Q110" s="82"/>
    </row>
    <row r="111" spans="1:17" s="9" customFormat="1" ht="30" hidden="1" customHeight="1" x14ac:dyDescent="0.3">
      <c r="A111" s="394"/>
      <c r="B111" s="378"/>
      <c r="C111" s="486"/>
      <c r="D111" s="459"/>
      <c r="E111" s="357"/>
      <c r="F111" s="357"/>
      <c r="G111" s="367"/>
      <c r="H111" s="338"/>
      <c r="I111" s="357"/>
      <c r="J111" s="338"/>
      <c r="K111" s="382"/>
      <c r="L111" s="385"/>
      <c r="M111" s="388"/>
      <c r="N111" s="111"/>
      <c r="O111" s="112"/>
      <c r="Q111" s="82"/>
    </row>
    <row r="112" spans="1:17" s="9" customFormat="1" ht="30" hidden="1" customHeight="1" x14ac:dyDescent="0.3">
      <c r="A112" s="417"/>
      <c r="B112" s="407"/>
      <c r="C112" s="487"/>
      <c r="D112" s="469"/>
      <c r="E112" s="358"/>
      <c r="F112" s="358"/>
      <c r="G112" s="368"/>
      <c r="H112" s="339"/>
      <c r="I112" s="358"/>
      <c r="J112" s="339"/>
      <c r="K112" s="383"/>
      <c r="L112" s="386"/>
      <c r="M112" s="389"/>
      <c r="N112" s="111"/>
      <c r="O112" s="112"/>
      <c r="Q112" s="82"/>
    </row>
    <row r="113" spans="1:17" s="9" customFormat="1" ht="30" customHeight="1" thickBot="1" x14ac:dyDescent="0.35">
      <c r="A113" s="11"/>
      <c r="B113" s="10"/>
      <c r="C113" s="72"/>
      <c r="E113" s="14"/>
      <c r="F113" s="14"/>
      <c r="G113" s="73">
        <f>IF(C93=0,0,SUM(G93:G108))</f>
        <v>100</v>
      </c>
      <c r="H113" s="45" t="str">
        <f>IF(AND(C93&gt;0,G113=0),"PLEASE ENSURE KPIs ARE SET",IF(AND(C93&gt;0,G113&gt;0,G113&lt;100),"PLEASE ENSURE TOTAL WEIGHTAGE IS 100%.",IF(G113&gt;100,"WEIGHTAGE EXCEEDED, PLEASE REVIEW.","")))</f>
        <v/>
      </c>
      <c r="I113" s="14"/>
      <c r="J113" s="11"/>
      <c r="K113" s="14"/>
      <c r="L113" s="103"/>
      <c r="M113" s="104"/>
      <c r="N113" s="105"/>
      <c r="O113" s="106" t="str">
        <f>IF(N113="","",1)</f>
        <v/>
      </c>
      <c r="Q113" s="82"/>
    </row>
    <row r="114" spans="1:17" s="9" customFormat="1" ht="30" customHeight="1" x14ac:dyDescent="0.3">
      <c r="A114" s="393">
        <v>6</v>
      </c>
      <c r="B114" s="395" t="s">
        <v>355</v>
      </c>
      <c r="C114" s="485">
        <v>5</v>
      </c>
      <c r="D114" s="458">
        <v>1</v>
      </c>
      <c r="E114" s="356" t="s">
        <v>356</v>
      </c>
      <c r="F114" s="356">
        <v>5</v>
      </c>
      <c r="G114" s="366">
        <f>F114/$C$114*100</f>
        <v>100</v>
      </c>
      <c r="H114" s="337" t="s">
        <v>39</v>
      </c>
      <c r="I114" s="356"/>
      <c r="J114" s="337" t="s">
        <v>49</v>
      </c>
      <c r="K114" s="381" t="s">
        <v>41</v>
      </c>
      <c r="L114" s="384">
        <f>IF(OR($C$114=0,G114=0),FALSE,IF(J114="Outstanding",5,IF(J114="Exceeds",4,IF(J114="Successful",3,IF(J114="Partially",2,IF(J114="Unacceptable",1))))))</f>
        <v>1</v>
      </c>
      <c r="M114" s="387">
        <f>$C$114*G114*L114/10000</f>
        <v>0.05</v>
      </c>
      <c r="N114" s="107" t="s">
        <v>39</v>
      </c>
      <c r="O114" s="113" t="s">
        <v>464</v>
      </c>
      <c r="Q114" s="82" t="str">
        <f>IF(AND($C$114&gt;0,G114&gt;0,J114=""),"RATING REQ'D",IF(AND(K114="",OR(J114="Outstanding",J114="Exceeds", J114="Unacceptable")),"Comments compulsory for O, E and U rating",""))</f>
        <v/>
      </c>
    </row>
    <row r="115" spans="1:17" s="9" customFormat="1" ht="30" customHeight="1" x14ac:dyDescent="0.3">
      <c r="A115" s="394"/>
      <c r="B115" s="378"/>
      <c r="C115" s="486"/>
      <c r="D115" s="459"/>
      <c r="E115" s="357"/>
      <c r="F115" s="357"/>
      <c r="G115" s="367"/>
      <c r="H115" s="338"/>
      <c r="I115" s="357"/>
      <c r="J115" s="338"/>
      <c r="K115" s="382"/>
      <c r="L115" s="385"/>
      <c r="M115" s="388"/>
      <c r="N115" s="107" t="s">
        <v>43</v>
      </c>
      <c r="O115" s="113" t="s">
        <v>465</v>
      </c>
      <c r="Q115" s="82"/>
    </row>
    <row r="116" spans="1:17" s="9" customFormat="1" ht="30" customHeight="1" x14ac:dyDescent="0.3">
      <c r="A116" s="394"/>
      <c r="B116" s="378"/>
      <c r="C116" s="486"/>
      <c r="D116" s="459"/>
      <c r="E116" s="357"/>
      <c r="F116" s="357"/>
      <c r="G116" s="367"/>
      <c r="H116" s="338"/>
      <c r="I116" s="357"/>
      <c r="J116" s="338"/>
      <c r="K116" s="382"/>
      <c r="L116" s="385"/>
      <c r="M116" s="388"/>
      <c r="N116" s="107" t="s">
        <v>45</v>
      </c>
      <c r="O116" s="113" t="s">
        <v>466</v>
      </c>
      <c r="Q116" s="82"/>
    </row>
    <row r="117" spans="1:17" s="9" customFormat="1" ht="30" customHeight="1" x14ac:dyDescent="0.3">
      <c r="A117" s="394"/>
      <c r="B117" s="378"/>
      <c r="C117" s="486"/>
      <c r="D117" s="459"/>
      <c r="E117" s="357"/>
      <c r="F117" s="357"/>
      <c r="G117" s="367"/>
      <c r="H117" s="338"/>
      <c r="I117" s="357"/>
      <c r="J117" s="338"/>
      <c r="K117" s="382"/>
      <c r="L117" s="385"/>
      <c r="M117" s="388"/>
      <c r="N117" s="107" t="s">
        <v>47</v>
      </c>
      <c r="O117" s="113" t="s">
        <v>360</v>
      </c>
      <c r="Q117" s="82"/>
    </row>
    <row r="118" spans="1:17" s="9" customFormat="1" ht="30" customHeight="1" thickBot="1" x14ac:dyDescent="0.35">
      <c r="A118" s="394"/>
      <c r="B118" s="378"/>
      <c r="C118" s="486"/>
      <c r="D118" s="460"/>
      <c r="E118" s="453"/>
      <c r="F118" s="453"/>
      <c r="G118" s="468"/>
      <c r="H118" s="452"/>
      <c r="I118" s="453"/>
      <c r="J118" s="452"/>
      <c r="K118" s="454"/>
      <c r="L118" s="455"/>
      <c r="M118" s="389"/>
      <c r="N118" s="107" t="s">
        <v>49</v>
      </c>
      <c r="O118" s="113" t="s">
        <v>361</v>
      </c>
      <c r="Q118" s="82"/>
    </row>
    <row r="119" spans="1:17" s="9" customFormat="1" ht="30" hidden="1" customHeight="1" x14ac:dyDescent="0.3">
      <c r="A119" s="394"/>
      <c r="B119" s="378"/>
      <c r="C119" s="486"/>
      <c r="D119" s="458">
        <v>2</v>
      </c>
      <c r="E119" s="356"/>
      <c r="F119" s="356"/>
      <c r="G119" s="366">
        <f>F119/$C$114*100</f>
        <v>0</v>
      </c>
      <c r="H119" s="337"/>
      <c r="I119" s="356"/>
      <c r="J119" s="337"/>
      <c r="K119" s="381"/>
      <c r="L119" s="384" t="b">
        <f>IF(OR($C$24=0,G119=0),FALSE,IF(J119="Outstanding",5,IF(J119="Exceeds",4,IF(J119="Successful",3,IF(J119="Partially",2,IF(J119="Unacceptable",1))))))</f>
        <v>0</v>
      </c>
      <c r="M119" s="387">
        <f>$C$114*G119*L119/10000</f>
        <v>0</v>
      </c>
      <c r="N119" s="107"/>
      <c r="O119" s="113" t="str">
        <f>IF(Q119="","",1)</f>
        <v/>
      </c>
      <c r="Q119" s="82" t="str">
        <f>IF(AND($C$114&gt;0,G119&gt;0,J119=""),"RATING REQ'D",IF(AND(K119="",OR(J119="Outstanding",J119="Exceeds", J119="Unacceptable")),"Comments compulsory for O, E and U rating",""))</f>
        <v/>
      </c>
    </row>
    <row r="120" spans="1:17" s="9" customFormat="1" ht="30" hidden="1" customHeight="1" x14ac:dyDescent="0.3">
      <c r="A120" s="394"/>
      <c r="B120" s="378"/>
      <c r="C120" s="486"/>
      <c r="D120" s="459"/>
      <c r="E120" s="357"/>
      <c r="F120" s="357"/>
      <c r="G120" s="367"/>
      <c r="H120" s="338"/>
      <c r="I120" s="357"/>
      <c r="J120" s="338"/>
      <c r="K120" s="382"/>
      <c r="L120" s="385"/>
      <c r="M120" s="388"/>
      <c r="N120" s="107"/>
      <c r="O120" s="113"/>
      <c r="Q120" s="82"/>
    </row>
    <row r="121" spans="1:17" s="9" customFormat="1" ht="30" hidden="1" customHeight="1" x14ac:dyDescent="0.3">
      <c r="A121" s="394"/>
      <c r="B121" s="378"/>
      <c r="C121" s="486"/>
      <c r="D121" s="459"/>
      <c r="E121" s="357"/>
      <c r="F121" s="357"/>
      <c r="G121" s="367"/>
      <c r="H121" s="338"/>
      <c r="I121" s="357"/>
      <c r="J121" s="338"/>
      <c r="K121" s="382"/>
      <c r="L121" s="385"/>
      <c r="M121" s="388"/>
      <c r="N121" s="107"/>
      <c r="O121" s="113"/>
      <c r="Q121" s="82"/>
    </row>
    <row r="122" spans="1:17" s="9" customFormat="1" ht="30" hidden="1" customHeight="1" x14ac:dyDescent="0.3">
      <c r="A122" s="394"/>
      <c r="B122" s="378"/>
      <c r="C122" s="486"/>
      <c r="D122" s="459"/>
      <c r="E122" s="357"/>
      <c r="F122" s="357"/>
      <c r="G122" s="367"/>
      <c r="H122" s="338"/>
      <c r="I122" s="357"/>
      <c r="J122" s="338"/>
      <c r="K122" s="382"/>
      <c r="L122" s="385"/>
      <c r="M122" s="388"/>
      <c r="N122" s="107"/>
      <c r="O122" s="113"/>
      <c r="Q122" s="82"/>
    </row>
    <row r="123" spans="1:17" s="9" customFormat="1" ht="30" hidden="1" customHeight="1" x14ac:dyDescent="0.3">
      <c r="A123" s="394"/>
      <c r="B123" s="378"/>
      <c r="C123" s="486"/>
      <c r="D123" s="460"/>
      <c r="E123" s="453"/>
      <c r="F123" s="453"/>
      <c r="G123" s="468"/>
      <c r="H123" s="452"/>
      <c r="I123" s="453"/>
      <c r="J123" s="452"/>
      <c r="K123" s="454"/>
      <c r="L123" s="455"/>
      <c r="M123" s="389"/>
      <c r="N123" s="107"/>
      <c r="O123" s="113"/>
      <c r="Q123" s="82"/>
    </row>
    <row r="124" spans="1:17" s="9" customFormat="1" ht="30" hidden="1" customHeight="1" x14ac:dyDescent="0.3">
      <c r="A124" s="394"/>
      <c r="B124" s="378"/>
      <c r="C124" s="486"/>
      <c r="D124" s="458">
        <v>3</v>
      </c>
      <c r="E124" s="356"/>
      <c r="F124" s="356"/>
      <c r="G124" s="366">
        <f>F124/$C$114*100</f>
        <v>0</v>
      </c>
      <c r="H124" s="337"/>
      <c r="I124" s="356"/>
      <c r="J124" s="337"/>
      <c r="K124" s="381"/>
      <c r="L124" s="384" t="b">
        <f>IF(OR($C$24=0,G124=0),FALSE,IF(J124="Outstanding",5,IF(J124="Exceeds",4,IF(J124="Successful",3,IF(J124="Partially",2,IF(J124="Unacceptable",1))))))</f>
        <v>0</v>
      </c>
      <c r="M124" s="387">
        <f>$C$114*G124*L124/10000</f>
        <v>0</v>
      </c>
      <c r="N124" s="107"/>
      <c r="O124" s="123" t="str">
        <f>IF(Q124="","",1)</f>
        <v/>
      </c>
      <c r="Q124" s="82" t="str">
        <f>IF(AND($C$114&gt;0,G124&gt;0,J124=""),"RATING REQ'D",IF(AND(K124="",OR(J124="Outstanding",J124="Exceeds", J124="Unacceptable")),"Comments compulsory for O, E and U rating",""))</f>
        <v/>
      </c>
    </row>
    <row r="125" spans="1:17" s="9" customFormat="1" ht="30" hidden="1" customHeight="1" x14ac:dyDescent="0.3">
      <c r="A125" s="394"/>
      <c r="B125" s="378"/>
      <c r="C125" s="486"/>
      <c r="D125" s="459"/>
      <c r="E125" s="357"/>
      <c r="F125" s="357"/>
      <c r="G125" s="367"/>
      <c r="H125" s="338"/>
      <c r="I125" s="357"/>
      <c r="J125" s="338"/>
      <c r="K125" s="382"/>
      <c r="L125" s="385"/>
      <c r="M125" s="388"/>
      <c r="N125" s="107"/>
      <c r="O125" s="123"/>
      <c r="Q125" s="82"/>
    </row>
    <row r="126" spans="1:17" s="9" customFormat="1" ht="30" hidden="1" customHeight="1" x14ac:dyDescent="0.3">
      <c r="A126" s="394"/>
      <c r="B126" s="378"/>
      <c r="C126" s="486"/>
      <c r="D126" s="459"/>
      <c r="E126" s="357"/>
      <c r="F126" s="357"/>
      <c r="G126" s="367"/>
      <c r="H126" s="338"/>
      <c r="I126" s="357"/>
      <c r="J126" s="338"/>
      <c r="K126" s="382"/>
      <c r="L126" s="385"/>
      <c r="M126" s="388"/>
      <c r="N126" s="107"/>
      <c r="O126" s="123"/>
      <c r="Q126" s="82"/>
    </row>
    <row r="127" spans="1:17" s="9" customFormat="1" ht="30" hidden="1" customHeight="1" x14ac:dyDescent="0.3">
      <c r="A127" s="394"/>
      <c r="B127" s="378"/>
      <c r="C127" s="486"/>
      <c r="D127" s="459"/>
      <c r="E127" s="357"/>
      <c r="F127" s="357"/>
      <c r="G127" s="367"/>
      <c r="H127" s="338"/>
      <c r="I127" s="357"/>
      <c r="J127" s="338"/>
      <c r="K127" s="382"/>
      <c r="L127" s="385"/>
      <c r="M127" s="388"/>
      <c r="N127" s="107"/>
      <c r="O127" s="123"/>
      <c r="Q127" s="82"/>
    </row>
    <row r="128" spans="1:17" s="9" customFormat="1" ht="30" hidden="1" customHeight="1" x14ac:dyDescent="0.3">
      <c r="A128" s="394"/>
      <c r="B128" s="378"/>
      <c r="C128" s="486"/>
      <c r="D128" s="460"/>
      <c r="E128" s="453"/>
      <c r="F128" s="453"/>
      <c r="G128" s="468"/>
      <c r="H128" s="452"/>
      <c r="I128" s="453"/>
      <c r="J128" s="452"/>
      <c r="K128" s="454"/>
      <c r="L128" s="455"/>
      <c r="M128" s="389"/>
      <c r="N128" s="107"/>
      <c r="O128" s="123"/>
      <c r="Q128" s="82"/>
    </row>
    <row r="129" spans="1:17" s="9" customFormat="1" ht="30" hidden="1" customHeight="1" x14ac:dyDescent="0.3">
      <c r="A129" s="394"/>
      <c r="B129" s="378"/>
      <c r="C129" s="486"/>
      <c r="D129" s="458">
        <v>4</v>
      </c>
      <c r="E129" s="356"/>
      <c r="F129" s="356"/>
      <c r="G129" s="366">
        <f>F129/$C$114*100</f>
        <v>0</v>
      </c>
      <c r="H129" s="337"/>
      <c r="I129" s="356"/>
      <c r="J129" s="337"/>
      <c r="K129" s="381"/>
      <c r="L129" s="384" t="b">
        <f>IF(OR($C$24=0,G129=0),FALSE,IF(J129="Outstanding",5,IF(J129="Exceeds",4,IF(J129="Successful",3,IF(J129="Partially",2,IF(J129="Unacceptable",1))))))</f>
        <v>0</v>
      </c>
      <c r="M129" s="387">
        <f>$C$114*G129*L129/10000</f>
        <v>0</v>
      </c>
      <c r="N129" s="111"/>
      <c r="O129" s="112" t="str">
        <f>IF(Q129="","",1)</f>
        <v/>
      </c>
      <c r="Q129" s="82" t="str">
        <f>IF(AND($C$114&gt;0,G129&gt;0,J129=""),"RATING REQ'D",IF(AND(K129="",OR(J129="Outstanding",J129="Exceeds", J129="Unacceptable")),"Comments compulsory for O, E and U rating",""))</f>
        <v/>
      </c>
    </row>
    <row r="130" spans="1:17" s="9" customFormat="1" ht="30" hidden="1" customHeight="1" x14ac:dyDescent="0.3">
      <c r="A130" s="394"/>
      <c r="B130" s="378"/>
      <c r="C130" s="486"/>
      <c r="D130" s="459"/>
      <c r="E130" s="357"/>
      <c r="F130" s="357"/>
      <c r="G130" s="367"/>
      <c r="H130" s="338"/>
      <c r="I130" s="357"/>
      <c r="J130" s="338"/>
      <c r="K130" s="382"/>
      <c r="L130" s="385"/>
      <c r="M130" s="388"/>
      <c r="N130" s="111"/>
      <c r="O130" s="112"/>
      <c r="Q130" s="82"/>
    </row>
    <row r="131" spans="1:17" s="9" customFormat="1" ht="30" hidden="1" customHeight="1" x14ac:dyDescent="0.3">
      <c r="A131" s="394"/>
      <c r="B131" s="378"/>
      <c r="C131" s="486"/>
      <c r="D131" s="459"/>
      <c r="E131" s="357"/>
      <c r="F131" s="357"/>
      <c r="G131" s="367"/>
      <c r="H131" s="338"/>
      <c r="I131" s="357"/>
      <c r="J131" s="338"/>
      <c r="K131" s="382"/>
      <c r="L131" s="385"/>
      <c r="M131" s="388"/>
      <c r="N131" s="111"/>
      <c r="O131" s="112"/>
      <c r="Q131" s="82"/>
    </row>
    <row r="132" spans="1:17" s="9" customFormat="1" ht="30" hidden="1" customHeight="1" x14ac:dyDescent="0.3">
      <c r="A132" s="394"/>
      <c r="B132" s="378"/>
      <c r="C132" s="486"/>
      <c r="D132" s="459"/>
      <c r="E132" s="357"/>
      <c r="F132" s="357"/>
      <c r="G132" s="367"/>
      <c r="H132" s="338"/>
      <c r="I132" s="357"/>
      <c r="J132" s="338"/>
      <c r="K132" s="382"/>
      <c r="L132" s="385"/>
      <c r="M132" s="388"/>
      <c r="N132" s="111"/>
      <c r="O132" s="112"/>
      <c r="Q132" s="82"/>
    </row>
    <row r="133" spans="1:17" s="9" customFormat="1" ht="30" hidden="1" customHeight="1" x14ac:dyDescent="0.3">
      <c r="A133" s="394"/>
      <c r="B133" s="378"/>
      <c r="C133" s="486"/>
      <c r="D133" s="460"/>
      <c r="E133" s="453"/>
      <c r="F133" s="453"/>
      <c r="G133" s="468"/>
      <c r="H133" s="452"/>
      <c r="I133" s="453"/>
      <c r="J133" s="452"/>
      <c r="K133" s="454"/>
      <c r="L133" s="455"/>
      <c r="M133" s="389"/>
      <c r="N133" s="111"/>
      <c r="O133" s="112"/>
      <c r="Q133" s="82"/>
    </row>
    <row r="134" spans="1:17" s="9" customFormat="1" ht="30" hidden="1" customHeight="1" x14ac:dyDescent="0.3">
      <c r="A134" s="394"/>
      <c r="B134" s="378"/>
      <c r="C134" s="486"/>
      <c r="D134" s="458">
        <v>5</v>
      </c>
      <c r="E134" s="356"/>
      <c r="F134" s="356"/>
      <c r="G134" s="366">
        <f>F134/$C$114*100</f>
        <v>0</v>
      </c>
      <c r="H134" s="337"/>
      <c r="I134" s="356"/>
      <c r="J134" s="337"/>
      <c r="K134" s="381"/>
      <c r="L134" s="384" t="b">
        <f>IF(OR($C$24=0,G134=0),FALSE,IF(J134="Outstanding",5,IF(J134="Exceeds",4,IF(J134="Successful",3,IF(J134="Partially",2,IF(J134="Unacceptable",1))))))</f>
        <v>0</v>
      </c>
      <c r="M134" s="387">
        <f>$C$114*G134*L134/10000</f>
        <v>0</v>
      </c>
      <c r="N134" s="111"/>
      <c r="O134" s="112" t="str">
        <f>IF(Q134="","",1)</f>
        <v/>
      </c>
      <c r="Q134" s="82" t="str">
        <f>IF(AND($C$114&gt;0,G134&gt;0,J134=""),"RATING REQ'D",IF(AND(K134="",OR(J134="Outstanding",J134="Exceeds", J134="Unacceptable")),"Comments compulsory for O, E and U rating",""))</f>
        <v/>
      </c>
    </row>
    <row r="135" spans="1:17" s="9" customFormat="1" ht="30" hidden="1" customHeight="1" x14ac:dyDescent="0.3">
      <c r="A135" s="394"/>
      <c r="B135" s="378"/>
      <c r="C135" s="486"/>
      <c r="D135" s="459"/>
      <c r="E135" s="357"/>
      <c r="F135" s="357"/>
      <c r="G135" s="367"/>
      <c r="H135" s="338"/>
      <c r="I135" s="357"/>
      <c r="J135" s="338"/>
      <c r="K135" s="382"/>
      <c r="L135" s="385"/>
      <c r="M135" s="388"/>
      <c r="N135" s="111"/>
      <c r="O135" s="112"/>
      <c r="Q135" s="82"/>
    </row>
    <row r="136" spans="1:17" s="9" customFormat="1" ht="30" hidden="1" customHeight="1" x14ac:dyDescent="0.3">
      <c r="A136" s="394"/>
      <c r="B136" s="378"/>
      <c r="C136" s="486"/>
      <c r="D136" s="459"/>
      <c r="E136" s="357"/>
      <c r="F136" s="357"/>
      <c r="G136" s="367"/>
      <c r="H136" s="338"/>
      <c r="I136" s="357"/>
      <c r="J136" s="338"/>
      <c r="K136" s="382"/>
      <c r="L136" s="385"/>
      <c r="M136" s="388"/>
      <c r="N136" s="111"/>
      <c r="O136" s="112"/>
      <c r="Q136" s="82"/>
    </row>
    <row r="137" spans="1:17" s="9" customFormat="1" ht="30" hidden="1" customHeight="1" x14ac:dyDescent="0.3">
      <c r="A137" s="394"/>
      <c r="B137" s="378"/>
      <c r="C137" s="486"/>
      <c r="D137" s="459"/>
      <c r="E137" s="357"/>
      <c r="F137" s="357"/>
      <c r="G137" s="367"/>
      <c r="H137" s="338"/>
      <c r="I137" s="357"/>
      <c r="J137" s="338"/>
      <c r="K137" s="382"/>
      <c r="L137" s="385"/>
      <c r="M137" s="388"/>
      <c r="N137" s="111"/>
      <c r="O137" s="112"/>
      <c r="Q137" s="82"/>
    </row>
    <row r="138" spans="1:17" s="9" customFormat="1" ht="30" hidden="1" customHeight="1" x14ac:dyDescent="0.3">
      <c r="A138" s="417"/>
      <c r="B138" s="407"/>
      <c r="C138" s="487"/>
      <c r="D138" s="469"/>
      <c r="E138" s="358"/>
      <c r="F138" s="358"/>
      <c r="G138" s="368"/>
      <c r="H138" s="339"/>
      <c r="I138" s="358"/>
      <c r="J138" s="339"/>
      <c r="K138" s="383"/>
      <c r="L138" s="386"/>
      <c r="M138" s="389"/>
      <c r="N138" s="111"/>
      <c r="O138" s="112"/>
      <c r="Q138" s="82"/>
    </row>
    <row r="139" spans="1:17" s="9" customFormat="1" ht="12.6" thickBot="1" x14ac:dyDescent="0.35">
      <c r="A139" s="11"/>
      <c r="B139" s="10"/>
      <c r="C139" s="72"/>
      <c r="E139" s="14"/>
      <c r="F139" s="14"/>
      <c r="G139" s="76">
        <f>IF(C114=0,0,SUM(G114:G134))</f>
        <v>100</v>
      </c>
      <c r="H139" s="45" t="str">
        <f>IF(AND(C114&gt;0,G139=0),"PLEASE ENSURE KPIs ARE SET",IF(AND(C140&gt;0,G139&gt;0,G139&lt;100),"PLEASE ENSURE TOTAL WEIGHTAGE IS 100%.",IF(G139&gt;100,"WEIGHTAGE EXCEEDED, PLEASE REVIEW.","")))</f>
        <v/>
      </c>
      <c r="I139" s="14"/>
      <c r="J139" s="11"/>
      <c r="K139" s="14"/>
      <c r="L139" s="103"/>
      <c r="M139" s="103"/>
      <c r="N139" s="105"/>
      <c r="O139" s="105" t="str">
        <f>IF(N139="","",1)</f>
        <v/>
      </c>
      <c r="Q139" s="82"/>
    </row>
    <row r="140" spans="1:17" s="4" customFormat="1" ht="15" thickBot="1" x14ac:dyDescent="0.35">
      <c r="A140" s="30"/>
      <c r="C140" s="74">
        <f>SUM(C24:C139)</f>
        <v>100</v>
      </c>
      <c r="D140" s="45" t="str">
        <f>IF(C140&lt;100,"INSUFFICIENT WEIGHTAGE.",IF(C140&gt;100,"WEIGHTAGE EXCEEDED.",""))</f>
        <v/>
      </c>
      <c r="G140"/>
      <c r="H140" s="45"/>
      <c r="I140" s="50" t="s">
        <v>136</v>
      </c>
      <c r="J140" s="48">
        <f>IF(AND(C140=100,P140="OK",P141=0),SUM(M24:M138),"")</f>
        <v>2.5999999999999996</v>
      </c>
      <c r="L140" s="93"/>
      <c r="M140" s="93"/>
      <c r="N140" s="94"/>
      <c r="O140" s="124" t="s">
        <v>137</v>
      </c>
      <c r="P140" s="46" t="str">
        <f>IF(AND(H29="",H45="",H61="",H92="",H113="",H139=""),"OK","NOT OK")</f>
        <v>OK</v>
      </c>
    </row>
    <row r="141" spans="1:17" ht="16.5" customHeight="1" x14ac:dyDescent="0.4">
      <c r="I141" s="50" t="s">
        <v>138</v>
      </c>
      <c r="J141" s="40" t="str">
        <f>IF(O142=5,"Outstanding",IF(O142=4,"Exceeds",IF(O142=3,"Successful",IF(O142=2,"Partially",IF(O142=1,"Unacceptable","")))))</f>
        <v>Successful</v>
      </c>
      <c r="K141"/>
      <c r="M141" s="91"/>
      <c r="O141" s="124" t="s">
        <v>139</v>
      </c>
      <c r="P141" s="84">
        <f>SUM(O24:O139)</f>
        <v>0</v>
      </c>
    </row>
    <row r="142" spans="1:17" ht="16.5" customHeight="1" thickBot="1" x14ac:dyDescent="0.35">
      <c r="K142"/>
      <c r="M142" s="91"/>
      <c r="O142" s="94">
        <f>IF(J140="","",ROUND(J140,0))</f>
        <v>3</v>
      </c>
      <c r="P142" s="46"/>
    </row>
    <row r="143" spans="1:17" s="4" customFormat="1" x14ac:dyDescent="0.3">
      <c r="A143" s="16" t="s">
        <v>140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8"/>
      <c r="L143" s="93"/>
      <c r="M143" s="94"/>
      <c r="N143" s="125"/>
      <c r="O143" s="94"/>
    </row>
    <row r="144" spans="1:17" s="51" customFormat="1" x14ac:dyDescent="0.25">
      <c r="A144" s="57"/>
      <c r="K144" s="58"/>
      <c r="L144" s="126"/>
      <c r="M144" s="127"/>
      <c r="N144" s="128"/>
      <c r="O144" s="127"/>
    </row>
    <row r="145" spans="1:16" s="51" customFormat="1" ht="12" x14ac:dyDescent="0.25">
      <c r="A145" s="57"/>
      <c r="B145" s="52"/>
      <c r="C145" s="52"/>
      <c r="E145" s="52"/>
      <c r="H145" s="52"/>
      <c r="I145" s="52"/>
      <c r="K145" s="64"/>
      <c r="L145" s="126"/>
      <c r="M145" s="126"/>
      <c r="N145" s="127"/>
      <c r="O145" s="127"/>
    </row>
    <row r="146" spans="1:16" s="4" customFormat="1" ht="12" x14ac:dyDescent="0.25">
      <c r="A146" s="19"/>
      <c r="B146" s="4" t="s">
        <v>141</v>
      </c>
      <c r="E146" s="4" t="s">
        <v>142</v>
      </c>
      <c r="H146" s="4" t="s">
        <v>143</v>
      </c>
      <c r="K146" s="20" t="s">
        <v>142</v>
      </c>
      <c r="L146" s="93"/>
      <c r="M146" s="93"/>
      <c r="N146" s="94"/>
      <c r="O146" s="94"/>
    </row>
    <row r="147" spans="1:16" ht="15" thickBot="1" x14ac:dyDescent="0.35">
      <c r="A147" s="21"/>
      <c r="B147" s="8"/>
      <c r="C147" s="8"/>
      <c r="D147" s="8"/>
      <c r="E147" s="8"/>
      <c r="F147" s="8"/>
      <c r="G147" s="8"/>
      <c r="H147" s="8"/>
      <c r="I147" s="8"/>
      <c r="J147" s="8"/>
      <c r="K147" s="22"/>
      <c r="M147" s="91"/>
    </row>
    <row r="148" spans="1:16" ht="85.5" customHeight="1" x14ac:dyDescent="0.3"/>
    <row r="149" spans="1:16" ht="15" thickBot="1" x14ac:dyDescent="0.35">
      <c r="A149" s="7" t="s">
        <v>144</v>
      </c>
      <c r="B149" s="8"/>
      <c r="C149" s="8"/>
      <c r="D149" s="8"/>
      <c r="E149" s="8"/>
      <c r="F149" s="8"/>
      <c r="G149" s="8"/>
      <c r="H149" s="8"/>
      <c r="I149" s="8"/>
      <c r="J149" s="8"/>
    </row>
    <row r="150" spans="1:16" ht="12" customHeight="1" x14ac:dyDescent="0.3">
      <c r="A150" s="80" t="s">
        <v>145</v>
      </c>
      <c r="B150" s="9"/>
    </row>
    <row r="151" spans="1:16" ht="12" customHeight="1" x14ac:dyDescent="0.3">
      <c r="A151" s="9"/>
      <c r="B151" s="9" t="s">
        <v>146</v>
      </c>
    </row>
    <row r="152" spans="1:16" ht="12" customHeight="1" x14ac:dyDescent="0.3">
      <c r="A152" s="9"/>
      <c r="B152" s="9" t="s">
        <v>147</v>
      </c>
    </row>
    <row r="153" spans="1:16" ht="12" customHeight="1" x14ac:dyDescent="0.3">
      <c r="A153" s="9"/>
      <c r="B153" s="9" t="s">
        <v>148</v>
      </c>
    </row>
    <row r="154" spans="1:16" ht="12" customHeight="1" x14ac:dyDescent="0.3">
      <c r="A154" s="9"/>
      <c r="B154" s="9" t="s">
        <v>149</v>
      </c>
    </row>
    <row r="155" spans="1:16" ht="12" customHeight="1" thickBot="1" x14ac:dyDescent="0.35">
      <c r="A155" s="9"/>
      <c r="B155" s="9" t="s">
        <v>150</v>
      </c>
    </row>
    <row r="156" spans="1:16" s="3" customFormat="1" x14ac:dyDescent="0.3">
      <c r="A156" s="343" t="s">
        <v>23</v>
      </c>
      <c r="B156" s="426" t="s">
        <v>151</v>
      </c>
      <c r="C156" s="426" t="s">
        <v>152</v>
      </c>
      <c r="D156" s="426"/>
      <c r="E156" s="426"/>
      <c r="F156" s="428"/>
      <c r="G156" s="343" t="s">
        <v>28</v>
      </c>
      <c r="H156" s="390"/>
      <c r="I156" s="343" t="s">
        <v>29</v>
      </c>
      <c r="J156" s="390"/>
      <c r="K156" s="41"/>
      <c r="L156" s="129"/>
      <c r="M156" s="130"/>
      <c r="N156" s="130"/>
      <c r="O156" s="130"/>
    </row>
    <row r="157" spans="1:16" s="3" customFormat="1" ht="15" thickBot="1" x14ac:dyDescent="0.35">
      <c r="A157" s="425"/>
      <c r="B157" s="427"/>
      <c r="C157" s="427"/>
      <c r="D157" s="427"/>
      <c r="E157" s="427"/>
      <c r="F157" s="429"/>
      <c r="G157" s="81" t="s">
        <v>34</v>
      </c>
      <c r="H157" s="77" t="s">
        <v>35</v>
      </c>
      <c r="I157" s="81" t="s">
        <v>34</v>
      </c>
      <c r="J157" s="77" t="s">
        <v>36</v>
      </c>
      <c r="K157" s="41"/>
      <c r="L157" s="129"/>
      <c r="M157" s="130"/>
      <c r="N157" s="130"/>
      <c r="O157" s="130"/>
    </row>
    <row r="158" spans="1:16" s="24" customFormat="1" ht="82.5" customHeight="1" thickBot="1" x14ac:dyDescent="0.35">
      <c r="A158" s="36">
        <v>1</v>
      </c>
      <c r="B158" s="37" t="s">
        <v>153</v>
      </c>
      <c r="C158" s="433" t="s">
        <v>154</v>
      </c>
      <c r="D158" s="434"/>
      <c r="E158" s="434"/>
      <c r="F158" s="435"/>
      <c r="G158" s="60"/>
      <c r="H158" s="61"/>
      <c r="I158" s="60" t="s">
        <v>71</v>
      </c>
      <c r="J158" s="78"/>
      <c r="K158" s="137">
        <f>IF(I158="Outstanding",5,IF(I158="Exceeds",4,IF(I158="Successful",3,IF(I158="Partially",2,IF(I158="Unacceptable",1)))))</f>
        <v>3</v>
      </c>
      <c r="L158" s="131">
        <f>K158*0.2</f>
        <v>0.60000000000000009</v>
      </c>
      <c r="M158" s="132"/>
      <c r="N158" s="105" t="str">
        <f>IF(P158="","",1)</f>
        <v/>
      </c>
      <c r="O158" s="132"/>
      <c r="P158" s="82" t="str">
        <f>IF(I158="","RATING REQ'D",IF(AND(J158="",OR(I158="Outstanding",I158="Exceeds",I158="Unacceptable")),"Comments compulsory for O, E or U rating",""))</f>
        <v/>
      </c>
    </row>
    <row r="159" spans="1:16" s="24" customFormat="1" ht="48" customHeight="1" thickBot="1" x14ac:dyDescent="0.35">
      <c r="A159" s="85">
        <v>2</v>
      </c>
      <c r="B159" s="12" t="s">
        <v>155</v>
      </c>
      <c r="C159" s="436" t="s">
        <v>156</v>
      </c>
      <c r="D159" s="437"/>
      <c r="E159" s="437"/>
      <c r="F159" s="438"/>
      <c r="G159" s="53"/>
      <c r="H159" s="54"/>
      <c r="I159" s="53" t="s">
        <v>71</v>
      </c>
      <c r="J159" s="79"/>
      <c r="K159" s="137">
        <f>IF(I159="Outstanding",5,IF(I159="Exceeds",4,IF(I159="Successful",3,IF(I159="Partially",2,IF(I159="Unacceptable",1)))))</f>
        <v>3</v>
      </c>
      <c r="L159" s="131">
        <f>K159*0.2</f>
        <v>0.60000000000000009</v>
      </c>
      <c r="M159" s="132"/>
      <c r="N159" s="105" t="str">
        <f>IF(P159="","",1)</f>
        <v/>
      </c>
      <c r="O159" s="132"/>
      <c r="P159" s="82" t="str">
        <f>IF(I159="","RATING REQ'D",IF(AND(J159="",OR(I159="Outstanding",I159="Exceeds",I159="Unacceptable")),"Comments compulsory for O, E or U rating",""))</f>
        <v/>
      </c>
    </row>
    <row r="160" spans="1:16" s="24" customFormat="1" ht="69" customHeight="1" thickBot="1" x14ac:dyDescent="0.35">
      <c r="A160" s="38">
        <v>3</v>
      </c>
      <c r="B160" s="39" t="s">
        <v>157</v>
      </c>
      <c r="C160" s="439" t="s">
        <v>158</v>
      </c>
      <c r="D160" s="440"/>
      <c r="E160" s="440"/>
      <c r="F160" s="440"/>
      <c r="G160" s="62"/>
      <c r="H160" s="63"/>
      <c r="I160" s="62" t="s">
        <v>71</v>
      </c>
      <c r="J160" s="78"/>
      <c r="K160" s="137">
        <f>IF(I160="Outstanding",5,IF(I160="Exceeds",4,IF(I160="Successful",3,IF(I160="Partially",2,IF(I160="Unacceptable",1)))))</f>
        <v>3</v>
      </c>
      <c r="L160" s="131">
        <f>K160*0.2</f>
        <v>0.60000000000000009</v>
      </c>
      <c r="M160" s="132"/>
      <c r="N160" s="105" t="str">
        <f>IF(P160="","",1)</f>
        <v/>
      </c>
      <c r="O160" s="132"/>
      <c r="P160" s="82" t="str">
        <f>IF(I160="","RATING REQ'D",IF(AND(J160="",OR(I160="Outstanding",I160="Exceeds",I160="Unacceptable")),"Comments compulsory for O, E or U rating",""))</f>
        <v/>
      </c>
    </row>
    <row r="161" spans="1:16" s="24" customFormat="1" ht="69" customHeight="1" thickBot="1" x14ac:dyDescent="0.35">
      <c r="A161" s="88">
        <v>4</v>
      </c>
      <c r="B161" s="13" t="s">
        <v>159</v>
      </c>
      <c r="C161" s="445" t="s">
        <v>160</v>
      </c>
      <c r="D161" s="446"/>
      <c r="E161" s="446"/>
      <c r="F161" s="446"/>
      <c r="G161" s="55"/>
      <c r="H161" s="56"/>
      <c r="I161" s="55" t="s">
        <v>71</v>
      </c>
      <c r="J161" s="79"/>
      <c r="K161" s="137">
        <f>IF(I161="Outstanding",5,IF(I161="Exceeds",4,IF(I161="Successful",3,IF(I161="Partially",2,IF(I161="Unacceptable",1)))))</f>
        <v>3</v>
      </c>
      <c r="L161" s="131">
        <f>K161*0.2</f>
        <v>0.60000000000000009</v>
      </c>
      <c r="M161" s="132"/>
      <c r="N161" s="105"/>
      <c r="O161" s="132"/>
      <c r="P161" s="82"/>
    </row>
    <row r="162" spans="1:16" s="24" customFormat="1" ht="93" customHeight="1" thickBot="1" x14ac:dyDescent="0.35">
      <c r="A162" s="89">
        <v>5</v>
      </c>
      <c r="B162" s="90" t="s">
        <v>161</v>
      </c>
      <c r="C162" s="441" t="s">
        <v>162</v>
      </c>
      <c r="D162" s="442"/>
      <c r="E162" s="442"/>
      <c r="F162" s="442"/>
      <c r="G162" s="62"/>
      <c r="H162" s="63"/>
      <c r="I162" s="62" t="s">
        <v>71</v>
      </c>
      <c r="J162" s="78"/>
      <c r="K162" s="137">
        <f>IF(I162="Outstanding",5,IF(I162="Exceeds",4,IF(I162="Successful",3,IF(I162="Partially",2,IF(I162="Unacceptable",1)))))</f>
        <v>3</v>
      </c>
      <c r="L162" s="131">
        <f>K162*0.2</f>
        <v>0.60000000000000009</v>
      </c>
      <c r="M162" s="132"/>
      <c r="N162" s="105" t="str">
        <f>IF(P162="","",1)</f>
        <v/>
      </c>
      <c r="O162" s="132"/>
      <c r="P162" s="82" t="str">
        <f>IF(I162="","RATING REQ'D",IF(AND(J162="",OR(I162="Outstanding",I162="Exceeds",I162="Unacceptable")),"Comments compulsory for O, E or U rating",""))</f>
        <v/>
      </c>
    </row>
    <row r="163" spans="1:16" ht="16.5" customHeight="1" x14ac:dyDescent="0.3">
      <c r="H163" s="50" t="s">
        <v>163</v>
      </c>
      <c r="I163" s="48">
        <f>IF(O163=0,SUM(L158:L162),"")</f>
        <v>3.0000000000000004</v>
      </c>
      <c r="J163" s="1"/>
      <c r="N163" s="124" t="s">
        <v>164</v>
      </c>
      <c r="O163" s="133">
        <f>SUM(N158:N162)</f>
        <v>0</v>
      </c>
    </row>
    <row r="164" spans="1:16" x14ac:dyDescent="0.3">
      <c r="A164" s="1"/>
      <c r="H164" s="50" t="s">
        <v>165</v>
      </c>
      <c r="I164" s="40" t="str">
        <f>IF(O164=5,"Outstanding",IF(O164=4,"Exceeds",IF(O164=3,"Successful",IF(O164=2,"Partially",IF(O164=1,"Unacceptable","")))))</f>
        <v>Successful</v>
      </c>
      <c r="J164" s="1"/>
      <c r="L164" s="92"/>
      <c r="O164" s="94">
        <f>IF(I163="","",ROUND(I163,0))</f>
        <v>3</v>
      </c>
    </row>
    <row r="165" spans="1:16" ht="4.5" customHeight="1" x14ac:dyDescent="0.3">
      <c r="A165" s="1"/>
      <c r="I165" s="47"/>
      <c r="J165" s="1"/>
      <c r="L165" s="92"/>
    </row>
    <row r="166" spans="1:16" x14ac:dyDescent="0.3">
      <c r="A166" s="1"/>
      <c r="H166" s="50" t="s">
        <v>166</v>
      </c>
      <c r="I166" s="49">
        <f>IF(OR(J140="",I163=""),"",(J140*0.9)+(I163*0.1))</f>
        <v>2.6399999999999997</v>
      </c>
      <c r="L166" s="92"/>
    </row>
    <row r="167" spans="1:16" x14ac:dyDescent="0.3">
      <c r="A167" s="1"/>
      <c r="H167" s="50" t="s">
        <v>167</v>
      </c>
      <c r="I167" s="40" t="str">
        <f>IF(O167=5,"Outstanding",IF(O167=4,"Exceeds",IF(O167=3,"Successful",IF(O167=2,"Partially",IF(O167=1,"Unacceptable","")))))</f>
        <v>Successful</v>
      </c>
      <c r="L167" s="92"/>
      <c r="O167" s="94">
        <f>IF(I166="","",ROUND(I166,0))</f>
        <v>3</v>
      </c>
    </row>
    <row r="168" spans="1:16" ht="8.25" customHeight="1" thickBot="1" x14ac:dyDescent="0.35"/>
    <row r="169" spans="1:16" ht="12" customHeight="1" x14ac:dyDescent="0.3">
      <c r="A169" s="19" t="s">
        <v>168</v>
      </c>
      <c r="B169" s="25"/>
      <c r="C169" s="25"/>
      <c r="D169" s="25"/>
      <c r="E169" s="25"/>
      <c r="F169" s="25"/>
      <c r="G169" s="25"/>
      <c r="H169" s="25"/>
      <c r="I169" s="25"/>
      <c r="J169" s="26"/>
    </row>
    <row r="170" spans="1:16" s="51" customFormat="1" ht="12" x14ac:dyDescent="0.25">
      <c r="A170" s="57"/>
      <c r="J170" s="58"/>
      <c r="K170" s="59"/>
      <c r="L170" s="126"/>
      <c r="M170" s="127"/>
      <c r="N170" s="127"/>
      <c r="O170" s="127"/>
    </row>
    <row r="171" spans="1:16" s="51" customFormat="1" ht="12" x14ac:dyDescent="0.25">
      <c r="A171" s="57"/>
      <c r="B171" s="52"/>
      <c r="C171" s="52"/>
      <c r="E171" s="52"/>
      <c r="G171" s="52"/>
      <c r="H171" s="52"/>
      <c r="J171" s="64"/>
      <c r="K171" s="59"/>
      <c r="L171" s="126"/>
      <c r="M171" s="127"/>
      <c r="N171" s="127"/>
      <c r="O171" s="127"/>
    </row>
    <row r="172" spans="1:16" s="4" customFormat="1" ht="12" x14ac:dyDescent="0.25">
      <c r="A172" s="19"/>
      <c r="B172" s="443" t="s">
        <v>141</v>
      </c>
      <c r="C172" s="443"/>
      <c r="E172" s="6" t="s">
        <v>142</v>
      </c>
      <c r="G172" s="444" t="s">
        <v>143</v>
      </c>
      <c r="H172" s="444"/>
      <c r="J172" s="31" t="s">
        <v>142</v>
      </c>
      <c r="K172" s="6"/>
      <c r="L172" s="93"/>
      <c r="M172" s="94"/>
      <c r="N172" s="94"/>
      <c r="O172" s="94"/>
    </row>
    <row r="173" spans="1:16" s="4" customFormat="1" ht="6.75" customHeight="1" thickBot="1" x14ac:dyDescent="0.3">
      <c r="A173" s="28"/>
      <c r="B173" s="5"/>
      <c r="C173" s="5"/>
      <c r="D173" s="5"/>
      <c r="E173" s="5"/>
      <c r="F173" s="5"/>
      <c r="G173" s="5"/>
      <c r="H173" s="5"/>
      <c r="I173" s="5"/>
      <c r="J173" s="29"/>
      <c r="K173" s="6"/>
      <c r="L173" s="93"/>
      <c r="M173" s="94"/>
      <c r="N173" s="94"/>
      <c r="O173" s="94"/>
    </row>
    <row r="174" spans="1:16" ht="6" customHeight="1" x14ac:dyDescent="0.3">
      <c r="K174"/>
      <c r="L174" s="92"/>
    </row>
    <row r="175" spans="1:16" ht="6" customHeight="1" x14ac:dyDescent="0.3">
      <c r="K175"/>
      <c r="L175" s="92"/>
    </row>
    <row r="176" spans="1:16" ht="6" customHeight="1" x14ac:dyDescent="0.3">
      <c r="K176"/>
      <c r="L176" s="92"/>
    </row>
    <row r="177" spans="1:15" ht="21.75" customHeight="1" x14ac:dyDescent="0.3">
      <c r="K177"/>
      <c r="L177" s="92"/>
    </row>
    <row r="178" spans="1:15" ht="18.600000000000001" thickBot="1" x14ac:dyDescent="0.4">
      <c r="A178" s="35" t="s">
        <v>169</v>
      </c>
      <c r="B178" s="8"/>
      <c r="C178" s="8"/>
      <c r="D178" s="8"/>
      <c r="E178" s="8"/>
      <c r="F178" s="8"/>
      <c r="G178" s="8"/>
      <c r="H178" s="8"/>
      <c r="I178" s="8"/>
      <c r="J178" s="8"/>
      <c r="K178"/>
      <c r="L178" s="134"/>
      <c r="M178" s="135"/>
    </row>
    <row r="180" spans="1:15" ht="18" x14ac:dyDescent="0.35">
      <c r="A180" s="2" t="s">
        <v>170</v>
      </c>
      <c r="C180" s="65"/>
      <c r="K180"/>
      <c r="L180" s="92"/>
    </row>
    <row r="181" spans="1:15" x14ac:dyDescent="0.3">
      <c r="K181"/>
      <c r="L181" s="92"/>
    </row>
    <row r="182" spans="1:15" ht="12" customHeight="1" x14ac:dyDescent="0.3">
      <c r="A182" s="80" t="s">
        <v>171</v>
      </c>
      <c r="B182" s="9"/>
      <c r="C182" s="27"/>
      <c r="D182" s="27"/>
      <c r="E182" s="27"/>
      <c r="F182" s="27"/>
      <c r="G182" s="27"/>
      <c r="H182" s="27"/>
      <c r="I182" s="27"/>
      <c r="J182" s="27"/>
      <c r="K182"/>
      <c r="L182" s="92"/>
    </row>
    <row r="183" spans="1:15" ht="12" customHeight="1" x14ac:dyDescent="0.3">
      <c r="A183" s="9"/>
      <c r="B183" s="9" t="s">
        <v>172</v>
      </c>
      <c r="C183" s="27"/>
      <c r="D183" s="27"/>
      <c r="E183" s="27"/>
      <c r="F183" s="27"/>
      <c r="G183" s="27"/>
      <c r="H183" s="27"/>
      <c r="I183" s="27"/>
      <c r="J183" s="27"/>
      <c r="K183"/>
      <c r="L183" s="92"/>
    </row>
    <row r="184" spans="1:15" ht="12" customHeight="1" x14ac:dyDescent="0.3">
      <c r="A184" s="9"/>
      <c r="B184" s="9" t="s">
        <v>173</v>
      </c>
      <c r="C184" s="27"/>
      <c r="D184" s="27"/>
      <c r="E184" s="27"/>
      <c r="F184" s="27"/>
      <c r="G184" s="27"/>
      <c r="H184" s="27"/>
      <c r="I184" s="27"/>
      <c r="J184" s="27"/>
      <c r="K184"/>
      <c r="L184" s="92"/>
    </row>
    <row r="185" spans="1:15" ht="12" customHeight="1" x14ac:dyDescent="0.3">
      <c r="A185" s="9"/>
      <c r="B185" s="9" t="s">
        <v>174</v>
      </c>
      <c r="C185" s="27"/>
      <c r="D185" s="27"/>
      <c r="E185" s="27"/>
      <c r="F185" s="27"/>
      <c r="G185" s="27"/>
      <c r="H185" s="27"/>
      <c r="I185" s="27"/>
      <c r="J185" s="27"/>
      <c r="K185"/>
      <c r="L185" s="92"/>
    </row>
    <row r="186" spans="1:15" ht="12" customHeight="1" x14ac:dyDescent="0.3">
      <c r="A186" s="9"/>
      <c r="B186" s="9" t="s">
        <v>175</v>
      </c>
      <c r="C186" s="27"/>
      <c r="D186" s="27"/>
      <c r="E186" s="27"/>
      <c r="F186" s="27"/>
      <c r="G186" s="27"/>
      <c r="H186" s="27"/>
      <c r="I186" s="27"/>
      <c r="J186" s="27"/>
      <c r="K186"/>
      <c r="L186" s="92"/>
    </row>
    <row r="187" spans="1:15" ht="12" customHeight="1" x14ac:dyDescent="0.3">
      <c r="A187" s="9"/>
      <c r="B187" s="9" t="s">
        <v>176</v>
      </c>
      <c r="C187" s="27"/>
      <c r="D187" s="27"/>
      <c r="E187" s="27"/>
      <c r="F187" s="27"/>
      <c r="G187" s="27"/>
      <c r="H187" s="27"/>
      <c r="I187" s="27"/>
      <c r="J187" s="27"/>
      <c r="K187"/>
      <c r="L187" s="92"/>
    </row>
    <row r="188" spans="1:15" ht="4.5" customHeight="1" thickBot="1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/>
      <c r="L188" s="92"/>
    </row>
    <row r="189" spans="1:15" ht="15" thickBot="1" x14ac:dyDescent="0.35">
      <c r="A189" s="32" t="s">
        <v>35</v>
      </c>
      <c r="B189" s="33"/>
      <c r="C189" s="33"/>
      <c r="D189" s="33"/>
      <c r="E189" s="33"/>
      <c r="F189" s="33"/>
      <c r="G189" s="33"/>
      <c r="H189" s="33"/>
      <c r="I189" s="33"/>
      <c r="J189" s="34"/>
      <c r="K189"/>
      <c r="L189" s="92"/>
    </row>
    <row r="190" spans="1:15" s="66" customFormat="1" ht="73.5" customHeight="1" thickTop="1" x14ac:dyDescent="0.3">
      <c r="A190" s="430"/>
      <c r="B190" s="431"/>
      <c r="C190" s="431"/>
      <c r="D190" s="431"/>
      <c r="E190" s="431"/>
      <c r="F190" s="431"/>
      <c r="G190" s="431"/>
      <c r="H190" s="431"/>
      <c r="I190" s="431"/>
      <c r="J190" s="432"/>
      <c r="L190" s="136"/>
      <c r="M190" s="136"/>
      <c r="N190" s="136"/>
      <c r="O190" s="136"/>
    </row>
    <row r="191" spans="1:15" s="66" customFormat="1" ht="15" thickBot="1" x14ac:dyDescent="0.35">
      <c r="A191" s="67" t="s">
        <v>177</v>
      </c>
      <c r="B191" s="68"/>
      <c r="C191" s="68"/>
      <c r="D191" s="68"/>
      <c r="E191" s="69"/>
      <c r="F191" s="70"/>
      <c r="G191" s="68"/>
      <c r="H191" s="69"/>
      <c r="I191" s="70" t="s">
        <v>178</v>
      </c>
      <c r="J191" s="71"/>
      <c r="L191" s="136"/>
      <c r="M191" s="136"/>
      <c r="N191" s="136"/>
      <c r="O191" s="136"/>
    </row>
    <row r="192" spans="1:15" ht="15" thickBot="1" x14ac:dyDescent="0.35">
      <c r="A192" s="43"/>
      <c r="J192" s="44"/>
      <c r="K192"/>
      <c r="L192" s="92"/>
    </row>
    <row r="193" spans="1:15" ht="15" thickBot="1" x14ac:dyDescent="0.35">
      <c r="A193" s="32" t="s">
        <v>36</v>
      </c>
      <c r="B193" s="33"/>
      <c r="C193" s="33"/>
      <c r="D193" s="33"/>
      <c r="E193" s="33"/>
      <c r="F193" s="33"/>
      <c r="G193" s="33"/>
      <c r="H193" s="33"/>
      <c r="I193" s="33"/>
      <c r="J193" s="34"/>
      <c r="K193"/>
      <c r="L193" s="92"/>
    </row>
    <row r="194" spans="1:15" s="66" customFormat="1" ht="73.5" customHeight="1" thickTop="1" x14ac:dyDescent="0.3">
      <c r="A194" s="430"/>
      <c r="B194" s="431"/>
      <c r="C194" s="431"/>
      <c r="D194" s="431"/>
      <c r="E194" s="431"/>
      <c r="F194" s="431"/>
      <c r="G194" s="431"/>
      <c r="H194" s="431"/>
      <c r="I194" s="431"/>
      <c r="J194" s="432"/>
      <c r="L194" s="136"/>
      <c r="M194" s="136"/>
      <c r="N194" s="136"/>
      <c r="O194" s="136"/>
    </row>
    <row r="195" spans="1:15" s="66" customFormat="1" ht="15" thickBot="1" x14ac:dyDescent="0.35">
      <c r="A195" s="67" t="s">
        <v>179</v>
      </c>
      <c r="B195" s="68"/>
      <c r="C195" s="68"/>
      <c r="D195" s="68"/>
      <c r="E195" s="69"/>
      <c r="F195" s="70"/>
      <c r="G195" s="68"/>
      <c r="H195" s="69"/>
      <c r="I195" s="70" t="s">
        <v>178</v>
      </c>
      <c r="J195" s="71"/>
      <c r="L195" s="136"/>
      <c r="M195" s="136"/>
      <c r="N195" s="136"/>
      <c r="O195" s="136"/>
    </row>
    <row r="196" spans="1:15" ht="4.5" customHeight="1" x14ac:dyDescent="0.3">
      <c r="K196"/>
      <c r="L196" s="92"/>
    </row>
  </sheetData>
  <mergeCells count="279">
    <mergeCell ref="C8:E8"/>
    <mergeCell ref="I8:J8"/>
    <mergeCell ref="C9:E9"/>
    <mergeCell ref="C11:E11"/>
    <mergeCell ref="C12:E12"/>
    <mergeCell ref="C13:E13"/>
    <mergeCell ref="A1:J1"/>
    <mergeCell ref="A2:J2"/>
    <mergeCell ref="A3:J3"/>
    <mergeCell ref="I5:J5"/>
    <mergeCell ref="C6:E6"/>
    <mergeCell ref="C7:E7"/>
    <mergeCell ref="I7:J7"/>
    <mergeCell ref="H22:I22"/>
    <mergeCell ref="J22:K22"/>
    <mergeCell ref="L22:L23"/>
    <mergeCell ref="M22:M23"/>
    <mergeCell ref="N22:N23"/>
    <mergeCell ref="O22:O23"/>
    <mergeCell ref="A22:A23"/>
    <mergeCell ref="B22:B23"/>
    <mergeCell ref="C22:C23"/>
    <mergeCell ref="D22:E23"/>
    <mergeCell ref="F22:F23"/>
    <mergeCell ref="G22:G23"/>
    <mergeCell ref="M24:M28"/>
    <mergeCell ref="G24:G28"/>
    <mergeCell ref="H24:H28"/>
    <mergeCell ref="I24:I28"/>
    <mergeCell ref="J24:J28"/>
    <mergeCell ref="K24:K28"/>
    <mergeCell ref="L24:L28"/>
    <mergeCell ref="A24:A28"/>
    <mergeCell ref="B24:B28"/>
    <mergeCell ref="C24:C28"/>
    <mergeCell ref="D24:D28"/>
    <mergeCell ref="E24:E28"/>
    <mergeCell ref="F24:F28"/>
    <mergeCell ref="K30:K34"/>
    <mergeCell ref="L30:L34"/>
    <mergeCell ref="M30:M34"/>
    <mergeCell ref="C35:C39"/>
    <mergeCell ref="D35:D39"/>
    <mergeCell ref="E35:E39"/>
    <mergeCell ref="F35:F39"/>
    <mergeCell ref="G35:G39"/>
    <mergeCell ref="H35:H39"/>
    <mergeCell ref="C30:C34"/>
    <mergeCell ref="D30:D34"/>
    <mergeCell ref="E30:E34"/>
    <mergeCell ref="F30:F34"/>
    <mergeCell ref="G30:G34"/>
    <mergeCell ref="H30:H34"/>
    <mergeCell ref="I30:I34"/>
    <mergeCell ref="K40:K44"/>
    <mergeCell ref="L40:L44"/>
    <mergeCell ref="M40:M44"/>
    <mergeCell ref="I35:I39"/>
    <mergeCell ref="J35:J39"/>
    <mergeCell ref="K35:K39"/>
    <mergeCell ref="L35:L39"/>
    <mergeCell ref="M35:M39"/>
    <mergeCell ref="C40:C44"/>
    <mergeCell ref="D40:D44"/>
    <mergeCell ref="E40:E44"/>
    <mergeCell ref="F40:F44"/>
    <mergeCell ref="G40:G44"/>
    <mergeCell ref="A46:A60"/>
    <mergeCell ref="B46:B60"/>
    <mergeCell ref="C46:C60"/>
    <mergeCell ref="D46:D50"/>
    <mergeCell ref="E46:E50"/>
    <mergeCell ref="F46:F50"/>
    <mergeCell ref="H40:H44"/>
    <mergeCell ref="I40:I44"/>
    <mergeCell ref="J40:J44"/>
    <mergeCell ref="A30:A44"/>
    <mergeCell ref="B30:B44"/>
    <mergeCell ref="J30:J34"/>
    <mergeCell ref="M46:M50"/>
    <mergeCell ref="D51:D55"/>
    <mergeCell ref="E51:E55"/>
    <mergeCell ref="F51:F55"/>
    <mergeCell ref="G51:G55"/>
    <mergeCell ref="H51:H55"/>
    <mergeCell ref="I51:I55"/>
    <mergeCell ref="J51:J55"/>
    <mergeCell ref="K51:K55"/>
    <mergeCell ref="L51:L55"/>
    <mergeCell ref="G46:G50"/>
    <mergeCell ref="H46:H50"/>
    <mergeCell ref="I46:I50"/>
    <mergeCell ref="J46:J50"/>
    <mergeCell ref="K46:K50"/>
    <mergeCell ref="L46:L50"/>
    <mergeCell ref="M56:M60"/>
    <mergeCell ref="M51:M55"/>
    <mergeCell ref="D56:D60"/>
    <mergeCell ref="E56:E60"/>
    <mergeCell ref="F56:F60"/>
    <mergeCell ref="G56:G60"/>
    <mergeCell ref="H56:H60"/>
    <mergeCell ref="I56:I60"/>
    <mergeCell ref="J56:J60"/>
    <mergeCell ref="K56:K60"/>
    <mergeCell ref="L56:L60"/>
    <mergeCell ref="J62:J66"/>
    <mergeCell ref="K62:K66"/>
    <mergeCell ref="L62:L66"/>
    <mergeCell ref="M62:M66"/>
    <mergeCell ref="D67:D71"/>
    <mergeCell ref="E67:E71"/>
    <mergeCell ref="F67:F71"/>
    <mergeCell ref="G67:G71"/>
    <mergeCell ref="H67:H71"/>
    <mergeCell ref="I67:I71"/>
    <mergeCell ref="D62:D66"/>
    <mergeCell ref="E62:E66"/>
    <mergeCell ref="F62:F66"/>
    <mergeCell ref="G62:G66"/>
    <mergeCell ref="H62:H66"/>
    <mergeCell ref="I62:I66"/>
    <mergeCell ref="J67:J71"/>
    <mergeCell ref="K67:K71"/>
    <mergeCell ref="L67:L71"/>
    <mergeCell ref="M67:M71"/>
    <mergeCell ref="M72:M76"/>
    <mergeCell ref="D77:D81"/>
    <mergeCell ref="E77:E81"/>
    <mergeCell ref="F77:F81"/>
    <mergeCell ref="G77:G81"/>
    <mergeCell ref="H77:H81"/>
    <mergeCell ref="I77:I81"/>
    <mergeCell ref="J77:J81"/>
    <mergeCell ref="K77:K81"/>
    <mergeCell ref="L77:L81"/>
    <mergeCell ref="M77:M81"/>
    <mergeCell ref="D72:D76"/>
    <mergeCell ref="E72:E76"/>
    <mergeCell ref="F72:F76"/>
    <mergeCell ref="G72:G76"/>
    <mergeCell ref="H72:H76"/>
    <mergeCell ref="I72:I76"/>
    <mergeCell ref="J72:J76"/>
    <mergeCell ref="K72:K76"/>
    <mergeCell ref="L72:L76"/>
    <mergeCell ref="M82:M86"/>
    <mergeCell ref="D87:D91"/>
    <mergeCell ref="E87:E91"/>
    <mergeCell ref="F87:F91"/>
    <mergeCell ref="G87:G91"/>
    <mergeCell ref="H87:H91"/>
    <mergeCell ref="I87:I91"/>
    <mergeCell ref="J87:J91"/>
    <mergeCell ref="K87:K91"/>
    <mergeCell ref="L87:L91"/>
    <mergeCell ref="M87:M91"/>
    <mergeCell ref="D82:D86"/>
    <mergeCell ref="E82:E86"/>
    <mergeCell ref="F82:F86"/>
    <mergeCell ref="G82:G86"/>
    <mergeCell ref="H82:H86"/>
    <mergeCell ref="I82:I86"/>
    <mergeCell ref="J82:J86"/>
    <mergeCell ref="K82:K86"/>
    <mergeCell ref="L82:L86"/>
    <mergeCell ref="A93:A112"/>
    <mergeCell ref="B93:B112"/>
    <mergeCell ref="C93:C112"/>
    <mergeCell ref="D93:D97"/>
    <mergeCell ref="E93:E97"/>
    <mergeCell ref="F93:F97"/>
    <mergeCell ref="A62:A91"/>
    <mergeCell ref="B62:B91"/>
    <mergeCell ref="C62:C91"/>
    <mergeCell ref="D103:D107"/>
    <mergeCell ref="E103:E107"/>
    <mergeCell ref="F103:F107"/>
    <mergeCell ref="M93:M97"/>
    <mergeCell ref="D98:D102"/>
    <mergeCell ref="E98:E102"/>
    <mergeCell ref="F98:F102"/>
    <mergeCell ref="G98:G102"/>
    <mergeCell ref="H98:H102"/>
    <mergeCell ref="I98:I102"/>
    <mergeCell ref="J98:J102"/>
    <mergeCell ref="K98:K102"/>
    <mergeCell ref="L98:L102"/>
    <mergeCell ref="G93:G97"/>
    <mergeCell ref="H93:H97"/>
    <mergeCell ref="I93:I97"/>
    <mergeCell ref="J93:J97"/>
    <mergeCell ref="K93:K97"/>
    <mergeCell ref="L93:L97"/>
    <mergeCell ref="M98:M102"/>
    <mergeCell ref="G103:G107"/>
    <mergeCell ref="H103:H107"/>
    <mergeCell ref="I103:I107"/>
    <mergeCell ref="J103:J107"/>
    <mergeCell ref="K103:K107"/>
    <mergeCell ref="L103:L107"/>
    <mergeCell ref="M103:M107"/>
    <mergeCell ref="D108:D112"/>
    <mergeCell ref="E108:E112"/>
    <mergeCell ref="F108:F112"/>
    <mergeCell ref="G108:G112"/>
    <mergeCell ref="H108:H112"/>
    <mergeCell ref="I108:I112"/>
    <mergeCell ref="J108:J112"/>
    <mergeCell ref="K108:K112"/>
    <mergeCell ref="L108:L112"/>
    <mergeCell ref="M108:M112"/>
    <mergeCell ref="J114:J118"/>
    <mergeCell ref="K114:K118"/>
    <mergeCell ref="L114:L118"/>
    <mergeCell ref="M114:M118"/>
    <mergeCell ref="D119:D123"/>
    <mergeCell ref="E119:E123"/>
    <mergeCell ref="F119:F123"/>
    <mergeCell ref="G119:G123"/>
    <mergeCell ref="H119:H123"/>
    <mergeCell ref="I119:I123"/>
    <mergeCell ref="J119:J123"/>
    <mergeCell ref="K119:K123"/>
    <mergeCell ref="L119:L123"/>
    <mergeCell ref="M119:M123"/>
    <mergeCell ref="D114:D118"/>
    <mergeCell ref="E114:E118"/>
    <mergeCell ref="F114:F118"/>
    <mergeCell ref="G114:G118"/>
    <mergeCell ref="H114:H118"/>
    <mergeCell ref="I114:I118"/>
    <mergeCell ref="F129:F133"/>
    <mergeCell ref="G129:G133"/>
    <mergeCell ref="H129:H133"/>
    <mergeCell ref="I129:I133"/>
    <mergeCell ref="J129:J133"/>
    <mergeCell ref="K129:K133"/>
    <mergeCell ref="L129:L133"/>
    <mergeCell ref="M129:M133"/>
    <mergeCell ref="D124:D128"/>
    <mergeCell ref="E124:E128"/>
    <mergeCell ref="F124:F128"/>
    <mergeCell ref="G124:G128"/>
    <mergeCell ref="H124:H128"/>
    <mergeCell ref="I124:I128"/>
    <mergeCell ref="J134:J138"/>
    <mergeCell ref="K134:K138"/>
    <mergeCell ref="L134:L138"/>
    <mergeCell ref="M134:M138"/>
    <mergeCell ref="A156:A157"/>
    <mergeCell ref="B156:B157"/>
    <mergeCell ref="C156:F157"/>
    <mergeCell ref="G156:H156"/>
    <mergeCell ref="I156:J156"/>
    <mergeCell ref="A114:A138"/>
    <mergeCell ref="B114:B138"/>
    <mergeCell ref="C114:C138"/>
    <mergeCell ref="D134:D138"/>
    <mergeCell ref="E134:E138"/>
    <mergeCell ref="F134:F138"/>
    <mergeCell ref="G134:G138"/>
    <mergeCell ref="H134:H138"/>
    <mergeCell ref="I134:I138"/>
    <mergeCell ref="J124:J128"/>
    <mergeCell ref="K124:K128"/>
    <mergeCell ref="L124:L128"/>
    <mergeCell ref="M124:M128"/>
    <mergeCell ref="D129:D133"/>
    <mergeCell ref="E129:E133"/>
    <mergeCell ref="G172:H172"/>
    <mergeCell ref="A190:J190"/>
    <mergeCell ref="A194:J194"/>
    <mergeCell ref="C158:F158"/>
    <mergeCell ref="C159:F159"/>
    <mergeCell ref="C160:F160"/>
    <mergeCell ref="C161:F161"/>
    <mergeCell ref="C162:F162"/>
    <mergeCell ref="B172:C172"/>
  </mergeCells>
  <conditionalFormatting sqref="C140">
    <cfRule type="cellIs" dxfId="50" priority="47" operator="notEqual">
      <formula>100</formula>
    </cfRule>
  </conditionalFormatting>
  <conditionalFormatting sqref="C180">
    <cfRule type="cellIs" dxfId="49" priority="42" operator="equal">
      <formula>""</formula>
    </cfRule>
  </conditionalFormatting>
  <conditionalFormatting sqref="G29">
    <cfRule type="cellIs" dxfId="48" priority="19" operator="notEqual">
      <formula>100</formula>
    </cfRule>
  </conditionalFormatting>
  <conditionalFormatting sqref="G45">
    <cfRule type="cellIs" dxfId="47" priority="46" operator="notEqual">
      <formula>100</formula>
    </cfRule>
  </conditionalFormatting>
  <conditionalFormatting sqref="G61">
    <cfRule type="cellIs" dxfId="46" priority="41" operator="notEqual">
      <formula>100</formula>
    </cfRule>
  </conditionalFormatting>
  <conditionalFormatting sqref="G92">
    <cfRule type="cellIs" dxfId="45" priority="40" operator="notEqual">
      <formula>100</formula>
    </cfRule>
  </conditionalFormatting>
  <conditionalFormatting sqref="G113">
    <cfRule type="cellIs" dxfId="44" priority="39" operator="notEqual">
      <formula>100</formula>
    </cfRule>
  </conditionalFormatting>
  <conditionalFormatting sqref="G139">
    <cfRule type="cellIs" dxfId="43" priority="38" operator="notEqual">
      <formula>100</formula>
    </cfRule>
  </conditionalFormatting>
  <conditionalFormatting sqref="K158:K162">
    <cfRule type="cellIs" dxfId="42" priority="9" operator="equal">
      <formula>FALSE</formula>
    </cfRule>
  </conditionalFormatting>
  <conditionalFormatting sqref="L24">
    <cfRule type="cellIs" dxfId="41" priority="36" operator="equal">
      <formula>FALSE</formula>
    </cfRule>
  </conditionalFormatting>
  <conditionalFormatting sqref="L30 L35 L40">
    <cfRule type="cellIs" dxfId="40" priority="34" operator="equal">
      <formula>FALSE</formula>
    </cfRule>
  </conditionalFormatting>
  <conditionalFormatting sqref="L46">
    <cfRule type="cellIs" dxfId="39" priority="32" operator="equal">
      <formula>FALSE</formula>
    </cfRule>
  </conditionalFormatting>
  <conditionalFormatting sqref="L51 L56">
    <cfRule type="cellIs" dxfId="38" priority="30" operator="equal">
      <formula>FALSE</formula>
    </cfRule>
  </conditionalFormatting>
  <conditionalFormatting sqref="L62">
    <cfRule type="cellIs" dxfId="37" priority="28" operator="equal">
      <formula>FALSE</formula>
    </cfRule>
  </conditionalFormatting>
  <conditionalFormatting sqref="L67 L87">
    <cfRule type="cellIs" dxfId="36" priority="26" operator="equal">
      <formula>FALSE</formula>
    </cfRule>
  </conditionalFormatting>
  <conditionalFormatting sqref="L72">
    <cfRule type="cellIs" dxfId="35" priority="7" operator="equal">
      <formula>FALSE</formula>
    </cfRule>
  </conditionalFormatting>
  <conditionalFormatting sqref="L77">
    <cfRule type="cellIs" dxfId="34" priority="3" operator="equal">
      <formula>FALSE</formula>
    </cfRule>
  </conditionalFormatting>
  <conditionalFormatting sqref="L82">
    <cfRule type="cellIs" dxfId="33" priority="15" operator="equal">
      <formula>FALSE</formula>
    </cfRule>
  </conditionalFormatting>
  <conditionalFormatting sqref="L93">
    <cfRule type="cellIs" dxfId="32" priority="1" operator="equal">
      <formula>FALSE</formula>
    </cfRule>
  </conditionalFormatting>
  <conditionalFormatting sqref="L98">
    <cfRule type="cellIs" dxfId="31" priority="17" operator="equal">
      <formula>FALSE</formula>
    </cfRule>
  </conditionalFormatting>
  <conditionalFormatting sqref="L103 L108">
    <cfRule type="cellIs" dxfId="30" priority="24" operator="equal">
      <formula>FALSE</formula>
    </cfRule>
  </conditionalFormatting>
  <conditionalFormatting sqref="L114">
    <cfRule type="cellIs" dxfId="29" priority="22" operator="equal">
      <formula>FALSE</formula>
    </cfRule>
  </conditionalFormatting>
  <conditionalFormatting sqref="L119 L124 L129 L134">
    <cfRule type="cellIs" dxfId="28" priority="20" operator="equal">
      <formula>FALSE</formula>
    </cfRule>
  </conditionalFormatting>
  <dataValidations count="5">
    <dataValidation type="whole" allowBlank="1" showInputMessage="1" showErrorMessage="1" error="Only whole numbers between 10 to 100 is allowed." sqref="F72:F76" xr:uid="{00000000-0002-0000-0C00-000000000000}">
      <formula1>2</formula1>
      <formula2>100</formula2>
    </dataValidation>
    <dataValidation type="whole" allowBlank="1" showInputMessage="1" showErrorMessage="1" error="Only whole numbers between 10 to 100 is allowed." sqref="G87 C135:C138 F46 C30 F51 C115:C118 C120:C123 C125:C128 C130:C133 C24 C35 C40 C46:C60 C62:C91" xr:uid="{00000000-0002-0000-0C00-000001000000}">
      <formula1>10</formula1>
      <formula2>100</formula2>
    </dataValidation>
    <dataValidation type="list" allowBlank="1" showInputMessage="1" showErrorMessage="1" sqref="J114:J138 C180 J30:J44 J24:J28 H114:H138 H30:H44 J46:J60 H24:H28 G158:G162 I158:I162 H46:H60 H93:H112 J93:J112 H62:H91 J62:J91" xr:uid="{00000000-0002-0000-0C00-000002000000}">
      <formula1>"Outstanding, Exceeds, Successful, Partially, Unacceptable"</formula1>
    </dataValidation>
    <dataValidation type="whole" allowBlank="1" showInputMessage="1" showErrorMessage="1" error="Only whole numbers between 10 to 100 is allowed." sqref="G88:G91 G57:G60 G115:G118 G109:G112 G135:G138 G47:G50 G52:G55 F62 G63:G66 F67 G30:G44 F56 F82 G83:G86 F77 G78:G81 F98 G99:G102 G104:G107 C114 F114 C119 G120:G123 C124 G125:G128 C129 G130:G133 C134 G24:G28 G68:G71 G73:G76 F93 G94:G97 C93:C112" xr:uid="{00000000-0002-0000-0C00-000003000000}">
      <formula1>5</formula1>
      <formula2>100</formula2>
    </dataValidation>
    <dataValidation allowBlank="1" showInputMessage="1" showErrorMessage="1" error="Only whole numbers between 10 to 100 is allowed." sqref="G108 G82 G46 G51 G56 G62 G67 G72 G77 G98 G103 G114 G119 G124 G129 G134 G93" xr:uid="{00000000-0002-0000-0C00-000004000000}"/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129"/>
  <sheetViews>
    <sheetView topLeftCell="A92" zoomScale="55" zoomScaleNormal="55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</cols>
  <sheetData>
    <row r="1" spans="1:15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5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5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5" ht="9" customHeight="1" x14ac:dyDescent="0.3"/>
    <row r="5" spans="1:15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</row>
    <row r="6" spans="1:15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</row>
    <row r="7" spans="1:15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</row>
    <row r="8" spans="1:15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</row>
    <row r="9" spans="1:15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</row>
    <row r="10" spans="1:15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</row>
    <row r="11" spans="1:15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</row>
    <row r="12" spans="1:15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</row>
    <row r="13" spans="1:15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</row>
    <row r="14" spans="1:15" ht="5.25" customHeight="1" x14ac:dyDescent="0.3"/>
    <row r="15" spans="1:15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5" s="4" customFormat="1" ht="12" x14ac:dyDescent="0.25">
      <c r="A16" s="80" t="s">
        <v>17</v>
      </c>
      <c r="B16" s="9"/>
      <c r="K16" s="6"/>
      <c r="L16" s="93"/>
      <c r="M16" s="94"/>
      <c r="N16" s="94"/>
      <c r="O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93">
        <v>1</v>
      </c>
      <c r="B24" s="395" t="s">
        <v>192</v>
      </c>
      <c r="C24" s="485">
        <v>67</v>
      </c>
      <c r="D24" s="458">
        <v>1</v>
      </c>
      <c r="E24" s="356" t="s">
        <v>377</v>
      </c>
      <c r="F24" s="356">
        <v>22</v>
      </c>
      <c r="G24" s="366">
        <f>F24/$C$24*100</f>
        <v>32.835820895522389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1.1000000000000001</v>
      </c>
      <c r="N24" s="107" t="s">
        <v>39</v>
      </c>
      <c r="O24" s="152" t="s">
        <v>533</v>
      </c>
      <c r="Q24" s="82" t="str">
        <f>IF(AND($C$24&gt;0,G24&gt;0,J24=""),"RATING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394"/>
      <c r="B25" s="378"/>
      <c r="C25" s="486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107" t="s">
        <v>43</v>
      </c>
      <c r="O25" s="154" t="s">
        <v>534</v>
      </c>
      <c r="Q25" s="82"/>
    </row>
    <row r="26" spans="1:17" s="9" customFormat="1" ht="30" customHeight="1" x14ac:dyDescent="0.3">
      <c r="A26" s="394"/>
      <c r="B26" s="378"/>
      <c r="C26" s="486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107" t="s">
        <v>45</v>
      </c>
      <c r="O26" s="154" t="s">
        <v>535</v>
      </c>
      <c r="Q26" s="82"/>
    </row>
    <row r="27" spans="1:17" s="9" customFormat="1" ht="30" customHeight="1" x14ac:dyDescent="0.3">
      <c r="A27" s="394"/>
      <c r="B27" s="378"/>
      <c r="C27" s="486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107" t="s">
        <v>47</v>
      </c>
      <c r="O27" s="154" t="s">
        <v>536</v>
      </c>
      <c r="Q27" s="82"/>
    </row>
    <row r="28" spans="1:17" s="9" customFormat="1" ht="30" customHeight="1" thickBot="1" x14ac:dyDescent="0.35">
      <c r="A28" s="394"/>
      <c r="B28" s="378"/>
      <c r="C28" s="486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107" t="s">
        <v>49</v>
      </c>
      <c r="O28" s="154" t="s">
        <v>537</v>
      </c>
      <c r="Q28" s="82"/>
    </row>
    <row r="29" spans="1:17" s="9" customFormat="1" ht="30" customHeight="1" x14ac:dyDescent="0.3">
      <c r="A29" s="394"/>
      <c r="B29" s="378"/>
      <c r="C29" s="486"/>
      <c r="D29" s="458">
        <v>2</v>
      </c>
      <c r="E29" s="356" t="s">
        <v>378</v>
      </c>
      <c r="F29" s="356">
        <v>20</v>
      </c>
      <c r="G29" s="366">
        <f>F29/$C$24*100</f>
        <v>29.850746268656714</v>
      </c>
      <c r="H29" s="337" t="s">
        <v>39</v>
      </c>
      <c r="I29" s="356"/>
      <c r="J29" s="337" t="s">
        <v>39</v>
      </c>
      <c r="K29" s="381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0.99999999999999978</v>
      </c>
      <c r="N29" s="107" t="s">
        <v>39</v>
      </c>
      <c r="O29" s="155" t="s">
        <v>533</v>
      </c>
      <c r="Q29" s="82" t="str">
        <f>IF(AND($C$24&gt;0,G29&gt;0,J29=""),"RATING REQ'D",IF(AND(K29="",OR(J29="Outstanding",J29="Exceeds", J29="Unacceptable")),"Comments compulsory for O, E and U rating",""))</f>
        <v/>
      </c>
    </row>
    <row r="30" spans="1:17" s="9" customFormat="1" ht="30" customHeight="1" x14ac:dyDescent="0.3">
      <c r="A30" s="394"/>
      <c r="B30" s="378"/>
      <c r="C30" s="486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107" t="s">
        <v>43</v>
      </c>
      <c r="O30" s="155" t="s">
        <v>538</v>
      </c>
      <c r="Q30" s="82"/>
    </row>
    <row r="31" spans="1:17" s="9" customFormat="1" ht="30" customHeight="1" x14ac:dyDescent="0.3">
      <c r="A31" s="394"/>
      <c r="B31" s="378"/>
      <c r="C31" s="486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07" t="s">
        <v>45</v>
      </c>
      <c r="O31" s="155" t="s">
        <v>539</v>
      </c>
      <c r="Q31" s="82"/>
    </row>
    <row r="32" spans="1:17" s="9" customFormat="1" ht="30" customHeight="1" x14ac:dyDescent="0.3">
      <c r="A32" s="394"/>
      <c r="B32" s="378"/>
      <c r="C32" s="486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07" t="s">
        <v>47</v>
      </c>
      <c r="O32" s="155" t="s">
        <v>540</v>
      </c>
      <c r="Q32" s="82"/>
    </row>
    <row r="33" spans="1:17" s="9" customFormat="1" ht="30" customHeight="1" thickBot="1" x14ac:dyDescent="0.35">
      <c r="A33" s="394"/>
      <c r="B33" s="378"/>
      <c r="C33" s="486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07" t="s">
        <v>49</v>
      </c>
      <c r="O33" s="155" t="s">
        <v>541</v>
      </c>
      <c r="Q33" s="82"/>
    </row>
    <row r="34" spans="1:17" s="9" customFormat="1" ht="30" customHeight="1" thickBot="1" x14ac:dyDescent="0.35">
      <c r="A34" s="394"/>
      <c r="B34" s="378"/>
      <c r="C34" s="486"/>
      <c r="D34" s="458">
        <v>3</v>
      </c>
      <c r="E34" s="622" t="s">
        <v>542</v>
      </c>
      <c r="F34" s="356">
        <v>15</v>
      </c>
      <c r="G34" s="366">
        <f>F34/$C$24*100</f>
        <v>22.388059701492537</v>
      </c>
      <c r="H34" s="337" t="s">
        <v>39</v>
      </c>
      <c r="I34" s="356"/>
      <c r="J34" s="337" t="s">
        <v>39</v>
      </c>
      <c r="K34" s="381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0.75</v>
      </c>
      <c r="N34" s="107" t="s">
        <v>39</v>
      </c>
      <c r="O34" s="115" t="s">
        <v>543</v>
      </c>
      <c r="Q34" s="82" t="str">
        <f>IF(AND($C$24&gt;0,G34&gt;0,J34=""),"RATING REQ'D",IF(AND(K34="",OR(J34="Outstanding",J34="Exceeds", J34="Unacceptable")),"Comments compulsory for O, E and U rating",""))</f>
        <v/>
      </c>
    </row>
    <row r="35" spans="1:17" s="9" customFormat="1" ht="30" customHeight="1" thickBot="1" x14ac:dyDescent="0.35">
      <c r="A35" s="394"/>
      <c r="B35" s="378"/>
      <c r="C35" s="486"/>
      <c r="D35" s="459"/>
      <c r="E35" s="622"/>
      <c r="F35" s="357"/>
      <c r="G35" s="367"/>
      <c r="H35" s="338"/>
      <c r="I35" s="357"/>
      <c r="J35" s="338"/>
      <c r="K35" s="382"/>
      <c r="L35" s="385"/>
      <c r="M35" s="388"/>
      <c r="N35" s="107" t="s">
        <v>43</v>
      </c>
      <c r="O35" s="115" t="s">
        <v>544</v>
      </c>
      <c r="Q35" s="82"/>
    </row>
    <row r="36" spans="1:17" s="9" customFormat="1" ht="30" customHeight="1" thickBot="1" x14ac:dyDescent="0.35">
      <c r="A36" s="394"/>
      <c r="B36" s="378"/>
      <c r="C36" s="486"/>
      <c r="D36" s="459"/>
      <c r="E36" s="622"/>
      <c r="F36" s="357"/>
      <c r="G36" s="367"/>
      <c r="H36" s="338"/>
      <c r="I36" s="357"/>
      <c r="J36" s="338"/>
      <c r="K36" s="382"/>
      <c r="L36" s="385"/>
      <c r="M36" s="388"/>
      <c r="N36" s="107" t="s">
        <v>45</v>
      </c>
      <c r="O36" s="115" t="s">
        <v>545</v>
      </c>
      <c r="Q36" s="82"/>
    </row>
    <row r="37" spans="1:17" s="9" customFormat="1" ht="30" customHeight="1" thickBot="1" x14ac:dyDescent="0.35">
      <c r="A37" s="394"/>
      <c r="B37" s="378"/>
      <c r="C37" s="486"/>
      <c r="D37" s="459"/>
      <c r="E37" s="622"/>
      <c r="F37" s="357"/>
      <c r="G37" s="367"/>
      <c r="H37" s="338"/>
      <c r="I37" s="357"/>
      <c r="J37" s="338"/>
      <c r="K37" s="382"/>
      <c r="L37" s="385"/>
      <c r="M37" s="388"/>
      <c r="N37" s="107" t="s">
        <v>47</v>
      </c>
      <c r="O37" s="115" t="s">
        <v>546</v>
      </c>
      <c r="Q37" s="82"/>
    </row>
    <row r="38" spans="1:17" s="9" customFormat="1" ht="30" customHeight="1" thickBot="1" x14ac:dyDescent="0.35">
      <c r="A38" s="394"/>
      <c r="B38" s="378"/>
      <c r="C38" s="486"/>
      <c r="D38" s="460"/>
      <c r="E38" s="622"/>
      <c r="F38" s="453"/>
      <c r="G38" s="468"/>
      <c r="H38" s="452"/>
      <c r="I38" s="453"/>
      <c r="J38" s="452"/>
      <c r="K38" s="454"/>
      <c r="L38" s="455"/>
      <c r="M38" s="389"/>
      <c r="N38" s="107" t="s">
        <v>49</v>
      </c>
      <c r="O38" s="115" t="s">
        <v>547</v>
      </c>
      <c r="Q38" s="82"/>
    </row>
    <row r="39" spans="1:17" s="9" customFormat="1" ht="30" customHeight="1" x14ac:dyDescent="0.3">
      <c r="A39" s="394"/>
      <c r="B39" s="378"/>
      <c r="C39" s="486"/>
      <c r="D39" s="458">
        <v>4</v>
      </c>
      <c r="E39" s="356" t="s">
        <v>398</v>
      </c>
      <c r="F39" s="356">
        <v>10</v>
      </c>
      <c r="G39" s="366">
        <f>F39/$C$24*100</f>
        <v>14.925373134328357</v>
      </c>
      <c r="H39" s="337" t="s">
        <v>39</v>
      </c>
      <c r="I39" s="356"/>
      <c r="J39" s="337" t="s">
        <v>39</v>
      </c>
      <c r="K39" s="381" t="s">
        <v>41</v>
      </c>
      <c r="L39" s="384">
        <f>IF(OR($C$24=0,G39=0),FALSE,IF(J39="Outstanding",5,IF(J39="Exceeds",4,IF(J39="Successful",3,IF(J39="Partially",2,IF(J39="Unacceptable",1))))))</f>
        <v>5</v>
      </c>
      <c r="M39" s="387">
        <f>$C$24*G39*L39/10000</f>
        <v>0.49999999999999989</v>
      </c>
      <c r="N39" s="111" t="s">
        <v>39</v>
      </c>
      <c r="O39" s="109" t="s">
        <v>548</v>
      </c>
      <c r="Q39" s="82" t="str">
        <f>IF(AND($C$24&gt;0,G39&gt;0,J39=""),"RATING REQ'D",IF(AND(K39="",OR(J39="Outstanding",J39="Exceeds", J39="Unacceptable")),"Comments compulsory for O, E and U rating",""))</f>
        <v/>
      </c>
    </row>
    <row r="40" spans="1:17" s="9" customFormat="1" ht="30" customHeight="1" x14ac:dyDescent="0.3">
      <c r="A40" s="394"/>
      <c r="B40" s="378"/>
      <c r="C40" s="486"/>
      <c r="D40" s="459"/>
      <c r="E40" s="357"/>
      <c r="F40" s="357"/>
      <c r="G40" s="367"/>
      <c r="H40" s="338"/>
      <c r="I40" s="357"/>
      <c r="J40" s="338"/>
      <c r="K40" s="382"/>
      <c r="L40" s="385"/>
      <c r="M40" s="388"/>
      <c r="N40" s="111" t="s">
        <v>43</v>
      </c>
      <c r="O40" s="109" t="s">
        <v>549</v>
      </c>
      <c r="Q40" s="82"/>
    </row>
    <row r="41" spans="1:17" s="9" customFormat="1" ht="30" customHeight="1" x14ac:dyDescent="0.3">
      <c r="A41" s="394"/>
      <c r="B41" s="378"/>
      <c r="C41" s="486"/>
      <c r="D41" s="459"/>
      <c r="E41" s="357"/>
      <c r="F41" s="357"/>
      <c r="G41" s="367"/>
      <c r="H41" s="338"/>
      <c r="I41" s="357"/>
      <c r="J41" s="338"/>
      <c r="K41" s="382"/>
      <c r="L41" s="385"/>
      <c r="M41" s="388"/>
      <c r="N41" s="111" t="s">
        <v>45</v>
      </c>
      <c r="O41" s="109" t="s">
        <v>550</v>
      </c>
      <c r="Q41" s="82"/>
    </row>
    <row r="42" spans="1:17" s="9" customFormat="1" ht="30" customHeight="1" x14ac:dyDescent="0.3">
      <c r="A42" s="394"/>
      <c r="B42" s="378"/>
      <c r="C42" s="486"/>
      <c r="D42" s="459"/>
      <c r="E42" s="357"/>
      <c r="F42" s="357"/>
      <c r="G42" s="367"/>
      <c r="H42" s="338"/>
      <c r="I42" s="357"/>
      <c r="J42" s="338"/>
      <c r="K42" s="382"/>
      <c r="L42" s="385"/>
      <c r="M42" s="388"/>
      <c r="N42" s="111" t="s">
        <v>47</v>
      </c>
      <c r="O42" s="109" t="s">
        <v>551</v>
      </c>
      <c r="Q42" s="82"/>
    </row>
    <row r="43" spans="1:17" s="9" customFormat="1" ht="30" customHeight="1" thickBot="1" x14ac:dyDescent="0.35">
      <c r="A43" s="417"/>
      <c r="B43" s="407"/>
      <c r="C43" s="487"/>
      <c r="D43" s="469"/>
      <c r="E43" s="358"/>
      <c r="F43" s="358"/>
      <c r="G43" s="368"/>
      <c r="H43" s="452"/>
      <c r="I43" s="358"/>
      <c r="J43" s="452"/>
      <c r="K43" s="454"/>
      <c r="L43" s="386"/>
      <c r="M43" s="389"/>
      <c r="N43" s="111" t="s">
        <v>49</v>
      </c>
      <c r="O43" s="110" t="s">
        <v>552</v>
      </c>
      <c r="Q43" s="82"/>
    </row>
    <row r="44" spans="1:17" s="9" customFormat="1" ht="30" customHeight="1" thickBot="1" x14ac:dyDescent="0.35">
      <c r="A44" s="11"/>
      <c r="B44" s="10"/>
      <c r="C44" s="72"/>
      <c r="E44" s="14"/>
      <c r="F44" s="14"/>
      <c r="G44" s="73">
        <f>IF(C24=0,0,SUM(G24:G43))</f>
        <v>99.999999999999986</v>
      </c>
      <c r="H44" s="45" t="str">
        <f>IF(AND(C24&gt;0,G44=0),"PLEASE ENSURE KPIs ARE SET",IF(AND(C24&gt;0,G44&gt;0,G44&lt;100),"PLEASE ENSURE TOTAL WEIGHTAGE IS 100%.",IF(G44&gt;100,"WEIGHTAGE EXCEEDED, PLEASE REVIEW.","")))</f>
        <v/>
      </c>
      <c r="I44" s="14"/>
      <c r="J44" s="11"/>
      <c r="K44" s="14"/>
      <c r="L44" s="103"/>
      <c r="M44" s="104"/>
      <c r="N44" s="105"/>
      <c r="O44" s="106" t="str">
        <f>IF(N44="","",1)</f>
        <v/>
      </c>
      <c r="Q44" s="82"/>
    </row>
    <row r="45" spans="1:17" s="9" customFormat="1" ht="30" customHeight="1" x14ac:dyDescent="0.3">
      <c r="A45" s="393">
        <v>2</v>
      </c>
      <c r="B45" s="395" t="s">
        <v>97</v>
      </c>
      <c r="C45" s="485">
        <v>23</v>
      </c>
      <c r="D45" s="458">
        <v>1</v>
      </c>
      <c r="E45" s="356" t="s">
        <v>553</v>
      </c>
      <c r="F45" s="356">
        <v>10</v>
      </c>
      <c r="G45" s="366">
        <f>F45/$C$45*100</f>
        <v>43.478260869565219</v>
      </c>
      <c r="H45" s="337" t="s">
        <v>39</v>
      </c>
      <c r="I45" s="356"/>
      <c r="J45" s="337" t="s">
        <v>39</v>
      </c>
      <c r="K45" s="381" t="s">
        <v>41</v>
      </c>
      <c r="L45" s="384">
        <f>IF(OR($C$45=0,G45=0),FALSE,IF(J45="Outstanding",5,IF(J45="Exceeds",4,IF(J45="Successful",3,IF(J45="Partially",2,IF(J45="Unacceptable",1))))))</f>
        <v>5</v>
      </c>
      <c r="M45" s="387">
        <f>$C$45*G45*L45/10000</f>
        <v>0.5</v>
      </c>
      <c r="N45" s="107" t="s">
        <v>39</v>
      </c>
      <c r="O45" s="120" t="s">
        <v>554</v>
      </c>
      <c r="Q45" s="82" t="str">
        <f>IF(AND($C$45&gt;0,G45&gt;0,J45=""),"RATING REQ'D",IF(AND(K45="",OR(J45="Outstanding",J45="Exceeds", J45="Unacceptable")),"Comments compulsory for O, E and U rating",""))</f>
        <v/>
      </c>
    </row>
    <row r="46" spans="1:17" s="9" customFormat="1" ht="30" customHeight="1" x14ac:dyDescent="0.3">
      <c r="A46" s="394"/>
      <c r="B46" s="378"/>
      <c r="C46" s="486"/>
      <c r="D46" s="459"/>
      <c r="E46" s="357"/>
      <c r="F46" s="357"/>
      <c r="G46" s="367"/>
      <c r="H46" s="338"/>
      <c r="I46" s="357"/>
      <c r="J46" s="338"/>
      <c r="K46" s="382"/>
      <c r="L46" s="385"/>
      <c r="M46" s="388"/>
      <c r="N46" s="107" t="s">
        <v>43</v>
      </c>
      <c r="O46" s="100" t="s">
        <v>555</v>
      </c>
      <c r="Q46" s="82"/>
    </row>
    <row r="47" spans="1:17" s="9" customFormat="1" ht="30" customHeight="1" x14ac:dyDescent="0.3">
      <c r="A47" s="394"/>
      <c r="B47" s="378"/>
      <c r="C47" s="486"/>
      <c r="D47" s="459"/>
      <c r="E47" s="357"/>
      <c r="F47" s="357"/>
      <c r="G47" s="367"/>
      <c r="H47" s="338"/>
      <c r="I47" s="357"/>
      <c r="J47" s="338"/>
      <c r="K47" s="382"/>
      <c r="L47" s="385"/>
      <c r="M47" s="388"/>
      <c r="N47" s="107" t="s">
        <v>45</v>
      </c>
      <c r="O47" s="100" t="s">
        <v>556</v>
      </c>
      <c r="Q47" s="82"/>
    </row>
    <row r="48" spans="1:17" s="9" customFormat="1" ht="30" customHeight="1" x14ac:dyDescent="0.3">
      <c r="A48" s="394"/>
      <c r="B48" s="378"/>
      <c r="C48" s="486"/>
      <c r="D48" s="459"/>
      <c r="E48" s="357"/>
      <c r="F48" s="357"/>
      <c r="G48" s="367"/>
      <c r="H48" s="338"/>
      <c r="I48" s="357"/>
      <c r="J48" s="338"/>
      <c r="K48" s="382"/>
      <c r="L48" s="385"/>
      <c r="M48" s="388"/>
      <c r="N48" s="107" t="s">
        <v>47</v>
      </c>
      <c r="O48" s="100" t="s">
        <v>557</v>
      </c>
      <c r="Q48" s="82"/>
    </row>
    <row r="49" spans="1:17" s="9" customFormat="1" ht="30" customHeight="1" thickBot="1" x14ac:dyDescent="0.35">
      <c r="A49" s="394"/>
      <c r="B49" s="378"/>
      <c r="C49" s="486"/>
      <c r="D49" s="460"/>
      <c r="E49" s="453"/>
      <c r="F49" s="453"/>
      <c r="G49" s="468"/>
      <c r="H49" s="452"/>
      <c r="I49" s="453"/>
      <c r="J49" s="452"/>
      <c r="K49" s="454"/>
      <c r="L49" s="455"/>
      <c r="M49" s="389"/>
      <c r="N49" s="107" t="s">
        <v>49</v>
      </c>
      <c r="O49" s="145" t="s">
        <v>558</v>
      </c>
      <c r="Q49" s="82"/>
    </row>
    <row r="50" spans="1:17" s="9" customFormat="1" ht="30" customHeight="1" x14ac:dyDescent="0.3">
      <c r="A50" s="394"/>
      <c r="B50" s="378"/>
      <c r="C50" s="486"/>
      <c r="D50" s="458">
        <v>2</v>
      </c>
      <c r="E50" s="520" t="s">
        <v>453</v>
      </c>
      <c r="F50" s="356">
        <v>3</v>
      </c>
      <c r="G50" s="366">
        <f>F50/$C$45*100</f>
        <v>13.043478260869565</v>
      </c>
      <c r="H50" s="337" t="s">
        <v>39</v>
      </c>
      <c r="I50" s="356"/>
      <c r="J50" s="337" t="s">
        <v>39</v>
      </c>
      <c r="K50" s="381" t="s">
        <v>41</v>
      </c>
      <c r="L50" s="384">
        <f>IF(OR($C$45=0,G50=0),FALSE,IF(J50="Outstanding",5,IF(J50="Exceeds",4,IF(J50="Successful",3,IF(J50="Partially",2,IF(J50="Unacceptable",1))))))</f>
        <v>5</v>
      </c>
      <c r="M50" s="387">
        <f>$C$45*G50*L50/10000</f>
        <v>0.15</v>
      </c>
      <c r="N50" s="142" t="s">
        <v>39</v>
      </c>
      <c r="O50" s="146" t="s">
        <v>496</v>
      </c>
      <c r="Q50" s="82"/>
    </row>
    <row r="51" spans="1:17" s="9" customFormat="1" ht="30" customHeight="1" x14ac:dyDescent="0.3">
      <c r="A51" s="394"/>
      <c r="B51" s="378"/>
      <c r="C51" s="486"/>
      <c r="D51" s="459"/>
      <c r="E51" s="357"/>
      <c r="F51" s="357"/>
      <c r="G51" s="367"/>
      <c r="H51" s="338"/>
      <c r="I51" s="357"/>
      <c r="J51" s="338"/>
      <c r="K51" s="382"/>
      <c r="L51" s="385"/>
      <c r="M51" s="388"/>
      <c r="N51" s="142" t="s">
        <v>43</v>
      </c>
      <c r="O51" s="115" t="s">
        <v>497</v>
      </c>
      <c r="Q51" s="82"/>
    </row>
    <row r="52" spans="1:17" s="9" customFormat="1" ht="30" customHeight="1" x14ac:dyDescent="0.3">
      <c r="A52" s="394"/>
      <c r="B52" s="378"/>
      <c r="C52" s="486"/>
      <c r="D52" s="459"/>
      <c r="E52" s="357"/>
      <c r="F52" s="357"/>
      <c r="G52" s="367"/>
      <c r="H52" s="338"/>
      <c r="I52" s="357"/>
      <c r="J52" s="338"/>
      <c r="K52" s="382"/>
      <c r="L52" s="385"/>
      <c r="M52" s="388"/>
      <c r="N52" s="142" t="s">
        <v>45</v>
      </c>
      <c r="O52" s="115" t="s">
        <v>498</v>
      </c>
      <c r="Q52" s="82"/>
    </row>
    <row r="53" spans="1:17" s="9" customFormat="1" ht="30" customHeight="1" x14ac:dyDescent="0.3">
      <c r="A53" s="394"/>
      <c r="B53" s="378"/>
      <c r="C53" s="486"/>
      <c r="D53" s="459"/>
      <c r="E53" s="357"/>
      <c r="F53" s="357"/>
      <c r="G53" s="367"/>
      <c r="H53" s="338"/>
      <c r="I53" s="357"/>
      <c r="J53" s="338"/>
      <c r="K53" s="382"/>
      <c r="L53" s="385"/>
      <c r="M53" s="388"/>
      <c r="N53" s="142" t="s">
        <v>47</v>
      </c>
      <c r="O53" s="115" t="s">
        <v>499</v>
      </c>
      <c r="Q53" s="82"/>
    </row>
    <row r="54" spans="1:17" s="9" customFormat="1" ht="30" customHeight="1" thickBot="1" x14ac:dyDescent="0.35">
      <c r="A54" s="394"/>
      <c r="B54" s="378"/>
      <c r="C54" s="486"/>
      <c r="D54" s="460"/>
      <c r="E54" s="358"/>
      <c r="F54" s="453"/>
      <c r="G54" s="468"/>
      <c r="H54" s="452"/>
      <c r="I54" s="453"/>
      <c r="J54" s="452"/>
      <c r="K54" s="454"/>
      <c r="L54" s="455"/>
      <c r="M54" s="389"/>
      <c r="N54" s="142" t="s">
        <v>49</v>
      </c>
      <c r="O54" s="115" t="s">
        <v>500</v>
      </c>
      <c r="Q54" s="82"/>
    </row>
    <row r="55" spans="1:17" s="9" customFormat="1" ht="30" customHeight="1" x14ac:dyDescent="0.3">
      <c r="A55" s="394"/>
      <c r="B55" s="378"/>
      <c r="C55" s="486"/>
      <c r="D55" s="458">
        <v>3</v>
      </c>
      <c r="E55" s="356" t="s">
        <v>459</v>
      </c>
      <c r="F55" s="356">
        <v>10</v>
      </c>
      <c r="G55" s="366">
        <f>F55/$C$45*100</f>
        <v>43.478260869565219</v>
      </c>
      <c r="H55" s="337" t="s">
        <v>39</v>
      </c>
      <c r="I55" s="356"/>
      <c r="J55" s="337" t="s">
        <v>49</v>
      </c>
      <c r="K55" s="381" t="s">
        <v>41</v>
      </c>
      <c r="L55" s="646">
        <f>IF(OR($C$45=0,G55=0),FALSE,IF(J55="Outstanding",5,IF(J55="Exceeds",4,IF(J55="Successful",3,IF(J55="Partially",2,IF(J55="Unacceptable",1))))))</f>
        <v>1</v>
      </c>
      <c r="M55" s="649">
        <f>$C$45*G55*L55/10000</f>
        <v>0.1</v>
      </c>
      <c r="N55" s="107" t="s">
        <v>39</v>
      </c>
      <c r="O55" s="113" t="s">
        <v>117</v>
      </c>
      <c r="Q55" s="82" t="str">
        <f>IF(AND($C$45&gt;0,G55&gt;0,J55=""),"RATING REQ'D",IF(AND(K55="",OR(J55="Outstanding",J55="Exceeds", J55="Unacceptable")),"Comments compulsory for O, E and U rating",""))</f>
        <v/>
      </c>
    </row>
    <row r="56" spans="1:17" s="9" customFormat="1" ht="30" customHeight="1" x14ac:dyDescent="0.3">
      <c r="A56" s="394"/>
      <c r="B56" s="378"/>
      <c r="C56" s="486"/>
      <c r="D56" s="459"/>
      <c r="E56" s="357"/>
      <c r="F56" s="357"/>
      <c r="G56" s="367"/>
      <c r="H56" s="338"/>
      <c r="I56" s="357"/>
      <c r="J56" s="338"/>
      <c r="K56" s="382"/>
      <c r="L56" s="647"/>
      <c r="M56" s="650"/>
      <c r="N56" s="107" t="s">
        <v>43</v>
      </c>
      <c r="O56" s="113" t="s">
        <v>118</v>
      </c>
      <c r="Q56" s="82"/>
    </row>
    <row r="57" spans="1:17" s="9" customFormat="1" ht="30" customHeight="1" x14ac:dyDescent="0.3">
      <c r="A57" s="394"/>
      <c r="B57" s="378"/>
      <c r="C57" s="486"/>
      <c r="D57" s="459"/>
      <c r="E57" s="357"/>
      <c r="F57" s="357"/>
      <c r="G57" s="367"/>
      <c r="H57" s="338"/>
      <c r="I57" s="357"/>
      <c r="J57" s="338"/>
      <c r="K57" s="382"/>
      <c r="L57" s="647"/>
      <c r="M57" s="650"/>
      <c r="N57" s="107" t="s">
        <v>45</v>
      </c>
      <c r="O57" s="113" t="s">
        <v>119</v>
      </c>
      <c r="Q57" s="82"/>
    </row>
    <row r="58" spans="1:17" s="9" customFormat="1" ht="30" customHeight="1" x14ac:dyDescent="0.3">
      <c r="A58" s="394"/>
      <c r="B58" s="378"/>
      <c r="C58" s="486"/>
      <c r="D58" s="459"/>
      <c r="E58" s="357"/>
      <c r="F58" s="357"/>
      <c r="G58" s="367"/>
      <c r="H58" s="338"/>
      <c r="I58" s="357"/>
      <c r="J58" s="338"/>
      <c r="K58" s="382"/>
      <c r="L58" s="647"/>
      <c r="M58" s="650"/>
      <c r="N58" s="107" t="s">
        <v>47</v>
      </c>
      <c r="O58" s="113" t="s">
        <v>120</v>
      </c>
      <c r="Q58" s="82"/>
    </row>
    <row r="59" spans="1:17" s="9" customFormat="1" ht="30" customHeight="1" thickBot="1" x14ac:dyDescent="0.35">
      <c r="A59" s="394"/>
      <c r="B59" s="378"/>
      <c r="C59" s="486"/>
      <c r="D59" s="460"/>
      <c r="E59" s="453"/>
      <c r="F59" s="453"/>
      <c r="G59" s="468"/>
      <c r="H59" s="452"/>
      <c r="I59" s="453"/>
      <c r="J59" s="452"/>
      <c r="K59" s="454"/>
      <c r="L59" s="648"/>
      <c r="M59" s="651"/>
      <c r="N59" s="107" t="s">
        <v>49</v>
      </c>
      <c r="O59" s="113" t="s">
        <v>121</v>
      </c>
      <c r="Q59" s="82"/>
    </row>
    <row r="60" spans="1:17" s="9" customFormat="1" ht="30" customHeight="1" thickBot="1" x14ac:dyDescent="0.35">
      <c r="A60" s="11"/>
      <c r="B60" s="10"/>
      <c r="C60" s="72"/>
      <c r="E60" s="14"/>
      <c r="F60" s="14"/>
      <c r="G60" s="73">
        <f>IF(C45=0,0,SUM(G45:G59))</f>
        <v>100</v>
      </c>
      <c r="H60" s="45" t="str">
        <f>IF(AND(C45&gt;0,G60=0),"PLEASE ENSURE KPIs ARE SET",IF(AND(C45&gt;0,G60&gt;0,G60&lt;100),"PLEASE ENSURE TOTAL WEIGHTAGE IS 100%.",IF(G60&gt;100,"WEIGHTAGE EXCEEDED, PLEASE REVIEW.","")))</f>
        <v/>
      </c>
      <c r="I60" s="14"/>
      <c r="J60" s="11"/>
      <c r="K60" s="14"/>
      <c r="L60" s="103"/>
      <c r="M60" s="104"/>
      <c r="N60" s="105"/>
      <c r="O60" s="106" t="str">
        <f>IF(N60="","",1)</f>
        <v/>
      </c>
      <c r="Q60" s="82"/>
    </row>
    <row r="61" spans="1:17" s="9" customFormat="1" ht="30" customHeight="1" x14ac:dyDescent="0.3">
      <c r="A61" s="393">
        <v>3</v>
      </c>
      <c r="B61" s="395" t="s">
        <v>122</v>
      </c>
      <c r="C61" s="485">
        <v>5</v>
      </c>
      <c r="D61" s="479">
        <v>1</v>
      </c>
      <c r="E61" s="356" t="s">
        <v>354</v>
      </c>
      <c r="F61" s="356">
        <v>5</v>
      </c>
      <c r="G61" s="366">
        <f>F61/$C$61*100</f>
        <v>100</v>
      </c>
      <c r="H61" s="337" t="s">
        <v>39</v>
      </c>
      <c r="I61" s="356"/>
      <c r="J61" s="337" t="s">
        <v>49</v>
      </c>
      <c r="K61" s="381" t="s">
        <v>41</v>
      </c>
      <c r="L61" s="384">
        <f>IF(OR($C$61=0,G61=0),FALSE,IF(J61="Outstanding",5,IF(J61="Exceeds",4,IF(J61="Successful",3,IF(J61="Partially",2,IF(J61="Unacceptable",1))))))</f>
        <v>1</v>
      </c>
      <c r="M61" s="387">
        <f>$C$61*G61*L61/10000</f>
        <v>0.05</v>
      </c>
      <c r="N61" s="107" t="s">
        <v>39</v>
      </c>
      <c r="O61" s="121" t="s">
        <v>559</v>
      </c>
      <c r="Q61" s="82" t="str">
        <f>IF(AND($C$61&gt;0,G61&gt;0,J61=""),"RATING REQ'D",IF(AND(K61="",OR(J61="Outstanding",J61="Exceeds", J61="Unacceptable")),"Comments compulsory for O, E and U rating",""))</f>
        <v/>
      </c>
    </row>
    <row r="62" spans="1:17" s="9" customFormat="1" ht="30" customHeight="1" x14ac:dyDescent="0.3">
      <c r="A62" s="394"/>
      <c r="B62" s="378"/>
      <c r="C62" s="486"/>
      <c r="D62" s="480"/>
      <c r="E62" s="357"/>
      <c r="F62" s="357"/>
      <c r="G62" s="367"/>
      <c r="H62" s="338"/>
      <c r="I62" s="357"/>
      <c r="J62" s="338"/>
      <c r="K62" s="382"/>
      <c r="L62" s="385"/>
      <c r="M62" s="388"/>
      <c r="N62" s="107" t="s">
        <v>43</v>
      </c>
      <c r="O62" s="115" t="s">
        <v>560</v>
      </c>
      <c r="Q62" s="82"/>
    </row>
    <row r="63" spans="1:17" s="9" customFormat="1" ht="30" customHeight="1" x14ac:dyDescent="0.3">
      <c r="A63" s="394"/>
      <c r="B63" s="378"/>
      <c r="C63" s="486"/>
      <c r="D63" s="480"/>
      <c r="E63" s="357"/>
      <c r="F63" s="357"/>
      <c r="G63" s="367"/>
      <c r="H63" s="338"/>
      <c r="I63" s="357"/>
      <c r="J63" s="338"/>
      <c r="K63" s="382"/>
      <c r="L63" s="385"/>
      <c r="M63" s="388"/>
      <c r="N63" s="107" t="s">
        <v>45</v>
      </c>
      <c r="O63" s="115" t="s">
        <v>561</v>
      </c>
      <c r="Q63" s="82"/>
    </row>
    <row r="64" spans="1:17" s="9" customFormat="1" ht="30" customHeight="1" x14ac:dyDescent="0.3">
      <c r="A64" s="394"/>
      <c r="B64" s="378"/>
      <c r="C64" s="486"/>
      <c r="D64" s="480"/>
      <c r="E64" s="357"/>
      <c r="F64" s="357"/>
      <c r="G64" s="367"/>
      <c r="H64" s="338"/>
      <c r="I64" s="357"/>
      <c r="J64" s="338"/>
      <c r="K64" s="382"/>
      <c r="L64" s="385"/>
      <c r="M64" s="388"/>
      <c r="N64" s="107" t="s">
        <v>47</v>
      </c>
      <c r="O64" s="115" t="s">
        <v>562</v>
      </c>
      <c r="Q64" s="82"/>
    </row>
    <row r="65" spans="1:17" s="9" customFormat="1" ht="30" customHeight="1" thickBot="1" x14ac:dyDescent="0.35">
      <c r="A65" s="394"/>
      <c r="B65" s="378"/>
      <c r="C65" s="486"/>
      <c r="D65" s="481"/>
      <c r="E65" s="453"/>
      <c r="F65" s="453"/>
      <c r="G65" s="468"/>
      <c r="H65" s="452"/>
      <c r="I65" s="453"/>
      <c r="J65" s="452"/>
      <c r="K65" s="454"/>
      <c r="L65" s="455"/>
      <c r="M65" s="389"/>
      <c r="N65" s="107" t="s">
        <v>49</v>
      </c>
      <c r="O65" s="122" t="s">
        <v>463</v>
      </c>
      <c r="Q65" s="82"/>
    </row>
    <row r="66" spans="1:17" s="9" customFormat="1" ht="30" customHeight="1" thickBot="1" x14ac:dyDescent="0.35">
      <c r="A66" s="11"/>
      <c r="B66" s="10"/>
      <c r="C66" s="72"/>
      <c r="E66" s="14"/>
      <c r="F66" s="14"/>
      <c r="G66" s="73">
        <f>IF(C61=0,0,SUM(G61:G65))</f>
        <v>100</v>
      </c>
      <c r="H66" s="45" t="str">
        <f>IF(AND(C61&gt;0,G66=0),"PLEASE ENSURE KPIs ARE SET",IF(AND(C61&gt;0,G66&gt;0,G66&lt;100),"PLEASE ENSURE TOTAL WEIGHTAGE IS 100%.",IF(G66&gt;100,"WEIGHTAGE EXCEEDED, PLEASE REVIEW.","")))</f>
        <v/>
      </c>
      <c r="I66" s="14"/>
      <c r="J66" s="11"/>
      <c r="K66" s="14"/>
      <c r="L66" s="103"/>
      <c r="M66" s="104"/>
      <c r="N66" s="105"/>
      <c r="O66" s="106" t="str">
        <f>IF(N66="","",1)</f>
        <v/>
      </c>
      <c r="Q66" s="82"/>
    </row>
    <row r="67" spans="1:17" s="9" customFormat="1" ht="30" customHeight="1" x14ac:dyDescent="0.3">
      <c r="A67" s="393">
        <v>4</v>
      </c>
      <c r="B67" s="395" t="s">
        <v>355</v>
      </c>
      <c r="C67" s="485">
        <v>5</v>
      </c>
      <c r="D67" s="458">
        <v>1</v>
      </c>
      <c r="E67" s="356" t="s">
        <v>356</v>
      </c>
      <c r="F67" s="356">
        <v>5</v>
      </c>
      <c r="G67" s="366">
        <f>F67/$C$67*100</f>
        <v>100</v>
      </c>
      <c r="H67" s="337" t="s">
        <v>39</v>
      </c>
      <c r="I67" s="356"/>
      <c r="J67" s="337" t="s">
        <v>49</v>
      </c>
      <c r="K67" s="381" t="s">
        <v>41</v>
      </c>
      <c r="L67" s="384">
        <f>IF(OR($C$67=0,G67=0),FALSE,IF(J67="Outstanding",5,IF(J67="Exceeds",4,IF(J67="Successful",3,IF(J67="Partially",2,IF(J67="Unacceptable",1))))))</f>
        <v>1</v>
      </c>
      <c r="M67" s="387">
        <f>$C$67*G67*L67/10000</f>
        <v>0.05</v>
      </c>
      <c r="N67" s="107" t="s">
        <v>39</v>
      </c>
      <c r="O67" s="113" t="s">
        <v>464</v>
      </c>
      <c r="Q67" s="82" t="str">
        <f>IF(AND($C$67&gt;0,G67&gt;0,J67=""),"RATING REQ'D",IF(AND(K67="",OR(J67="Outstanding",J67="Exceeds", J67="Unacceptable")),"Comments compulsory for O, E and U rating",""))</f>
        <v/>
      </c>
    </row>
    <row r="68" spans="1:17" s="9" customFormat="1" ht="30" customHeight="1" x14ac:dyDescent="0.3">
      <c r="A68" s="394"/>
      <c r="B68" s="378"/>
      <c r="C68" s="486"/>
      <c r="D68" s="459"/>
      <c r="E68" s="357"/>
      <c r="F68" s="357"/>
      <c r="G68" s="367"/>
      <c r="H68" s="338"/>
      <c r="I68" s="357"/>
      <c r="J68" s="338"/>
      <c r="K68" s="382"/>
      <c r="L68" s="385"/>
      <c r="M68" s="388"/>
      <c r="N68" s="107" t="s">
        <v>43</v>
      </c>
      <c r="O68" s="113" t="s">
        <v>465</v>
      </c>
      <c r="Q68" s="82"/>
    </row>
    <row r="69" spans="1:17" s="9" customFormat="1" ht="30" customHeight="1" x14ac:dyDescent="0.3">
      <c r="A69" s="394"/>
      <c r="B69" s="378"/>
      <c r="C69" s="486"/>
      <c r="D69" s="459"/>
      <c r="E69" s="357"/>
      <c r="F69" s="357"/>
      <c r="G69" s="367"/>
      <c r="H69" s="338"/>
      <c r="I69" s="357"/>
      <c r="J69" s="338"/>
      <c r="K69" s="382"/>
      <c r="L69" s="385"/>
      <c r="M69" s="388"/>
      <c r="N69" s="107" t="s">
        <v>45</v>
      </c>
      <c r="O69" s="113" t="s">
        <v>466</v>
      </c>
      <c r="Q69" s="82"/>
    </row>
    <row r="70" spans="1:17" s="9" customFormat="1" ht="30" customHeight="1" x14ac:dyDescent="0.3">
      <c r="A70" s="394"/>
      <c r="B70" s="378"/>
      <c r="C70" s="486"/>
      <c r="D70" s="459"/>
      <c r="E70" s="357"/>
      <c r="F70" s="357"/>
      <c r="G70" s="367"/>
      <c r="H70" s="338"/>
      <c r="I70" s="357"/>
      <c r="J70" s="338"/>
      <c r="K70" s="382"/>
      <c r="L70" s="385"/>
      <c r="M70" s="388"/>
      <c r="N70" s="107" t="s">
        <v>47</v>
      </c>
      <c r="O70" s="113" t="s">
        <v>360</v>
      </c>
      <c r="Q70" s="82"/>
    </row>
    <row r="71" spans="1:17" s="9" customFormat="1" ht="30" customHeight="1" thickBot="1" x14ac:dyDescent="0.35">
      <c r="A71" s="394"/>
      <c r="B71" s="378"/>
      <c r="C71" s="486"/>
      <c r="D71" s="460"/>
      <c r="E71" s="453"/>
      <c r="F71" s="453"/>
      <c r="G71" s="468"/>
      <c r="H71" s="452"/>
      <c r="I71" s="453"/>
      <c r="J71" s="452"/>
      <c r="K71" s="454"/>
      <c r="L71" s="455"/>
      <c r="M71" s="389"/>
      <c r="N71" s="107" t="s">
        <v>49</v>
      </c>
      <c r="O71" s="113" t="s">
        <v>361</v>
      </c>
      <c r="Q71" s="82"/>
    </row>
    <row r="72" spans="1:17" s="9" customFormat="1" ht="12.6" thickBot="1" x14ac:dyDescent="0.35">
      <c r="A72" s="11"/>
      <c r="B72" s="10"/>
      <c r="C72" s="72"/>
      <c r="E72" s="14"/>
      <c r="F72" s="14"/>
      <c r="G72" s="76">
        <f>IF(C67=0,0,SUM(G67:G71))</f>
        <v>100</v>
      </c>
      <c r="H72" s="45" t="str">
        <f>IF(AND(C67&gt;0,G72=0),"PLEASE ENSURE KPIs ARE SET",IF(AND(C73&gt;0,G72&gt;0,G72&lt;100),"PLEASE ENSURE TOTAL WEIGHTAGE IS 100%.",IF(G72&gt;100,"WEIGHTAGE EXCEEDED, PLEASE REVIEW.","")))</f>
        <v/>
      </c>
      <c r="I72" s="14"/>
      <c r="J72" s="11"/>
      <c r="K72" s="14"/>
      <c r="L72" s="103"/>
      <c r="M72" s="103"/>
      <c r="N72" s="105"/>
      <c r="O72" s="105" t="str">
        <f>IF(N72="","",1)</f>
        <v/>
      </c>
      <c r="Q72" s="82"/>
    </row>
    <row r="73" spans="1:17" s="4" customFormat="1" ht="15" thickBot="1" x14ac:dyDescent="0.35">
      <c r="A73" s="30"/>
      <c r="C73" s="74">
        <f>SUM(C24:C72)</f>
        <v>100</v>
      </c>
      <c r="D73" s="45" t="str">
        <f>IF(C73&lt;100,"INSUFFICIENT WEIGHTAGE.",IF(C73&gt;100,"WEIGHTAGE EXCEEDED.",""))</f>
        <v/>
      </c>
      <c r="G73"/>
      <c r="H73" s="45"/>
      <c r="I73" s="50" t="s">
        <v>136</v>
      </c>
      <c r="J73" s="48">
        <f>IF(AND(C73=100,P73="OK",P74=0),SUM(M24:M71),"")</f>
        <v>4.1999999999999993</v>
      </c>
      <c r="L73" s="93"/>
      <c r="M73" s="93"/>
      <c r="N73" s="94"/>
      <c r="O73" s="124" t="s">
        <v>137</v>
      </c>
      <c r="P73" s="46" t="str">
        <f>IF(AND(H44="",H60="",H66="",H72=""),"OK","NOT OK")</f>
        <v>OK</v>
      </c>
    </row>
    <row r="74" spans="1:17" ht="16.5" customHeight="1" x14ac:dyDescent="0.4">
      <c r="I74" s="50" t="s">
        <v>138</v>
      </c>
      <c r="J74" s="40" t="str">
        <f>IF(O75=5,"Outstanding",IF(O75=4,"Exceeds",IF(O75=3,"Successful",IF(O75=2,"Partially",IF(O75=1,"Unacceptable","")))))</f>
        <v>Exceeds</v>
      </c>
      <c r="K74"/>
      <c r="M74" s="91"/>
      <c r="O74" s="124" t="s">
        <v>139</v>
      </c>
      <c r="P74" s="84">
        <f>SUM(O24:O72)</f>
        <v>0</v>
      </c>
    </row>
    <row r="75" spans="1:17" ht="16.5" customHeight="1" thickBot="1" x14ac:dyDescent="0.35">
      <c r="K75"/>
      <c r="M75" s="91"/>
      <c r="O75" s="94">
        <f>IF(J73="","",ROUND(J73,0))</f>
        <v>4</v>
      </c>
      <c r="P75" s="46"/>
    </row>
    <row r="76" spans="1:17" s="4" customFormat="1" x14ac:dyDescent="0.3">
      <c r="A76" s="16" t="s">
        <v>140</v>
      </c>
      <c r="B76" s="17"/>
      <c r="C76" s="17"/>
      <c r="D76" s="17"/>
      <c r="E76" s="17"/>
      <c r="F76" s="17"/>
      <c r="G76" s="17"/>
      <c r="H76" s="17"/>
      <c r="I76" s="17"/>
      <c r="J76" s="17"/>
      <c r="K76" s="18"/>
      <c r="L76" s="93"/>
      <c r="M76" s="94"/>
      <c r="N76" s="125"/>
      <c r="O76" s="94"/>
    </row>
    <row r="77" spans="1:17" s="51" customFormat="1" x14ac:dyDescent="0.25">
      <c r="A77" s="57"/>
      <c r="K77" s="58"/>
      <c r="L77" s="126"/>
      <c r="M77" s="127"/>
      <c r="N77" s="128"/>
      <c r="O77" s="127"/>
    </row>
    <row r="78" spans="1:17" s="51" customFormat="1" ht="12" x14ac:dyDescent="0.25">
      <c r="A78" s="57"/>
      <c r="B78" s="52"/>
      <c r="C78" s="52"/>
      <c r="E78" s="52"/>
      <c r="H78" s="52"/>
      <c r="I78" s="52"/>
      <c r="K78" s="64"/>
      <c r="L78" s="126"/>
      <c r="M78" s="126"/>
      <c r="N78" s="127"/>
      <c r="O78" s="127"/>
    </row>
    <row r="79" spans="1:17" s="4" customFormat="1" ht="12" x14ac:dyDescent="0.25">
      <c r="A79" s="19"/>
      <c r="B79" s="4" t="s">
        <v>141</v>
      </c>
      <c r="E79" s="4" t="s">
        <v>142</v>
      </c>
      <c r="H79" s="4" t="s">
        <v>143</v>
      </c>
      <c r="K79" s="20" t="s">
        <v>142</v>
      </c>
      <c r="L79" s="93"/>
      <c r="M79" s="93"/>
      <c r="N79" s="94"/>
      <c r="O79" s="94"/>
    </row>
    <row r="80" spans="1:17" ht="15" thickBot="1" x14ac:dyDescent="0.35">
      <c r="A80" s="21"/>
      <c r="B80" s="8"/>
      <c r="C80" s="8"/>
      <c r="D80" s="8"/>
      <c r="E80" s="8"/>
      <c r="F80" s="8"/>
      <c r="G80" s="8"/>
      <c r="H80" s="8"/>
      <c r="I80" s="8"/>
      <c r="J80" s="8"/>
      <c r="K80" s="22"/>
      <c r="M80" s="91"/>
    </row>
    <row r="81" spans="1:16" ht="85.5" customHeight="1" x14ac:dyDescent="0.3"/>
    <row r="82" spans="1:16" ht="15" thickBot="1" x14ac:dyDescent="0.35">
      <c r="A82" s="7" t="s">
        <v>144</v>
      </c>
      <c r="B82" s="8"/>
      <c r="C82" s="8"/>
      <c r="D82" s="8"/>
      <c r="E82" s="8"/>
      <c r="F82" s="8"/>
      <c r="G82" s="8"/>
      <c r="H82" s="8"/>
      <c r="I82" s="8"/>
      <c r="J82" s="8"/>
    </row>
    <row r="83" spans="1:16" ht="12" customHeight="1" x14ac:dyDescent="0.3">
      <c r="A83" s="80" t="s">
        <v>145</v>
      </c>
      <c r="B83" s="9"/>
    </row>
    <row r="84" spans="1:16" ht="12" customHeight="1" x14ac:dyDescent="0.3">
      <c r="A84" s="9"/>
      <c r="B84" s="9" t="s">
        <v>146</v>
      </c>
    </row>
    <row r="85" spans="1:16" ht="12" customHeight="1" x14ac:dyDescent="0.3">
      <c r="A85" s="9"/>
      <c r="B85" s="9" t="s">
        <v>147</v>
      </c>
    </row>
    <row r="86" spans="1:16" ht="12" customHeight="1" x14ac:dyDescent="0.3">
      <c r="A86" s="9"/>
      <c r="B86" s="9" t="s">
        <v>148</v>
      </c>
    </row>
    <row r="87" spans="1:16" ht="12" customHeight="1" x14ac:dyDescent="0.3">
      <c r="A87" s="9"/>
      <c r="B87" s="9" t="s">
        <v>149</v>
      </c>
    </row>
    <row r="88" spans="1:16" ht="12" customHeight="1" thickBot="1" x14ac:dyDescent="0.35">
      <c r="A88" s="9"/>
      <c r="B88" s="9" t="s">
        <v>150</v>
      </c>
    </row>
    <row r="89" spans="1:16" s="3" customFormat="1" x14ac:dyDescent="0.3">
      <c r="A89" s="343" t="s">
        <v>23</v>
      </c>
      <c r="B89" s="426" t="s">
        <v>151</v>
      </c>
      <c r="C89" s="426" t="s">
        <v>152</v>
      </c>
      <c r="D89" s="426"/>
      <c r="E89" s="426"/>
      <c r="F89" s="428"/>
      <c r="G89" s="343" t="s">
        <v>28</v>
      </c>
      <c r="H89" s="390"/>
      <c r="I89" s="343" t="s">
        <v>29</v>
      </c>
      <c r="J89" s="390"/>
      <c r="K89" s="41"/>
      <c r="L89" s="129"/>
      <c r="M89" s="130"/>
      <c r="N89" s="130"/>
      <c r="O89" s="130"/>
    </row>
    <row r="90" spans="1:16" s="3" customFormat="1" ht="15" thickBot="1" x14ac:dyDescent="0.35">
      <c r="A90" s="425"/>
      <c r="B90" s="427"/>
      <c r="C90" s="427"/>
      <c r="D90" s="427"/>
      <c r="E90" s="427"/>
      <c r="F90" s="429"/>
      <c r="G90" s="81" t="s">
        <v>34</v>
      </c>
      <c r="H90" s="77" t="s">
        <v>35</v>
      </c>
      <c r="I90" s="81" t="s">
        <v>34</v>
      </c>
      <c r="J90" s="77" t="s">
        <v>36</v>
      </c>
      <c r="K90" s="41"/>
      <c r="L90" s="129"/>
      <c r="M90" s="130"/>
      <c r="N90" s="130"/>
      <c r="O90" s="130"/>
    </row>
    <row r="91" spans="1:16" s="24" customFormat="1" ht="82.5" customHeight="1" thickBot="1" x14ac:dyDescent="0.35">
      <c r="A91" s="36">
        <v>1</v>
      </c>
      <c r="B91" s="37" t="s">
        <v>153</v>
      </c>
      <c r="C91" s="433" t="s">
        <v>154</v>
      </c>
      <c r="D91" s="434"/>
      <c r="E91" s="434"/>
      <c r="F91" s="435"/>
      <c r="G91" s="60"/>
      <c r="H91" s="61"/>
      <c r="I91" s="60" t="s">
        <v>71</v>
      </c>
      <c r="J91" s="78"/>
      <c r="K91" s="137">
        <f>IF(I91="Outstanding",5,IF(I91="Exceeds",4,IF(I91="Successful",3,IF(I91="Partially",2,IF(I91="Unacceptable",1)))))</f>
        <v>3</v>
      </c>
      <c r="L91" s="131">
        <f>K91*0.2</f>
        <v>0.60000000000000009</v>
      </c>
      <c r="M91" s="132"/>
      <c r="N91" s="105" t="str">
        <f>IF(P91="","",1)</f>
        <v/>
      </c>
      <c r="O91" s="132"/>
      <c r="P91" s="82" t="str">
        <f>IF(I91="","RATING REQ'D",IF(AND(J91="",OR(I91="Outstanding",I91="Exceeds",I91="Unacceptable")),"Comments compulsory for O, E or U rating",""))</f>
        <v/>
      </c>
    </row>
    <row r="92" spans="1:16" s="24" customFormat="1" ht="48" customHeight="1" thickBot="1" x14ac:dyDescent="0.35">
      <c r="A92" s="85">
        <v>2</v>
      </c>
      <c r="B92" s="12" t="s">
        <v>155</v>
      </c>
      <c r="C92" s="436" t="s">
        <v>156</v>
      </c>
      <c r="D92" s="437"/>
      <c r="E92" s="437"/>
      <c r="F92" s="438"/>
      <c r="G92" s="53"/>
      <c r="H92" s="54"/>
      <c r="I92" s="53" t="s">
        <v>71</v>
      </c>
      <c r="J92" s="79"/>
      <c r="K92" s="137">
        <f>IF(I92="Outstanding",5,IF(I92="Exceeds",4,IF(I92="Successful",3,IF(I92="Partially",2,IF(I92="Unacceptable",1)))))</f>
        <v>3</v>
      </c>
      <c r="L92" s="131">
        <f>K92*0.2</f>
        <v>0.60000000000000009</v>
      </c>
      <c r="M92" s="132"/>
      <c r="N92" s="105" t="str">
        <f>IF(P92="","",1)</f>
        <v/>
      </c>
      <c r="O92" s="132"/>
      <c r="P92" s="82" t="str">
        <f>IF(I92="","RATING REQ'D",IF(AND(J92="",OR(I92="Outstanding",I92="Exceeds",I92="Unacceptable")),"Comments compulsory for O, E or U rating",""))</f>
        <v/>
      </c>
    </row>
    <row r="93" spans="1:16" s="24" customFormat="1" ht="69" customHeight="1" thickBot="1" x14ac:dyDescent="0.35">
      <c r="A93" s="38">
        <v>3</v>
      </c>
      <c r="B93" s="39" t="s">
        <v>157</v>
      </c>
      <c r="C93" s="439" t="s">
        <v>158</v>
      </c>
      <c r="D93" s="440"/>
      <c r="E93" s="440"/>
      <c r="F93" s="440"/>
      <c r="G93" s="62"/>
      <c r="H93" s="63"/>
      <c r="I93" s="62" t="s">
        <v>71</v>
      </c>
      <c r="J93" s="78"/>
      <c r="K93" s="137">
        <f>IF(I93="Outstanding",5,IF(I93="Exceeds",4,IF(I93="Successful",3,IF(I93="Partially",2,IF(I93="Unacceptable",1)))))</f>
        <v>3</v>
      </c>
      <c r="L93" s="131">
        <f>K93*0.2</f>
        <v>0.60000000000000009</v>
      </c>
      <c r="M93" s="132"/>
      <c r="N93" s="105" t="str">
        <f>IF(P93="","",1)</f>
        <v/>
      </c>
      <c r="O93" s="132"/>
      <c r="P93" s="82" t="str">
        <f>IF(I93="","RATING REQ'D",IF(AND(J93="",OR(I93="Outstanding",I93="Exceeds",I93="Unacceptable")),"Comments compulsory for O, E or U rating",""))</f>
        <v/>
      </c>
    </row>
    <row r="94" spans="1:16" s="24" customFormat="1" ht="69" customHeight="1" thickBot="1" x14ac:dyDescent="0.35">
      <c r="A94" s="88">
        <v>4</v>
      </c>
      <c r="B94" s="13" t="s">
        <v>159</v>
      </c>
      <c r="C94" s="445" t="s">
        <v>160</v>
      </c>
      <c r="D94" s="446"/>
      <c r="E94" s="446"/>
      <c r="F94" s="446"/>
      <c r="G94" s="55"/>
      <c r="H94" s="56"/>
      <c r="I94" s="55" t="s">
        <v>71</v>
      </c>
      <c r="J94" s="79"/>
      <c r="K94" s="137">
        <f>IF(I94="Outstanding",5,IF(I94="Exceeds",4,IF(I94="Successful",3,IF(I94="Partially",2,IF(I94="Unacceptable",1)))))</f>
        <v>3</v>
      </c>
      <c r="L94" s="131">
        <f>K94*0.2</f>
        <v>0.60000000000000009</v>
      </c>
      <c r="M94" s="132"/>
      <c r="N94" s="105"/>
      <c r="O94" s="132"/>
      <c r="P94" s="82"/>
    </row>
    <row r="95" spans="1:16" s="24" customFormat="1" ht="93" customHeight="1" thickBot="1" x14ac:dyDescent="0.35">
      <c r="A95" s="89">
        <v>5</v>
      </c>
      <c r="B95" s="90" t="s">
        <v>161</v>
      </c>
      <c r="C95" s="441" t="s">
        <v>162</v>
      </c>
      <c r="D95" s="442"/>
      <c r="E95" s="442"/>
      <c r="F95" s="442"/>
      <c r="G95" s="62"/>
      <c r="H95" s="63"/>
      <c r="I95" s="62" t="s">
        <v>71</v>
      </c>
      <c r="J95" s="78"/>
      <c r="K95" s="137">
        <f>IF(I95="Outstanding",5,IF(I95="Exceeds",4,IF(I95="Successful",3,IF(I95="Partially",2,IF(I95="Unacceptable",1)))))</f>
        <v>3</v>
      </c>
      <c r="L95" s="131">
        <f>K95*0.2</f>
        <v>0.60000000000000009</v>
      </c>
      <c r="M95" s="132"/>
      <c r="N95" s="105" t="str">
        <f>IF(P95="","",1)</f>
        <v/>
      </c>
      <c r="O95" s="132"/>
      <c r="P95" s="82" t="str">
        <f>IF(I95="","RATING REQ'D",IF(AND(J95="",OR(I95="Outstanding",I95="Exceeds",I95="Unacceptable")),"Comments compulsory for O, E or U rating",""))</f>
        <v/>
      </c>
    </row>
    <row r="96" spans="1:16" ht="16.5" customHeight="1" x14ac:dyDescent="0.3">
      <c r="H96" s="50" t="s">
        <v>163</v>
      </c>
      <c r="I96" s="48">
        <f>IF(O96=0,SUM(L91:L95),"")</f>
        <v>3.0000000000000004</v>
      </c>
      <c r="J96" s="1"/>
      <c r="N96" s="124" t="s">
        <v>164</v>
      </c>
      <c r="O96" s="133">
        <f>SUM(N91:N95)</f>
        <v>0</v>
      </c>
    </row>
    <row r="97" spans="1:15" x14ac:dyDescent="0.3">
      <c r="A97" s="1"/>
      <c r="H97" s="50" t="s">
        <v>165</v>
      </c>
      <c r="I97" s="40" t="str">
        <f>IF(O97=5,"Outstanding",IF(O97=4,"Exceeds",IF(O97=3,"Successful",IF(O97=2,"Partially",IF(O97=1,"Unacceptable","")))))</f>
        <v>Successful</v>
      </c>
      <c r="J97" s="1"/>
      <c r="L97" s="92"/>
      <c r="O97" s="94">
        <f>IF(I96="","",ROUND(I96,0))</f>
        <v>3</v>
      </c>
    </row>
    <row r="98" spans="1:15" ht="4.5" customHeight="1" x14ac:dyDescent="0.3">
      <c r="A98" s="1"/>
      <c r="I98" s="47"/>
      <c r="J98" s="1"/>
      <c r="L98" s="92"/>
    </row>
    <row r="99" spans="1:15" x14ac:dyDescent="0.3">
      <c r="A99" s="1"/>
      <c r="H99" s="50" t="s">
        <v>166</v>
      </c>
      <c r="I99" s="49">
        <f>IF(OR(J73="",I96=""),"",(J73*0.9)+(I96*0.1))</f>
        <v>4.0799999999999992</v>
      </c>
      <c r="L99" s="92"/>
    </row>
    <row r="100" spans="1:15" x14ac:dyDescent="0.3">
      <c r="A100" s="1"/>
      <c r="H100" s="50" t="s">
        <v>167</v>
      </c>
      <c r="I100" s="40" t="str">
        <f>IF(O100=5,"Outstanding",IF(O100=4,"Exceeds",IF(O100=3,"Successful",IF(O100=2,"Partially",IF(O100=1,"Unacceptable","")))))</f>
        <v>Exceeds</v>
      </c>
      <c r="L100" s="92"/>
      <c r="O100" s="94">
        <f>IF(I99="","",ROUND(I99,0))</f>
        <v>4</v>
      </c>
    </row>
    <row r="101" spans="1:15" ht="8.25" customHeight="1" thickBot="1" x14ac:dyDescent="0.35"/>
    <row r="102" spans="1:15" ht="12" customHeight="1" x14ac:dyDescent="0.3">
      <c r="A102" s="19" t="s">
        <v>168</v>
      </c>
      <c r="B102" s="25"/>
      <c r="C102" s="25"/>
      <c r="D102" s="25"/>
      <c r="E102" s="25"/>
      <c r="F102" s="25"/>
      <c r="G102" s="25"/>
      <c r="H102" s="25"/>
      <c r="I102" s="25"/>
      <c r="J102" s="26"/>
    </row>
    <row r="103" spans="1:15" s="51" customFormat="1" ht="12" x14ac:dyDescent="0.25">
      <c r="A103" s="57"/>
      <c r="J103" s="58"/>
      <c r="K103" s="59"/>
      <c r="L103" s="126"/>
      <c r="M103" s="127"/>
      <c r="N103" s="127"/>
      <c r="O103" s="127"/>
    </row>
    <row r="104" spans="1:15" s="51" customFormat="1" ht="12" x14ac:dyDescent="0.25">
      <c r="A104" s="57"/>
      <c r="B104" s="52"/>
      <c r="C104" s="52"/>
      <c r="E104" s="52"/>
      <c r="G104" s="52"/>
      <c r="H104" s="52"/>
      <c r="J104" s="64"/>
      <c r="K104" s="59"/>
      <c r="L104" s="126"/>
      <c r="M104" s="127"/>
      <c r="N104" s="127"/>
      <c r="O104" s="127"/>
    </row>
    <row r="105" spans="1:15" s="4" customFormat="1" ht="12" x14ac:dyDescent="0.25">
      <c r="A105" s="19"/>
      <c r="B105" s="443" t="s">
        <v>141</v>
      </c>
      <c r="C105" s="443"/>
      <c r="E105" s="6" t="s">
        <v>142</v>
      </c>
      <c r="G105" s="444" t="s">
        <v>143</v>
      </c>
      <c r="H105" s="444"/>
      <c r="J105" s="31" t="s">
        <v>142</v>
      </c>
      <c r="K105" s="6"/>
      <c r="L105" s="93"/>
      <c r="M105" s="94"/>
      <c r="N105" s="94"/>
      <c r="O105" s="94"/>
    </row>
    <row r="106" spans="1:15" s="4" customFormat="1" ht="6.75" customHeight="1" thickBot="1" x14ac:dyDescent="0.3">
      <c r="A106" s="28"/>
      <c r="B106" s="5"/>
      <c r="C106" s="5"/>
      <c r="D106" s="5"/>
      <c r="E106" s="5"/>
      <c r="F106" s="5"/>
      <c r="G106" s="5"/>
      <c r="H106" s="5"/>
      <c r="I106" s="5"/>
      <c r="J106" s="29"/>
      <c r="K106" s="6"/>
      <c r="L106" s="93"/>
      <c r="M106" s="94"/>
      <c r="N106" s="94"/>
      <c r="O106" s="94"/>
    </row>
    <row r="107" spans="1:15" ht="6" customHeight="1" x14ac:dyDescent="0.3">
      <c r="K107"/>
      <c r="L107" s="92"/>
    </row>
    <row r="108" spans="1:15" ht="6" customHeight="1" x14ac:dyDescent="0.3">
      <c r="K108"/>
      <c r="L108" s="92"/>
    </row>
    <row r="109" spans="1:15" ht="6" customHeight="1" x14ac:dyDescent="0.3">
      <c r="K109"/>
      <c r="L109" s="92"/>
    </row>
    <row r="110" spans="1:15" ht="21.75" customHeight="1" x14ac:dyDescent="0.3">
      <c r="K110"/>
      <c r="L110" s="92"/>
    </row>
    <row r="111" spans="1:15" ht="18.600000000000001" thickBot="1" x14ac:dyDescent="0.4">
      <c r="A111" s="35" t="s">
        <v>169</v>
      </c>
      <c r="B111" s="8"/>
      <c r="C111" s="8"/>
      <c r="D111" s="8"/>
      <c r="E111" s="8"/>
      <c r="F111" s="8"/>
      <c r="G111" s="8"/>
      <c r="H111" s="8"/>
      <c r="I111" s="8"/>
      <c r="J111" s="8"/>
      <c r="K111"/>
      <c r="L111" s="134"/>
      <c r="M111" s="135"/>
    </row>
    <row r="113" spans="1:15" ht="18" x14ac:dyDescent="0.35">
      <c r="A113" s="2" t="s">
        <v>170</v>
      </c>
      <c r="C113" s="65"/>
      <c r="K113"/>
      <c r="L113" s="92"/>
    </row>
    <row r="114" spans="1:15" x14ac:dyDescent="0.3">
      <c r="K114"/>
      <c r="L114" s="92"/>
    </row>
    <row r="115" spans="1:15" ht="12" customHeight="1" x14ac:dyDescent="0.3">
      <c r="A115" s="80" t="s">
        <v>171</v>
      </c>
      <c r="B115" s="9"/>
      <c r="C115" s="27"/>
      <c r="D115" s="27"/>
      <c r="E115" s="27"/>
      <c r="F115" s="27"/>
      <c r="G115" s="27"/>
      <c r="H115" s="27"/>
      <c r="I115" s="27"/>
      <c r="J115" s="27"/>
      <c r="K115"/>
      <c r="L115" s="92"/>
    </row>
    <row r="116" spans="1:15" ht="12" customHeight="1" x14ac:dyDescent="0.3">
      <c r="A116" s="9"/>
      <c r="B116" s="9" t="s">
        <v>172</v>
      </c>
      <c r="C116" s="27"/>
      <c r="D116" s="27"/>
      <c r="E116" s="27"/>
      <c r="F116" s="27"/>
      <c r="G116" s="27"/>
      <c r="H116" s="27"/>
      <c r="I116" s="27"/>
      <c r="J116" s="27"/>
      <c r="K116"/>
      <c r="L116" s="92"/>
    </row>
    <row r="117" spans="1:15" ht="12" customHeight="1" x14ac:dyDescent="0.3">
      <c r="A117" s="9"/>
      <c r="B117" s="9" t="s">
        <v>173</v>
      </c>
      <c r="C117" s="27"/>
      <c r="D117" s="27"/>
      <c r="E117" s="27"/>
      <c r="F117" s="27"/>
      <c r="G117" s="27"/>
      <c r="H117" s="27"/>
      <c r="I117" s="27"/>
      <c r="J117" s="27"/>
      <c r="K117"/>
      <c r="L117" s="92"/>
    </row>
    <row r="118" spans="1:15" ht="12" customHeight="1" x14ac:dyDescent="0.3">
      <c r="A118" s="9"/>
      <c r="B118" s="9" t="s">
        <v>174</v>
      </c>
      <c r="C118" s="27"/>
      <c r="D118" s="27"/>
      <c r="E118" s="27"/>
      <c r="F118" s="27"/>
      <c r="G118" s="27"/>
      <c r="H118" s="27"/>
      <c r="I118" s="27"/>
      <c r="J118" s="27"/>
      <c r="K118"/>
      <c r="L118" s="92"/>
    </row>
    <row r="119" spans="1:15" ht="12" customHeight="1" x14ac:dyDescent="0.3">
      <c r="A119" s="9"/>
      <c r="B119" s="9" t="s">
        <v>175</v>
      </c>
      <c r="C119" s="27"/>
      <c r="D119" s="27"/>
      <c r="E119" s="27"/>
      <c r="F119" s="27"/>
      <c r="G119" s="27"/>
      <c r="H119" s="27"/>
      <c r="I119" s="27"/>
      <c r="J119" s="27"/>
      <c r="K119"/>
      <c r="L119" s="92"/>
    </row>
    <row r="120" spans="1:15" ht="12" customHeight="1" x14ac:dyDescent="0.3">
      <c r="A120" s="9"/>
      <c r="B120" s="9" t="s">
        <v>176</v>
      </c>
      <c r="C120" s="27"/>
      <c r="D120" s="27"/>
      <c r="E120" s="27"/>
      <c r="F120" s="27"/>
      <c r="G120" s="27"/>
      <c r="H120" s="27"/>
      <c r="I120" s="27"/>
      <c r="J120" s="27"/>
      <c r="K120"/>
      <c r="L120" s="92"/>
    </row>
    <row r="121" spans="1:15" ht="4.5" customHeight="1" thickBot="1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/>
      <c r="L121" s="92"/>
    </row>
    <row r="122" spans="1:15" ht="15" thickBot="1" x14ac:dyDescent="0.35">
      <c r="A122" s="32" t="s">
        <v>35</v>
      </c>
      <c r="B122" s="33"/>
      <c r="C122" s="33"/>
      <c r="D122" s="33"/>
      <c r="E122" s="33"/>
      <c r="F122" s="33"/>
      <c r="G122" s="33"/>
      <c r="H122" s="33"/>
      <c r="I122" s="33"/>
      <c r="J122" s="34"/>
      <c r="K122"/>
      <c r="L122" s="92"/>
    </row>
    <row r="123" spans="1:15" s="66" customFormat="1" ht="73.5" customHeight="1" thickTop="1" x14ac:dyDescent="0.3">
      <c r="A123" s="430"/>
      <c r="B123" s="431"/>
      <c r="C123" s="431"/>
      <c r="D123" s="431"/>
      <c r="E123" s="431"/>
      <c r="F123" s="431"/>
      <c r="G123" s="431"/>
      <c r="H123" s="431"/>
      <c r="I123" s="431"/>
      <c r="J123" s="432"/>
      <c r="L123" s="136"/>
      <c r="M123" s="136"/>
      <c r="N123" s="136"/>
      <c r="O123" s="136"/>
    </row>
    <row r="124" spans="1:15" s="66" customFormat="1" ht="15" thickBot="1" x14ac:dyDescent="0.35">
      <c r="A124" s="67" t="s">
        <v>177</v>
      </c>
      <c r="B124" s="68"/>
      <c r="C124" s="68"/>
      <c r="D124" s="68"/>
      <c r="E124" s="69"/>
      <c r="F124" s="70"/>
      <c r="G124" s="68"/>
      <c r="H124" s="69"/>
      <c r="I124" s="70" t="s">
        <v>178</v>
      </c>
      <c r="J124" s="71"/>
      <c r="L124" s="136"/>
      <c r="M124" s="136"/>
      <c r="N124" s="136"/>
      <c r="O124" s="136"/>
    </row>
    <row r="125" spans="1:15" ht="15" thickBot="1" x14ac:dyDescent="0.35">
      <c r="A125" s="43"/>
      <c r="J125" s="44"/>
      <c r="K125"/>
      <c r="L125" s="92"/>
    </row>
    <row r="126" spans="1:15" ht="15" thickBot="1" x14ac:dyDescent="0.35">
      <c r="A126" s="32" t="s">
        <v>36</v>
      </c>
      <c r="B126" s="33"/>
      <c r="C126" s="33"/>
      <c r="D126" s="33"/>
      <c r="E126" s="33"/>
      <c r="F126" s="33"/>
      <c r="G126" s="33"/>
      <c r="H126" s="33"/>
      <c r="I126" s="33"/>
      <c r="J126" s="34"/>
      <c r="K126"/>
      <c r="L126" s="92"/>
    </row>
    <row r="127" spans="1:15" s="66" customFormat="1" ht="73.5" customHeight="1" thickTop="1" x14ac:dyDescent="0.3">
      <c r="A127" s="430"/>
      <c r="B127" s="431"/>
      <c r="C127" s="431"/>
      <c r="D127" s="431"/>
      <c r="E127" s="431"/>
      <c r="F127" s="431"/>
      <c r="G127" s="431"/>
      <c r="H127" s="431"/>
      <c r="I127" s="431"/>
      <c r="J127" s="432"/>
      <c r="L127" s="136"/>
      <c r="M127" s="136"/>
      <c r="N127" s="136"/>
      <c r="O127" s="136"/>
    </row>
    <row r="128" spans="1:15" s="66" customFormat="1" ht="15" thickBot="1" x14ac:dyDescent="0.35">
      <c r="A128" s="67" t="s">
        <v>179</v>
      </c>
      <c r="B128" s="68"/>
      <c r="C128" s="68"/>
      <c r="D128" s="68"/>
      <c r="E128" s="69"/>
      <c r="F128" s="70"/>
      <c r="G128" s="68"/>
      <c r="H128" s="69"/>
      <c r="I128" s="70" t="s">
        <v>178</v>
      </c>
      <c r="J128" s="71"/>
      <c r="L128" s="136"/>
      <c r="M128" s="136"/>
      <c r="N128" s="136"/>
      <c r="O128" s="136"/>
    </row>
    <row r="129" spans="11:12" ht="4.5" customHeight="1" x14ac:dyDescent="0.3">
      <c r="K129"/>
      <c r="L129" s="92"/>
    </row>
  </sheetData>
  <mergeCells count="141">
    <mergeCell ref="G105:H105"/>
    <mergeCell ref="A123:J123"/>
    <mergeCell ref="A127:J127"/>
    <mergeCell ref="C91:F91"/>
    <mergeCell ref="C92:F92"/>
    <mergeCell ref="C93:F93"/>
    <mergeCell ref="C94:F94"/>
    <mergeCell ref="C95:F95"/>
    <mergeCell ref="B105:C105"/>
    <mergeCell ref="A89:A90"/>
    <mergeCell ref="B89:B90"/>
    <mergeCell ref="C89:F90"/>
    <mergeCell ref="G89:H89"/>
    <mergeCell ref="I89:J89"/>
    <mergeCell ref="G67:G71"/>
    <mergeCell ref="H67:H71"/>
    <mergeCell ref="I67:I71"/>
    <mergeCell ref="J67:J71"/>
    <mergeCell ref="A67:A71"/>
    <mergeCell ref="M55:M59"/>
    <mergeCell ref="G61:G65"/>
    <mergeCell ref="H61:H65"/>
    <mergeCell ref="I61:I65"/>
    <mergeCell ref="K67:K71"/>
    <mergeCell ref="L67:L71"/>
    <mergeCell ref="J61:J65"/>
    <mergeCell ref="K61:K65"/>
    <mergeCell ref="L61:L65"/>
    <mergeCell ref="M61:M65"/>
    <mergeCell ref="M67:M71"/>
    <mergeCell ref="A61:A65"/>
    <mergeCell ref="B61:B65"/>
    <mergeCell ref="C61:C65"/>
    <mergeCell ref="D61:D65"/>
    <mergeCell ref="E61:E65"/>
    <mergeCell ref="F61:F65"/>
    <mergeCell ref="B67:B71"/>
    <mergeCell ref="C67:C71"/>
    <mergeCell ref="D67:D71"/>
    <mergeCell ref="E67:E71"/>
    <mergeCell ref="F67:F71"/>
    <mergeCell ref="M45:M49"/>
    <mergeCell ref="G45:G49"/>
    <mergeCell ref="H45:H49"/>
    <mergeCell ref="I45:I49"/>
    <mergeCell ref="J45:J49"/>
    <mergeCell ref="K45:K49"/>
    <mergeCell ref="L45:L49"/>
    <mergeCell ref="D50:D54"/>
    <mergeCell ref="E50:E54"/>
    <mergeCell ref="F50:F54"/>
    <mergeCell ref="G50:G54"/>
    <mergeCell ref="H50:H54"/>
    <mergeCell ref="I50:I54"/>
    <mergeCell ref="M50:M54"/>
    <mergeCell ref="A45:A59"/>
    <mergeCell ref="B45:B59"/>
    <mergeCell ref="C45:C59"/>
    <mergeCell ref="D45:D49"/>
    <mergeCell ref="E45:E49"/>
    <mergeCell ref="F45:F49"/>
    <mergeCell ref="J50:J54"/>
    <mergeCell ref="K50:K54"/>
    <mergeCell ref="L50:L54"/>
    <mergeCell ref="D55:D59"/>
    <mergeCell ref="E55:E59"/>
    <mergeCell ref="F55:F59"/>
    <mergeCell ref="G55:G59"/>
    <mergeCell ref="H55:H59"/>
    <mergeCell ref="I55:I59"/>
    <mergeCell ref="J55:J59"/>
    <mergeCell ref="K55:K59"/>
    <mergeCell ref="L55:L59"/>
    <mergeCell ref="J39:J43"/>
    <mergeCell ref="K39:K43"/>
    <mergeCell ref="L39:L43"/>
    <mergeCell ref="M34:M38"/>
    <mergeCell ref="M29:M33"/>
    <mergeCell ref="D34:D38"/>
    <mergeCell ref="E34:E38"/>
    <mergeCell ref="F34:F38"/>
    <mergeCell ref="G34:G38"/>
    <mergeCell ref="H34:H38"/>
    <mergeCell ref="G39:G43"/>
    <mergeCell ref="H39:H43"/>
    <mergeCell ref="I39:I43"/>
    <mergeCell ref="M39:M43"/>
    <mergeCell ref="K24:K28"/>
    <mergeCell ref="L24:L28"/>
    <mergeCell ref="I34:I38"/>
    <mergeCell ref="J34:J38"/>
    <mergeCell ref="K34:K38"/>
    <mergeCell ref="L34:L38"/>
    <mergeCell ref="M24:M28"/>
    <mergeCell ref="D29:D33"/>
    <mergeCell ref="E29:E33"/>
    <mergeCell ref="F29:F33"/>
    <mergeCell ref="G29:G33"/>
    <mergeCell ref="H29:H33"/>
    <mergeCell ref="G22:G23"/>
    <mergeCell ref="H22:I22"/>
    <mergeCell ref="J22:K22"/>
    <mergeCell ref="L22:L23"/>
    <mergeCell ref="M22:M23"/>
    <mergeCell ref="N22:N23"/>
    <mergeCell ref="O22:O23"/>
    <mergeCell ref="A24:A43"/>
    <mergeCell ref="B24:B43"/>
    <mergeCell ref="C24:C43"/>
    <mergeCell ref="D24:D28"/>
    <mergeCell ref="E24:E28"/>
    <mergeCell ref="F24:F28"/>
    <mergeCell ref="D39:D43"/>
    <mergeCell ref="E39:E43"/>
    <mergeCell ref="F39:F43"/>
    <mergeCell ref="I29:I33"/>
    <mergeCell ref="J29:J33"/>
    <mergeCell ref="K29:K33"/>
    <mergeCell ref="L29:L33"/>
    <mergeCell ref="G24:G28"/>
    <mergeCell ref="H24:H28"/>
    <mergeCell ref="I24:I28"/>
    <mergeCell ref="J24:J2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73">
    <cfRule type="cellIs" dxfId="27" priority="33" operator="notEqual">
      <formula>100</formula>
    </cfRule>
  </conditionalFormatting>
  <conditionalFormatting sqref="C113">
    <cfRule type="cellIs" dxfId="26" priority="29" operator="equal">
      <formula>""</formula>
    </cfRule>
  </conditionalFormatting>
  <conditionalFormatting sqref="G44">
    <cfRule type="cellIs" dxfId="25" priority="28" operator="notEqual">
      <formula>100</formula>
    </cfRule>
  </conditionalFormatting>
  <conditionalFormatting sqref="G60">
    <cfRule type="cellIs" dxfId="24" priority="27" operator="notEqual">
      <formula>100</formula>
    </cfRule>
  </conditionalFormatting>
  <conditionalFormatting sqref="G66">
    <cfRule type="cellIs" dxfId="23" priority="26" operator="notEqual">
      <formula>100</formula>
    </cfRule>
  </conditionalFormatting>
  <conditionalFormatting sqref="G72">
    <cfRule type="cellIs" dxfId="22" priority="25" operator="notEqual">
      <formula>100</formula>
    </cfRule>
  </conditionalFormatting>
  <conditionalFormatting sqref="K91:K95">
    <cfRule type="cellIs" dxfId="21" priority="13" operator="equal">
      <formula>FALSE</formula>
    </cfRule>
  </conditionalFormatting>
  <conditionalFormatting sqref="L24">
    <cfRule type="cellIs" dxfId="20" priority="23" operator="equal">
      <formula>FALSE</formula>
    </cfRule>
  </conditionalFormatting>
  <conditionalFormatting sqref="L29 L34 L39">
    <cfRule type="cellIs" dxfId="19" priority="21" operator="equal">
      <formula>FALSE</formula>
    </cfRule>
  </conditionalFormatting>
  <conditionalFormatting sqref="L45">
    <cfRule type="cellIs" dxfId="18" priority="3" operator="equal">
      <formula>FALSE</formula>
    </cfRule>
  </conditionalFormatting>
  <conditionalFormatting sqref="L50">
    <cfRule type="cellIs" dxfId="17" priority="1" operator="equal">
      <formula>FALSE</formula>
    </cfRule>
  </conditionalFormatting>
  <conditionalFormatting sqref="L55">
    <cfRule type="cellIs" dxfId="16" priority="9" operator="equal">
      <formula>FALSE</formula>
    </cfRule>
  </conditionalFormatting>
  <conditionalFormatting sqref="L61">
    <cfRule type="cellIs" dxfId="15" priority="7" operator="equal">
      <formula>FALSE</formula>
    </cfRule>
  </conditionalFormatting>
  <conditionalFormatting sqref="L67">
    <cfRule type="cellIs" dxfId="14" priority="19" operator="equal">
      <formula>FALSE</formula>
    </cfRule>
  </conditionalFormatting>
  <dataValidations count="5">
    <dataValidation type="whole" allowBlank="1" showInputMessage="1" showErrorMessage="1" error="Only whole numbers between 10 to 100 is allowed." sqref="F50:F54" xr:uid="{00000000-0002-0000-0D00-000000000000}">
      <formula1>3</formula1>
      <formula2>100</formula2>
    </dataValidation>
    <dataValidation allowBlank="1" showInputMessage="1" showErrorMessage="1" error="Only whole numbers between 10 to 100 is allowed." sqref="G39 G24 G29 G34 G55 G67 G61 G45 G50" xr:uid="{00000000-0002-0000-0D00-000001000000}"/>
    <dataValidation type="whole" allowBlank="1" showInputMessage="1" showErrorMessage="1" error="Only whole numbers between 10 to 100 is allowed." sqref="G68:G71 G40:G43 G25:G28 G30:G33 G35:G38 F34 G51:G54 F55 G56:G59 C67 F67 F61 G62:G65 C61:C65 F45 G46:G49" xr:uid="{00000000-0002-0000-0D00-000002000000}">
      <formula1>5</formula1>
      <formula2>100</formula2>
    </dataValidation>
    <dataValidation type="list" allowBlank="1" showInputMessage="1" showErrorMessage="1" sqref="J67:J71 C113 H67:H71 G91:G95 I91:I95 J61:J65 H61:H65 H24:H43 J24:J43 H45:H59 J45:J59" xr:uid="{00000000-0002-0000-0D00-000003000000}">
      <formula1>"Outstanding, Exceeds, Successful, Partially, Unacceptable"</formula1>
    </dataValidation>
    <dataValidation type="whole" allowBlank="1" showInputMessage="1" showErrorMessage="1" error="Only whole numbers between 10 to 100 is allowed." sqref="F24 F29 C68:C71 C24:C43 C45:C59" xr:uid="{00000000-0002-0000-0D00-000004000000}">
      <formula1>10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124"/>
  <sheetViews>
    <sheetView zoomScale="70" zoomScaleNormal="70" workbookViewId="0">
      <selection activeCell="M10" sqref="M10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26.33203125" style="92" bestFit="1" customWidth="1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93">
        <v>1</v>
      </c>
      <c r="B24" s="395" t="s">
        <v>192</v>
      </c>
      <c r="C24" s="485">
        <v>67</v>
      </c>
      <c r="D24" s="458">
        <v>1</v>
      </c>
      <c r="E24" s="356" t="s">
        <v>377</v>
      </c>
      <c r="F24" s="356">
        <v>32</v>
      </c>
      <c r="G24" s="366">
        <f>F24/$C$24*100</f>
        <v>47.761194029850742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1.5999999999999999</v>
      </c>
      <c r="N24" s="107" t="s">
        <v>39</v>
      </c>
      <c r="O24" s="152" t="s">
        <v>563</v>
      </c>
      <c r="P24" s="105"/>
      <c r="Q24" s="153" t="str">
        <f>IF(AND($C$24&gt;0,G24&gt;0,J24=""),"RATING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394"/>
      <c r="B25" s="378"/>
      <c r="C25" s="486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107" t="s">
        <v>43</v>
      </c>
      <c r="O25" s="154" t="s">
        <v>564</v>
      </c>
      <c r="P25" s="105"/>
      <c r="Q25" s="153"/>
    </row>
    <row r="26" spans="1:17" s="9" customFormat="1" ht="30" customHeight="1" x14ac:dyDescent="0.3">
      <c r="A26" s="394"/>
      <c r="B26" s="378"/>
      <c r="C26" s="486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107" t="s">
        <v>45</v>
      </c>
      <c r="O26" s="154" t="s">
        <v>565</v>
      </c>
      <c r="P26" s="105"/>
      <c r="Q26" s="153"/>
    </row>
    <row r="27" spans="1:17" s="9" customFormat="1" ht="30" customHeight="1" x14ac:dyDescent="0.3">
      <c r="A27" s="394"/>
      <c r="B27" s="378"/>
      <c r="C27" s="486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107" t="s">
        <v>47</v>
      </c>
      <c r="O27" s="154" t="s">
        <v>566</v>
      </c>
      <c r="P27" s="105"/>
      <c r="Q27" s="153"/>
    </row>
    <row r="28" spans="1:17" s="9" customFormat="1" ht="30" customHeight="1" thickBot="1" x14ac:dyDescent="0.35">
      <c r="A28" s="394"/>
      <c r="B28" s="378"/>
      <c r="C28" s="486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107" t="s">
        <v>49</v>
      </c>
      <c r="O28" s="154" t="s">
        <v>567</v>
      </c>
      <c r="P28" s="105"/>
      <c r="Q28" s="153"/>
    </row>
    <row r="29" spans="1:17" s="9" customFormat="1" ht="30" customHeight="1" x14ac:dyDescent="0.3">
      <c r="A29" s="394"/>
      <c r="B29" s="378"/>
      <c r="C29" s="486"/>
      <c r="D29" s="458">
        <v>2</v>
      </c>
      <c r="E29" s="356" t="s">
        <v>378</v>
      </c>
      <c r="F29" s="356">
        <v>30</v>
      </c>
      <c r="G29" s="366">
        <f>F29/$C$24*100</f>
        <v>44.776119402985074</v>
      </c>
      <c r="H29" s="337" t="s">
        <v>39</v>
      </c>
      <c r="I29" s="356"/>
      <c r="J29" s="337" t="s">
        <v>39</v>
      </c>
      <c r="K29" s="381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1.5</v>
      </c>
      <c r="N29" s="107" t="s">
        <v>39</v>
      </c>
      <c r="O29" s="155" t="s">
        <v>390</v>
      </c>
      <c r="P29" s="155" t="s">
        <v>390</v>
      </c>
      <c r="Q29" s="155" t="s">
        <v>390</v>
      </c>
    </row>
    <row r="30" spans="1:17" s="9" customFormat="1" ht="30" customHeight="1" x14ac:dyDescent="0.3">
      <c r="A30" s="394"/>
      <c r="B30" s="378"/>
      <c r="C30" s="486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107" t="s">
        <v>43</v>
      </c>
      <c r="O30" s="155" t="s">
        <v>568</v>
      </c>
      <c r="P30" s="155" t="s">
        <v>391</v>
      </c>
      <c r="Q30" s="155" t="s">
        <v>391</v>
      </c>
    </row>
    <row r="31" spans="1:17" s="9" customFormat="1" ht="30" customHeight="1" x14ac:dyDescent="0.3">
      <c r="A31" s="394"/>
      <c r="B31" s="378"/>
      <c r="C31" s="486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07" t="s">
        <v>45</v>
      </c>
      <c r="O31" s="155" t="s">
        <v>569</v>
      </c>
      <c r="P31" s="155" t="s">
        <v>392</v>
      </c>
      <c r="Q31" s="155" t="s">
        <v>392</v>
      </c>
    </row>
    <row r="32" spans="1:17" s="9" customFormat="1" ht="30" customHeight="1" x14ac:dyDescent="0.3">
      <c r="A32" s="394"/>
      <c r="B32" s="378"/>
      <c r="C32" s="486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07" t="s">
        <v>47</v>
      </c>
      <c r="O32" s="155" t="s">
        <v>570</v>
      </c>
      <c r="P32" s="155" t="s">
        <v>393</v>
      </c>
      <c r="Q32" s="155" t="s">
        <v>393</v>
      </c>
    </row>
    <row r="33" spans="1:17" s="9" customFormat="1" ht="30" customHeight="1" thickBot="1" x14ac:dyDescent="0.35">
      <c r="A33" s="394"/>
      <c r="B33" s="378"/>
      <c r="C33" s="486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07" t="s">
        <v>49</v>
      </c>
      <c r="O33" s="140" t="s">
        <v>571</v>
      </c>
      <c r="P33" s="140" t="s">
        <v>394</v>
      </c>
      <c r="Q33" s="140" t="s">
        <v>394</v>
      </c>
    </row>
    <row r="34" spans="1:17" s="9" customFormat="1" ht="30" customHeight="1" x14ac:dyDescent="0.3">
      <c r="A34" s="394"/>
      <c r="B34" s="378"/>
      <c r="C34" s="486"/>
      <c r="D34" s="458">
        <v>3</v>
      </c>
      <c r="E34" s="356" t="s">
        <v>572</v>
      </c>
      <c r="F34" s="356">
        <v>5</v>
      </c>
      <c r="G34" s="366">
        <f>F34/$C$24*100</f>
        <v>7.4626865671641784</v>
      </c>
      <c r="H34" s="337" t="s">
        <v>39</v>
      </c>
      <c r="I34" s="356"/>
      <c r="J34" s="337" t="s">
        <v>39</v>
      </c>
      <c r="K34" s="381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0.24999999999999994</v>
      </c>
      <c r="N34" s="111" t="s">
        <v>39</v>
      </c>
      <c r="O34" s="109" t="s">
        <v>573</v>
      </c>
      <c r="P34" s="105"/>
      <c r="Q34" s="153" t="str">
        <f>IF(AND($C$24&gt;0,G34&gt;0,J34=""),"RATING REQ'D",IF(AND(K34="",OR(J34="Outstanding",J34="Exceeds", J34="Unacceptable")),"Comments compulsory for O, E and U rating",""))</f>
        <v/>
      </c>
    </row>
    <row r="35" spans="1:17" s="9" customFormat="1" ht="30" customHeight="1" x14ac:dyDescent="0.3">
      <c r="A35" s="394"/>
      <c r="B35" s="378"/>
      <c r="C35" s="486"/>
      <c r="D35" s="459"/>
      <c r="E35" s="357"/>
      <c r="F35" s="357"/>
      <c r="G35" s="367"/>
      <c r="H35" s="338"/>
      <c r="I35" s="357"/>
      <c r="J35" s="338"/>
      <c r="K35" s="382"/>
      <c r="L35" s="385"/>
      <c r="M35" s="388"/>
      <c r="N35" s="111" t="s">
        <v>43</v>
      </c>
      <c r="O35" s="109" t="s">
        <v>574</v>
      </c>
      <c r="P35" s="105"/>
      <c r="Q35" s="153"/>
    </row>
    <row r="36" spans="1:17" s="9" customFormat="1" ht="30" customHeight="1" x14ac:dyDescent="0.3">
      <c r="A36" s="394"/>
      <c r="B36" s="378"/>
      <c r="C36" s="486"/>
      <c r="D36" s="459"/>
      <c r="E36" s="357"/>
      <c r="F36" s="357"/>
      <c r="G36" s="367"/>
      <c r="H36" s="338"/>
      <c r="I36" s="357"/>
      <c r="J36" s="338"/>
      <c r="K36" s="382"/>
      <c r="L36" s="385"/>
      <c r="M36" s="388"/>
      <c r="N36" s="111" t="s">
        <v>45</v>
      </c>
      <c r="O36" s="109" t="s">
        <v>575</v>
      </c>
      <c r="P36" s="105"/>
      <c r="Q36" s="153"/>
    </row>
    <row r="37" spans="1:17" s="9" customFormat="1" ht="30" customHeight="1" x14ac:dyDescent="0.3">
      <c r="A37" s="394"/>
      <c r="B37" s="378"/>
      <c r="C37" s="486"/>
      <c r="D37" s="459"/>
      <c r="E37" s="357"/>
      <c r="F37" s="357"/>
      <c r="G37" s="367"/>
      <c r="H37" s="338"/>
      <c r="I37" s="357"/>
      <c r="J37" s="338"/>
      <c r="K37" s="382"/>
      <c r="L37" s="385"/>
      <c r="M37" s="388"/>
      <c r="N37" s="111" t="s">
        <v>47</v>
      </c>
      <c r="O37" s="109" t="s">
        <v>576</v>
      </c>
      <c r="P37" s="105"/>
      <c r="Q37" s="153"/>
    </row>
    <row r="38" spans="1:17" s="9" customFormat="1" ht="30" customHeight="1" thickBot="1" x14ac:dyDescent="0.35">
      <c r="A38" s="417"/>
      <c r="B38" s="407"/>
      <c r="C38" s="487"/>
      <c r="D38" s="469"/>
      <c r="E38" s="358"/>
      <c r="F38" s="358"/>
      <c r="G38" s="368"/>
      <c r="H38" s="452"/>
      <c r="I38" s="358"/>
      <c r="J38" s="452"/>
      <c r="K38" s="454"/>
      <c r="L38" s="386"/>
      <c r="M38" s="389"/>
      <c r="N38" s="111" t="s">
        <v>49</v>
      </c>
      <c r="O38" s="110" t="s">
        <v>577</v>
      </c>
      <c r="P38" s="105"/>
      <c r="Q38" s="153"/>
    </row>
    <row r="39" spans="1:17" s="9" customFormat="1" ht="30" customHeight="1" thickBot="1" x14ac:dyDescent="0.35">
      <c r="A39" s="11"/>
      <c r="B39" s="10"/>
      <c r="C39" s="72"/>
      <c r="E39" s="14"/>
      <c r="F39" s="14"/>
      <c r="G39" s="73">
        <f>IF(C24=0,0,SUM(G24:G38))</f>
        <v>100</v>
      </c>
      <c r="H39" s="45" t="str">
        <f>IF(AND(C24&gt;0,G39=0),"PLEASE ENSURE KPIs ARE SET",IF(AND(C24&gt;0,G39&gt;0,G39&lt;100),"PLEASE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P39" s="105"/>
      <c r="Q39" s="153"/>
    </row>
    <row r="40" spans="1:17" s="9" customFormat="1" ht="30" customHeight="1" x14ac:dyDescent="0.3">
      <c r="A40" s="393">
        <v>2</v>
      </c>
      <c r="B40" s="395" t="s">
        <v>97</v>
      </c>
      <c r="C40" s="485">
        <v>23</v>
      </c>
      <c r="D40" s="458">
        <v>1</v>
      </c>
      <c r="E40" s="356" t="s">
        <v>553</v>
      </c>
      <c r="F40" s="356">
        <v>10</v>
      </c>
      <c r="G40" s="366">
        <f>F40/$C$40*100</f>
        <v>43.478260869565219</v>
      </c>
      <c r="H40" s="337" t="s">
        <v>39</v>
      </c>
      <c r="I40" s="356"/>
      <c r="J40" s="337" t="s">
        <v>39</v>
      </c>
      <c r="K40" s="381" t="s">
        <v>41</v>
      </c>
      <c r="L40" s="384">
        <f>IF(OR($C$40=0,G40=0),FALSE,IF(J40="Outstanding",5,IF(J40="Exceeds",4,IF(J40="Successful",3,IF(J40="Partially",2,IF(J40="Unacceptable",1))))))</f>
        <v>5</v>
      </c>
      <c r="M40" s="387">
        <f>$C$40*G40*L40/10000</f>
        <v>0.5</v>
      </c>
      <c r="N40" s="107" t="s">
        <v>39</v>
      </c>
      <c r="O40" s="120" t="s">
        <v>554</v>
      </c>
      <c r="P40" s="105"/>
      <c r="Q40" s="153" t="str">
        <f>IF(AND($C$40&gt;0,G40&gt;0,J40=""),"RATING REQ'D",IF(AND(K40="",OR(J40="Outstanding",J40="Exceeds", J40="Unacceptable")),"Comments compulsory for O, E and U rating",""))</f>
        <v/>
      </c>
    </row>
    <row r="41" spans="1:17" s="9" customFormat="1" ht="30" customHeight="1" x14ac:dyDescent="0.3">
      <c r="A41" s="394"/>
      <c r="B41" s="378"/>
      <c r="C41" s="486"/>
      <c r="D41" s="459"/>
      <c r="E41" s="357"/>
      <c r="F41" s="357"/>
      <c r="G41" s="367"/>
      <c r="H41" s="338"/>
      <c r="I41" s="357"/>
      <c r="J41" s="338"/>
      <c r="K41" s="382"/>
      <c r="L41" s="385"/>
      <c r="M41" s="388"/>
      <c r="N41" s="107" t="s">
        <v>43</v>
      </c>
      <c r="O41" s="100" t="s">
        <v>555</v>
      </c>
      <c r="P41" s="105"/>
      <c r="Q41" s="153"/>
    </row>
    <row r="42" spans="1:17" s="9" customFormat="1" ht="30" customHeight="1" x14ac:dyDescent="0.3">
      <c r="A42" s="394"/>
      <c r="B42" s="378"/>
      <c r="C42" s="486"/>
      <c r="D42" s="459"/>
      <c r="E42" s="357"/>
      <c r="F42" s="357"/>
      <c r="G42" s="367"/>
      <c r="H42" s="338"/>
      <c r="I42" s="357"/>
      <c r="J42" s="338"/>
      <c r="K42" s="382"/>
      <c r="L42" s="385"/>
      <c r="M42" s="388"/>
      <c r="N42" s="107" t="s">
        <v>45</v>
      </c>
      <c r="O42" s="100" t="s">
        <v>556</v>
      </c>
      <c r="P42" s="105"/>
      <c r="Q42" s="153"/>
    </row>
    <row r="43" spans="1:17" s="9" customFormat="1" ht="30" customHeight="1" x14ac:dyDescent="0.3">
      <c r="A43" s="394"/>
      <c r="B43" s="378"/>
      <c r="C43" s="486"/>
      <c r="D43" s="459"/>
      <c r="E43" s="357"/>
      <c r="F43" s="357"/>
      <c r="G43" s="367"/>
      <c r="H43" s="338"/>
      <c r="I43" s="357"/>
      <c r="J43" s="338"/>
      <c r="K43" s="382"/>
      <c r="L43" s="385"/>
      <c r="M43" s="388"/>
      <c r="N43" s="107" t="s">
        <v>47</v>
      </c>
      <c r="O43" s="100" t="s">
        <v>557</v>
      </c>
      <c r="P43" s="105"/>
      <c r="Q43" s="153"/>
    </row>
    <row r="44" spans="1:17" s="9" customFormat="1" ht="30" customHeight="1" thickBot="1" x14ac:dyDescent="0.35">
      <c r="A44" s="394"/>
      <c r="B44" s="378"/>
      <c r="C44" s="486"/>
      <c r="D44" s="460"/>
      <c r="E44" s="453"/>
      <c r="F44" s="453"/>
      <c r="G44" s="468"/>
      <c r="H44" s="452"/>
      <c r="I44" s="453"/>
      <c r="J44" s="452"/>
      <c r="K44" s="454"/>
      <c r="L44" s="455"/>
      <c r="M44" s="389"/>
      <c r="N44" s="107" t="s">
        <v>49</v>
      </c>
      <c r="O44" s="145" t="s">
        <v>558</v>
      </c>
      <c r="P44" s="105"/>
      <c r="Q44" s="153"/>
    </row>
    <row r="45" spans="1:17" s="9" customFormat="1" ht="30" customHeight="1" x14ac:dyDescent="0.3">
      <c r="A45" s="394"/>
      <c r="B45" s="378"/>
      <c r="C45" s="486"/>
      <c r="D45" s="458">
        <v>2</v>
      </c>
      <c r="E45" s="520" t="s">
        <v>453</v>
      </c>
      <c r="F45" s="356">
        <v>3</v>
      </c>
      <c r="G45" s="366">
        <f>F45/$C$40*100</f>
        <v>13.043478260869565</v>
      </c>
      <c r="H45" s="337" t="s">
        <v>39</v>
      </c>
      <c r="I45" s="356"/>
      <c r="J45" s="337" t="s">
        <v>39</v>
      </c>
      <c r="K45" s="381" t="s">
        <v>41</v>
      </c>
      <c r="L45" s="384">
        <f>IF(OR($C$40=0,G45=0),FALSE,IF(J45="Outstanding",5,IF(J45="Exceeds",4,IF(J45="Successful",3,IF(J45="Partially",2,IF(J45="Unacceptable",1))))))</f>
        <v>5</v>
      </c>
      <c r="M45" s="387">
        <f>$C$40*G45*L45/10000</f>
        <v>0.15</v>
      </c>
      <c r="N45" s="142" t="s">
        <v>39</v>
      </c>
      <c r="O45" s="146" t="s">
        <v>496</v>
      </c>
      <c r="P45" s="105"/>
      <c r="Q45" s="153"/>
    </row>
    <row r="46" spans="1:17" s="9" customFormat="1" ht="30" customHeight="1" x14ac:dyDescent="0.3">
      <c r="A46" s="394"/>
      <c r="B46" s="378"/>
      <c r="C46" s="486"/>
      <c r="D46" s="459"/>
      <c r="E46" s="357"/>
      <c r="F46" s="357"/>
      <c r="G46" s="367"/>
      <c r="H46" s="338"/>
      <c r="I46" s="357"/>
      <c r="J46" s="338"/>
      <c r="K46" s="382"/>
      <c r="L46" s="385"/>
      <c r="M46" s="388"/>
      <c r="N46" s="142" t="s">
        <v>43</v>
      </c>
      <c r="O46" s="115" t="s">
        <v>497</v>
      </c>
      <c r="P46" s="105"/>
      <c r="Q46" s="153"/>
    </row>
    <row r="47" spans="1:17" s="9" customFormat="1" ht="30" customHeight="1" x14ac:dyDescent="0.3">
      <c r="A47" s="394"/>
      <c r="B47" s="378"/>
      <c r="C47" s="486"/>
      <c r="D47" s="459"/>
      <c r="E47" s="357"/>
      <c r="F47" s="357"/>
      <c r="G47" s="367"/>
      <c r="H47" s="338"/>
      <c r="I47" s="357"/>
      <c r="J47" s="338"/>
      <c r="K47" s="382"/>
      <c r="L47" s="385"/>
      <c r="M47" s="388"/>
      <c r="N47" s="142" t="s">
        <v>45</v>
      </c>
      <c r="O47" s="115" t="s">
        <v>498</v>
      </c>
      <c r="P47" s="105"/>
      <c r="Q47" s="153"/>
    </row>
    <row r="48" spans="1:17" s="9" customFormat="1" ht="30" customHeight="1" x14ac:dyDescent="0.3">
      <c r="A48" s="394"/>
      <c r="B48" s="378"/>
      <c r="C48" s="486"/>
      <c r="D48" s="459"/>
      <c r="E48" s="357"/>
      <c r="F48" s="357"/>
      <c r="G48" s="367"/>
      <c r="H48" s="338"/>
      <c r="I48" s="357"/>
      <c r="J48" s="338"/>
      <c r="K48" s="382"/>
      <c r="L48" s="385"/>
      <c r="M48" s="388"/>
      <c r="N48" s="142" t="s">
        <v>47</v>
      </c>
      <c r="O48" s="115" t="s">
        <v>499</v>
      </c>
      <c r="P48" s="105"/>
      <c r="Q48" s="153"/>
    </row>
    <row r="49" spans="1:17" s="9" customFormat="1" ht="30" customHeight="1" thickBot="1" x14ac:dyDescent="0.35">
      <c r="A49" s="394"/>
      <c r="B49" s="378"/>
      <c r="C49" s="486"/>
      <c r="D49" s="460"/>
      <c r="E49" s="358"/>
      <c r="F49" s="453"/>
      <c r="G49" s="468"/>
      <c r="H49" s="452"/>
      <c r="I49" s="453"/>
      <c r="J49" s="452"/>
      <c r="K49" s="454"/>
      <c r="L49" s="455"/>
      <c r="M49" s="389"/>
      <c r="N49" s="142" t="s">
        <v>49</v>
      </c>
      <c r="O49" s="115" t="s">
        <v>500</v>
      </c>
      <c r="P49" s="105"/>
      <c r="Q49" s="153"/>
    </row>
    <row r="50" spans="1:17" s="9" customFormat="1" ht="30" customHeight="1" x14ac:dyDescent="0.3">
      <c r="A50" s="394"/>
      <c r="B50" s="378"/>
      <c r="C50" s="486"/>
      <c r="D50" s="458">
        <v>3</v>
      </c>
      <c r="E50" s="356" t="s">
        <v>459</v>
      </c>
      <c r="F50" s="356">
        <v>10</v>
      </c>
      <c r="G50" s="366">
        <f>F50/$C$40*100</f>
        <v>43.478260869565219</v>
      </c>
      <c r="H50" s="337" t="s">
        <v>39</v>
      </c>
      <c r="I50" s="356"/>
      <c r="J50" s="337" t="s">
        <v>39</v>
      </c>
      <c r="K50" s="381" t="s">
        <v>41</v>
      </c>
      <c r="L50" s="652">
        <f>IF(OR($C$40=0,G50=0),FALSE,IF(J50="Outstanding",5,IF(J50="Exceeds",4,IF(J50="Successful",3,IF(J50="Partially",2,IF(J50="Unacceptable",1))))))</f>
        <v>5</v>
      </c>
      <c r="M50" s="655">
        <f>$C$40*G50*L50/10000</f>
        <v>0.5</v>
      </c>
      <c r="N50" s="107" t="s">
        <v>39</v>
      </c>
      <c r="O50" s="113" t="s">
        <v>117</v>
      </c>
      <c r="P50" s="105"/>
      <c r="Q50" s="153" t="str">
        <f>IF(AND($C$40&gt;0,G50&gt;0,J50=""),"RATING REQ'D",IF(AND(K50="",OR(J50="Outstanding",J50="Exceeds", J50="Unacceptable")),"Comments compulsory for O, E and U rating",""))</f>
        <v/>
      </c>
    </row>
    <row r="51" spans="1:17" s="9" customFormat="1" ht="30" customHeight="1" x14ac:dyDescent="0.3">
      <c r="A51" s="394"/>
      <c r="B51" s="378"/>
      <c r="C51" s="486"/>
      <c r="D51" s="459"/>
      <c r="E51" s="357"/>
      <c r="F51" s="357"/>
      <c r="G51" s="367"/>
      <c r="H51" s="338"/>
      <c r="I51" s="357"/>
      <c r="J51" s="338"/>
      <c r="K51" s="382"/>
      <c r="L51" s="653"/>
      <c r="M51" s="656"/>
      <c r="N51" s="107" t="s">
        <v>43</v>
      </c>
      <c r="O51" s="113" t="s">
        <v>118</v>
      </c>
      <c r="P51" s="105"/>
      <c r="Q51" s="153"/>
    </row>
    <row r="52" spans="1:17" s="9" customFormat="1" ht="30" customHeight="1" x14ac:dyDescent="0.3">
      <c r="A52" s="394"/>
      <c r="B52" s="378"/>
      <c r="C52" s="486"/>
      <c r="D52" s="459"/>
      <c r="E52" s="357"/>
      <c r="F52" s="357"/>
      <c r="G52" s="367"/>
      <c r="H52" s="338"/>
      <c r="I52" s="357"/>
      <c r="J52" s="338"/>
      <c r="K52" s="382"/>
      <c r="L52" s="653"/>
      <c r="M52" s="656"/>
      <c r="N52" s="107" t="s">
        <v>45</v>
      </c>
      <c r="O52" s="113" t="s">
        <v>119</v>
      </c>
      <c r="P52" s="105"/>
      <c r="Q52" s="153"/>
    </row>
    <row r="53" spans="1:17" s="9" customFormat="1" ht="30" customHeight="1" x14ac:dyDescent="0.3">
      <c r="A53" s="394"/>
      <c r="B53" s="378"/>
      <c r="C53" s="486"/>
      <c r="D53" s="459"/>
      <c r="E53" s="357"/>
      <c r="F53" s="357"/>
      <c r="G53" s="367"/>
      <c r="H53" s="338"/>
      <c r="I53" s="357"/>
      <c r="J53" s="338"/>
      <c r="K53" s="382"/>
      <c r="L53" s="653"/>
      <c r="M53" s="656"/>
      <c r="N53" s="107" t="s">
        <v>47</v>
      </c>
      <c r="O53" s="113" t="s">
        <v>120</v>
      </c>
      <c r="P53" s="105"/>
      <c r="Q53" s="153"/>
    </row>
    <row r="54" spans="1:17" s="9" customFormat="1" ht="30" customHeight="1" thickBot="1" x14ac:dyDescent="0.35">
      <c r="A54" s="394"/>
      <c r="B54" s="378"/>
      <c r="C54" s="486"/>
      <c r="D54" s="460"/>
      <c r="E54" s="453"/>
      <c r="F54" s="453"/>
      <c r="G54" s="468"/>
      <c r="H54" s="452"/>
      <c r="I54" s="453"/>
      <c r="J54" s="452"/>
      <c r="K54" s="454"/>
      <c r="L54" s="654"/>
      <c r="M54" s="657"/>
      <c r="N54" s="107" t="s">
        <v>49</v>
      </c>
      <c r="O54" s="113" t="s">
        <v>121</v>
      </c>
      <c r="P54" s="105"/>
      <c r="Q54" s="153"/>
    </row>
    <row r="55" spans="1:17" s="9" customFormat="1" ht="30" customHeight="1" thickBot="1" x14ac:dyDescent="0.35">
      <c r="A55" s="11"/>
      <c r="B55" s="10"/>
      <c r="C55" s="72"/>
      <c r="E55" s="14"/>
      <c r="F55" s="14"/>
      <c r="G55" s="73">
        <f>IF(C40=0,0,SUM(G40:G54))</f>
        <v>100</v>
      </c>
      <c r="H55" s="45" t="str">
        <f>IF(AND(C40&gt;0,G55=0),"PLEASE ENSURE KPIs ARE SET",IF(AND(C40&gt;0,G55&gt;0,G55&lt;100),"PLEASE ENSURE TOTAL WEIGHTAGE IS 100%.",IF(G55&gt;100,"WEIGHTAGE EXCEEDED, PLEASE REVIEW.","")))</f>
        <v/>
      </c>
      <c r="I55" s="14"/>
      <c r="J55" s="11"/>
      <c r="K55" s="14"/>
      <c r="L55" s="103"/>
      <c r="M55" s="104"/>
      <c r="N55" s="105"/>
      <c r="O55" s="106" t="str">
        <f>IF(N55="","",1)</f>
        <v/>
      </c>
      <c r="P55" s="105"/>
      <c r="Q55" s="153"/>
    </row>
    <row r="56" spans="1:17" s="9" customFormat="1" ht="30" customHeight="1" x14ac:dyDescent="0.3">
      <c r="A56" s="393">
        <v>3</v>
      </c>
      <c r="B56" s="395" t="s">
        <v>122</v>
      </c>
      <c r="C56" s="485">
        <v>5</v>
      </c>
      <c r="D56" s="479">
        <v>1</v>
      </c>
      <c r="E56" s="356" t="s">
        <v>354</v>
      </c>
      <c r="F56" s="356">
        <v>5</v>
      </c>
      <c r="G56" s="366">
        <f>F56/$C$56*100</f>
        <v>100</v>
      </c>
      <c r="H56" s="337" t="s">
        <v>39</v>
      </c>
      <c r="I56" s="356"/>
      <c r="J56" s="337" t="s">
        <v>39</v>
      </c>
      <c r="K56" s="381" t="s">
        <v>41</v>
      </c>
      <c r="L56" s="384">
        <f>IF(OR($C$56=0,G56=0),FALSE,IF(J56="Outstanding",5,IF(J56="Exceeds",4,IF(J56="Successful",3,IF(J56="Partially",2,IF(J56="Unacceptable",1))))))</f>
        <v>5</v>
      </c>
      <c r="M56" s="387">
        <f>$C$56*G56*L56/10000</f>
        <v>0.25</v>
      </c>
      <c r="N56" s="107" t="s">
        <v>39</v>
      </c>
      <c r="O56" s="121" t="s">
        <v>559</v>
      </c>
      <c r="P56" s="105"/>
      <c r="Q56" s="153" t="str">
        <f>IF(AND($C$56&gt;0,G56&gt;0,J56=""),"RATING REQ'D",IF(AND(K56="",OR(J56="Outstanding",J56="Exceeds", J56="Unacceptable")),"Comments compulsory for O, E and U rating",""))</f>
        <v/>
      </c>
    </row>
    <row r="57" spans="1:17" s="9" customFormat="1" ht="30" customHeight="1" x14ac:dyDescent="0.3">
      <c r="A57" s="394"/>
      <c r="B57" s="378"/>
      <c r="C57" s="486"/>
      <c r="D57" s="480"/>
      <c r="E57" s="357"/>
      <c r="F57" s="357"/>
      <c r="G57" s="367"/>
      <c r="H57" s="338"/>
      <c r="I57" s="357"/>
      <c r="J57" s="338"/>
      <c r="K57" s="382"/>
      <c r="L57" s="385"/>
      <c r="M57" s="388"/>
      <c r="N57" s="107" t="s">
        <v>43</v>
      </c>
      <c r="O57" s="115" t="s">
        <v>560</v>
      </c>
      <c r="P57" s="105"/>
      <c r="Q57" s="153"/>
    </row>
    <row r="58" spans="1:17" s="9" customFormat="1" ht="30" customHeight="1" x14ac:dyDescent="0.3">
      <c r="A58" s="394"/>
      <c r="B58" s="378"/>
      <c r="C58" s="486"/>
      <c r="D58" s="480"/>
      <c r="E58" s="357"/>
      <c r="F58" s="357"/>
      <c r="G58" s="367"/>
      <c r="H58" s="338"/>
      <c r="I58" s="357"/>
      <c r="J58" s="338"/>
      <c r="K58" s="382"/>
      <c r="L58" s="385"/>
      <c r="M58" s="388"/>
      <c r="N58" s="107" t="s">
        <v>45</v>
      </c>
      <c r="O58" s="115" t="s">
        <v>561</v>
      </c>
      <c r="P58" s="105"/>
      <c r="Q58" s="153"/>
    </row>
    <row r="59" spans="1:17" s="9" customFormat="1" ht="30" customHeight="1" x14ac:dyDescent="0.3">
      <c r="A59" s="394"/>
      <c r="B59" s="378"/>
      <c r="C59" s="486"/>
      <c r="D59" s="480"/>
      <c r="E59" s="357"/>
      <c r="F59" s="357"/>
      <c r="G59" s="367"/>
      <c r="H59" s="338"/>
      <c r="I59" s="357"/>
      <c r="J59" s="338"/>
      <c r="K59" s="382"/>
      <c r="L59" s="385"/>
      <c r="M59" s="388"/>
      <c r="N59" s="107" t="s">
        <v>47</v>
      </c>
      <c r="O59" s="115" t="s">
        <v>562</v>
      </c>
      <c r="P59" s="105"/>
      <c r="Q59" s="153"/>
    </row>
    <row r="60" spans="1:17" s="9" customFormat="1" ht="30" customHeight="1" thickBot="1" x14ac:dyDescent="0.35">
      <c r="A60" s="394"/>
      <c r="B60" s="378"/>
      <c r="C60" s="486"/>
      <c r="D60" s="481"/>
      <c r="E60" s="453"/>
      <c r="F60" s="453"/>
      <c r="G60" s="468"/>
      <c r="H60" s="452"/>
      <c r="I60" s="453"/>
      <c r="J60" s="452"/>
      <c r="K60" s="454"/>
      <c r="L60" s="455"/>
      <c r="M60" s="389"/>
      <c r="N60" s="107" t="s">
        <v>49</v>
      </c>
      <c r="O60" s="122" t="s">
        <v>463</v>
      </c>
      <c r="P60" s="105"/>
      <c r="Q60" s="153"/>
    </row>
    <row r="61" spans="1:17" s="9" customFormat="1" ht="30" customHeight="1" thickBot="1" x14ac:dyDescent="0.35">
      <c r="A61" s="11"/>
      <c r="B61" s="10"/>
      <c r="C61" s="72"/>
      <c r="E61" s="14"/>
      <c r="F61" s="14"/>
      <c r="G61" s="73">
        <f>IF(C56=0,0,SUM(G56:G60))</f>
        <v>100</v>
      </c>
      <c r="H61" s="45" t="str">
        <f>IF(AND(C56&gt;0,G61=0),"PLEASE ENSURE KPIs ARE SET",IF(AND(C56&gt;0,G61&gt;0,G61&lt;100),"PLEASE ENSURE TOTAL WEIGHTAGE IS 100%.",IF(G61&gt;100,"WEIGHTAGE EXCEEDED, PLEASE REVIEW.","")))</f>
        <v/>
      </c>
      <c r="I61" s="14"/>
      <c r="J61" s="11"/>
      <c r="K61" s="14"/>
      <c r="L61" s="103"/>
      <c r="M61" s="104"/>
      <c r="N61" s="105"/>
      <c r="O61" s="106" t="str">
        <f>IF(N61="","",1)</f>
        <v/>
      </c>
      <c r="P61" s="105"/>
      <c r="Q61" s="153"/>
    </row>
    <row r="62" spans="1:17" s="9" customFormat="1" ht="30" customHeight="1" x14ac:dyDescent="0.3">
      <c r="A62" s="393">
        <v>4</v>
      </c>
      <c r="B62" s="395" t="s">
        <v>355</v>
      </c>
      <c r="C62" s="485">
        <v>5</v>
      </c>
      <c r="D62" s="458">
        <v>1</v>
      </c>
      <c r="E62" s="356" t="s">
        <v>356</v>
      </c>
      <c r="F62" s="356">
        <v>5</v>
      </c>
      <c r="G62" s="366">
        <f>F62/$C$62*100</f>
        <v>100</v>
      </c>
      <c r="H62" s="337" t="s">
        <v>39</v>
      </c>
      <c r="I62" s="356"/>
      <c r="J62" s="337" t="s">
        <v>39</v>
      </c>
      <c r="K62" s="381" t="s">
        <v>41</v>
      </c>
      <c r="L62" s="384">
        <f>IF(OR($C$62=0,G62=0),FALSE,IF(J62="Outstanding",5,IF(J62="Exceeds",4,IF(J62="Successful",3,IF(J62="Partially",2,IF(J62="Unacceptable",1))))))</f>
        <v>5</v>
      </c>
      <c r="M62" s="387">
        <f>$C$62*G62*L62/10000</f>
        <v>0.25</v>
      </c>
      <c r="N62" s="107" t="s">
        <v>39</v>
      </c>
      <c r="O62" s="113" t="s">
        <v>464</v>
      </c>
      <c r="P62" s="105"/>
      <c r="Q62" s="153" t="str">
        <f>IF(AND($C$62&gt;0,G62&gt;0,J62=""),"RATING REQ'D",IF(AND(K62="",OR(J62="Outstanding",J62="Exceeds", J62="Unacceptable")),"Comments compulsory for O, E and U rating",""))</f>
        <v/>
      </c>
    </row>
    <row r="63" spans="1:17" s="9" customFormat="1" ht="30" customHeight="1" x14ac:dyDescent="0.3">
      <c r="A63" s="394"/>
      <c r="B63" s="378"/>
      <c r="C63" s="486"/>
      <c r="D63" s="459"/>
      <c r="E63" s="357"/>
      <c r="F63" s="357"/>
      <c r="G63" s="367"/>
      <c r="H63" s="338"/>
      <c r="I63" s="357"/>
      <c r="J63" s="338"/>
      <c r="K63" s="382"/>
      <c r="L63" s="385"/>
      <c r="M63" s="388"/>
      <c r="N63" s="107" t="s">
        <v>43</v>
      </c>
      <c r="O63" s="113" t="s">
        <v>465</v>
      </c>
      <c r="P63" s="105"/>
      <c r="Q63" s="153"/>
    </row>
    <row r="64" spans="1:17" s="9" customFormat="1" ht="30" customHeight="1" x14ac:dyDescent="0.3">
      <c r="A64" s="394"/>
      <c r="B64" s="378"/>
      <c r="C64" s="486"/>
      <c r="D64" s="459"/>
      <c r="E64" s="357"/>
      <c r="F64" s="357"/>
      <c r="G64" s="367"/>
      <c r="H64" s="338"/>
      <c r="I64" s="357"/>
      <c r="J64" s="338"/>
      <c r="K64" s="382"/>
      <c r="L64" s="385"/>
      <c r="M64" s="388"/>
      <c r="N64" s="107" t="s">
        <v>45</v>
      </c>
      <c r="O64" s="113" t="s">
        <v>466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59"/>
      <c r="E65" s="357"/>
      <c r="F65" s="357"/>
      <c r="G65" s="367"/>
      <c r="H65" s="338"/>
      <c r="I65" s="357"/>
      <c r="J65" s="338"/>
      <c r="K65" s="382"/>
      <c r="L65" s="385"/>
      <c r="M65" s="388"/>
      <c r="N65" s="107" t="s">
        <v>47</v>
      </c>
      <c r="O65" s="113" t="s">
        <v>360</v>
      </c>
      <c r="P65" s="105"/>
      <c r="Q65" s="153"/>
    </row>
    <row r="66" spans="1:17" s="9" customFormat="1" ht="30" customHeight="1" thickBot="1" x14ac:dyDescent="0.35">
      <c r="A66" s="394"/>
      <c r="B66" s="378"/>
      <c r="C66" s="486"/>
      <c r="D66" s="460"/>
      <c r="E66" s="453"/>
      <c r="F66" s="453"/>
      <c r="G66" s="468"/>
      <c r="H66" s="452"/>
      <c r="I66" s="453"/>
      <c r="J66" s="452"/>
      <c r="K66" s="454"/>
      <c r="L66" s="455"/>
      <c r="M66" s="389"/>
      <c r="N66" s="107" t="s">
        <v>49</v>
      </c>
      <c r="O66" s="113" t="s">
        <v>361</v>
      </c>
      <c r="P66" s="105"/>
      <c r="Q66" s="153"/>
    </row>
    <row r="67" spans="1:17" s="9" customFormat="1" ht="12.6" thickBot="1" x14ac:dyDescent="0.35">
      <c r="A67" s="11"/>
      <c r="B67" s="10"/>
      <c r="C67" s="72"/>
      <c r="E67" s="14"/>
      <c r="F67" s="14"/>
      <c r="G67" s="76">
        <f>IF(C62=0,0,SUM(G62:G66))</f>
        <v>100</v>
      </c>
      <c r="H67" s="45" t="str">
        <f>IF(AND(C62&gt;0,G67=0),"PLEASE ENSURE KPIs ARE SET",IF(AND(C68&gt;0,G67&gt;0,G67&lt;100),"PLEASE ENSURE TOTAL WEIGHTAGE IS 100%.",IF(G67&gt;100,"WEIGHTAGE EXCEEDED, PLEASE REVIEW.","")))</f>
        <v/>
      </c>
      <c r="I67" s="14"/>
      <c r="J67" s="11"/>
      <c r="K67" s="14"/>
      <c r="L67" s="103"/>
      <c r="M67" s="103"/>
      <c r="N67" s="105"/>
      <c r="O67" s="105" t="str">
        <f>IF(N67="","",1)</f>
        <v/>
      </c>
      <c r="P67" s="105"/>
      <c r="Q67" s="153"/>
    </row>
    <row r="68" spans="1:17" s="4" customFormat="1" ht="15" thickBot="1" x14ac:dyDescent="0.35">
      <c r="A68" s="30"/>
      <c r="C68" s="74">
        <f>SUM(C24:C67)</f>
        <v>100</v>
      </c>
      <c r="D68" s="45" t="str">
        <f>IF(C68&lt;100,"INSUFFICIENT WEIGHTAGE.",IF(C68&gt;100,"WEIGHTAGE EXCEEDED.",""))</f>
        <v/>
      </c>
      <c r="G68"/>
      <c r="H68" s="45"/>
      <c r="I68" s="50" t="s">
        <v>136</v>
      </c>
      <c r="J68" s="48">
        <f>IF(AND(C68=100,P68="OK",P69=0),SUM(M24:M66),"")</f>
        <v>5</v>
      </c>
      <c r="L68" s="93"/>
      <c r="M68" s="93"/>
      <c r="N68" s="94"/>
      <c r="O68" s="124" t="s">
        <v>137</v>
      </c>
      <c r="P68" s="133" t="str">
        <f>IF(AND(H39="",H55="",H61="",H67=""),"OK","NOT OK")</f>
        <v>OK</v>
      </c>
      <c r="Q68" s="94"/>
    </row>
    <row r="69" spans="1:17" ht="16.5" customHeight="1" x14ac:dyDescent="0.4">
      <c r="I69" s="50" t="s">
        <v>138</v>
      </c>
      <c r="J69" s="40" t="str">
        <f>IF(O70=5,"Outstanding",IF(O70=4,"Exceeds",IF(O70=3,"Successful",IF(O70=2,"Partially",IF(O70=1,"Unacceptable","")))))</f>
        <v>Outstanding</v>
      </c>
      <c r="K69"/>
      <c r="M69" s="91"/>
      <c r="O69" s="124" t="s">
        <v>139</v>
      </c>
      <c r="P69" s="156">
        <f>SUM(O24:O67)</f>
        <v>0</v>
      </c>
    </row>
    <row r="70" spans="1:17" ht="16.5" customHeight="1" thickBot="1" x14ac:dyDescent="0.35">
      <c r="K70"/>
      <c r="M70" s="91"/>
      <c r="O70" s="94">
        <f>IF(J68="","",ROUND(J68,0))</f>
        <v>5</v>
      </c>
      <c r="P70" s="133"/>
    </row>
    <row r="71" spans="1:17" s="4" customFormat="1" x14ac:dyDescent="0.3">
      <c r="A71" s="16" t="s">
        <v>140</v>
      </c>
      <c r="B71" s="17"/>
      <c r="C71" s="17"/>
      <c r="D71" s="17"/>
      <c r="E71" s="17"/>
      <c r="F71" s="17"/>
      <c r="G71" s="17"/>
      <c r="H71" s="17"/>
      <c r="I71" s="17"/>
      <c r="J71" s="17"/>
      <c r="K71" s="18"/>
      <c r="L71" s="93"/>
      <c r="M71" s="94"/>
      <c r="N71" s="125"/>
      <c r="O71" s="94"/>
      <c r="P71" s="94"/>
      <c r="Q71" s="94"/>
    </row>
    <row r="72" spans="1:17" s="51" customFormat="1" x14ac:dyDescent="0.25">
      <c r="A72" s="57"/>
      <c r="K72" s="58"/>
      <c r="L72" s="126"/>
      <c r="M72" s="127"/>
      <c r="N72" s="128"/>
      <c r="O72" s="127"/>
      <c r="P72" s="127"/>
      <c r="Q72" s="127"/>
    </row>
    <row r="73" spans="1:17" s="51" customFormat="1" ht="12" x14ac:dyDescent="0.25">
      <c r="A73" s="57"/>
      <c r="B73" s="52"/>
      <c r="C73" s="52"/>
      <c r="E73" s="52"/>
      <c r="H73" s="52"/>
      <c r="I73" s="52"/>
      <c r="K73" s="64"/>
      <c r="L73" s="126"/>
      <c r="M73" s="126"/>
      <c r="N73" s="127"/>
      <c r="O73" s="127"/>
      <c r="P73" s="127"/>
      <c r="Q73" s="127"/>
    </row>
    <row r="74" spans="1:17" s="4" customFormat="1" ht="12" x14ac:dyDescent="0.25">
      <c r="A74" s="19"/>
      <c r="B74" s="4" t="s">
        <v>141</v>
      </c>
      <c r="E74" s="4" t="s">
        <v>142</v>
      </c>
      <c r="H74" s="4" t="s">
        <v>143</v>
      </c>
      <c r="K74" s="20" t="s">
        <v>142</v>
      </c>
      <c r="L74" s="93"/>
      <c r="M74" s="93"/>
      <c r="N74" s="94"/>
      <c r="O74" s="94"/>
      <c r="P74" s="94"/>
      <c r="Q74" s="94"/>
    </row>
    <row r="75" spans="1:17" ht="15" thickBot="1" x14ac:dyDescent="0.35">
      <c r="A75" s="21"/>
      <c r="B75" s="8"/>
      <c r="C75" s="8"/>
      <c r="D75" s="8"/>
      <c r="E75" s="8"/>
      <c r="F75" s="8"/>
      <c r="G75" s="8"/>
      <c r="H75" s="8"/>
      <c r="I75" s="8"/>
      <c r="J75" s="8"/>
      <c r="K75" s="22"/>
      <c r="M75" s="91"/>
    </row>
    <row r="76" spans="1:17" ht="85.5" customHeight="1" x14ac:dyDescent="0.3"/>
    <row r="77" spans="1:17" ht="15" thickBot="1" x14ac:dyDescent="0.35">
      <c r="A77" s="7" t="s">
        <v>144</v>
      </c>
      <c r="B77" s="8"/>
      <c r="C77" s="8"/>
      <c r="D77" s="8"/>
      <c r="E77" s="8"/>
      <c r="F77" s="8"/>
      <c r="G77" s="8"/>
      <c r="H77" s="8"/>
      <c r="I77" s="8"/>
      <c r="J77" s="8"/>
    </row>
    <row r="78" spans="1:17" ht="12" customHeight="1" x14ac:dyDescent="0.3">
      <c r="A78" s="80" t="s">
        <v>145</v>
      </c>
      <c r="B78" s="9"/>
    </row>
    <row r="79" spans="1:17" ht="12" customHeight="1" x14ac:dyDescent="0.3">
      <c r="A79" s="9"/>
      <c r="B79" s="9" t="s">
        <v>146</v>
      </c>
    </row>
    <row r="80" spans="1:17" ht="12" customHeight="1" x14ac:dyDescent="0.3">
      <c r="A80" s="9"/>
      <c r="B80" s="9" t="s">
        <v>147</v>
      </c>
    </row>
    <row r="81" spans="1:17" ht="12" customHeight="1" x14ac:dyDescent="0.3">
      <c r="A81" s="9"/>
      <c r="B81" s="9" t="s">
        <v>148</v>
      </c>
    </row>
    <row r="82" spans="1:17" ht="12" customHeight="1" x14ac:dyDescent="0.3">
      <c r="A82" s="9"/>
      <c r="B82" s="9" t="s">
        <v>149</v>
      </c>
    </row>
    <row r="83" spans="1:17" ht="12" customHeight="1" thickBot="1" x14ac:dyDescent="0.35">
      <c r="A83" s="9"/>
      <c r="B83" s="9" t="s">
        <v>150</v>
      </c>
    </row>
    <row r="84" spans="1:17" s="3" customFormat="1" x14ac:dyDescent="0.3">
      <c r="A84" s="343" t="s">
        <v>23</v>
      </c>
      <c r="B84" s="426" t="s">
        <v>151</v>
      </c>
      <c r="C84" s="426" t="s">
        <v>152</v>
      </c>
      <c r="D84" s="426"/>
      <c r="E84" s="426"/>
      <c r="F84" s="428"/>
      <c r="G84" s="343" t="s">
        <v>28</v>
      </c>
      <c r="H84" s="390"/>
      <c r="I84" s="343" t="s">
        <v>29</v>
      </c>
      <c r="J84" s="390"/>
      <c r="K84" s="41"/>
      <c r="L84" s="129"/>
      <c r="M84" s="130"/>
      <c r="N84" s="130"/>
      <c r="O84" s="130"/>
      <c r="P84" s="130"/>
      <c r="Q84" s="130"/>
    </row>
    <row r="85" spans="1:17" s="3" customFormat="1" ht="15" thickBot="1" x14ac:dyDescent="0.35">
      <c r="A85" s="425"/>
      <c r="B85" s="427"/>
      <c r="C85" s="427"/>
      <c r="D85" s="427"/>
      <c r="E85" s="427"/>
      <c r="F85" s="429"/>
      <c r="G85" s="81" t="s">
        <v>34</v>
      </c>
      <c r="H85" s="77" t="s">
        <v>35</v>
      </c>
      <c r="I85" s="81" t="s">
        <v>34</v>
      </c>
      <c r="J85" s="77" t="s">
        <v>36</v>
      </c>
      <c r="K85" s="41"/>
      <c r="L85" s="129"/>
      <c r="M85" s="130"/>
      <c r="N85" s="130"/>
      <c r="O85" s="130"/>
      <c r="P85" s="130"/>
      <c r="Q85" s="130"/>
    </row>
    <row r="86" spans="1:17" s="24" customFormat="1" ht="82.5" customHeight="1" thickBot="1" x14ac:dyDescent="0.35">
      <c r="A86" s="36">
        <v>1</v>
      </c>
      <c r="B86" s="37" t="s">
        <v>153</v>
      </c>
      <c r="C86" s="433" t="s">
        <v>154</v>
      </c>
      <c r="D86" s="434"/>
      <c r="E86" s="434"/>
      <c r="F86" s="435"/>
      <c r="G86" s="60"/>
      <c r="H86" s="61"/>
      <c r="I86" s="60" t="s">
        <v>71</v>
      </c>
      <c r="J86" s="78"/>
      <c r="K86" s="137">
        <f>IF(I86="Outstanding",5,IF(I86="Exceeds",4,IF(I86="Successful",3,IF(I86="Partially",2,IF(I86="Unacceptable",1)))))</f>
        <v>3</v>
      </c>
      <c r="L86" s="131">
        <f>K86*0.2</f>
        <v>0.60000000000000009</v>
      </c>
      <c r="M86" s="132"/>
      <c r="N86" s="105" t="str">
        <f>IF(P86="","",1)</f>
        <v/>
      </c>
      <c r="O86" s="132"/>
      <c r="P86" s="153" t="str">
        <f>IF(I86="","RATING REQ'D",IF(AND(J86="",OR(I86="Outstanding",I86="Exceeds",I86="Unacceptable")),"Comments compulsory for O, E or U rating",""))</f>
        <v/>
      </c>
      <c r="Q86" s="132"/>
    </row>
    <row r="87" spans="1:17" s="24" customFormat="1" ht="48" customHeight="1" thickBot="1" x14ac:dyDescent="0.35">
      <c r="A87" s="85">
        <v>2</v>
      </c>
      <c r="B87" s="12" t="s">
        <v>155</v>
      </c>
      <c r="C87" s="436" t="s">
        <v>156</v>
      </c>
      <c r="D87" s="437"/>
      <c r="E87" s="437"/>
      <c r="F87" s="438"/>
      <c r="G87" s="53"/>
      <c r="H87" s="54"/>
      <c r="I87" s="53" t="s">
        <v>71</v>
      </c>
      <c r="J87" s="79"/>
      <c r="K87" s="137">
        <f>IF(I87="Outstanding",5,IF(I87="Exceeds",4,IF(I87="Successful",3,IF(I87="Partially",2,IF(I87="Unacceptable",1)))))</f>
        <v>3</v>
      </c>
      <c r="L87" s="131">
        <f>K87*0.2</f>
        <v>0.60000000000000009</v>
      </c>
      <c r="M87" s="132"/>
      <c r="N87" s="105" t="str">
        <f>IF(P87="","",1)</f>
        <v/>
      </c>
      <c r="O87" s="132"/>
      <c r="P87" s="153" t="str">
        <f>IF(I87="","RATING REQ'D",IF(AND(J87="",OR(I87="Outstanding",I87="Exceeds",I87="Unacceptable")),"Comments compulsory for O, E or U rating",""))</f>
        <v/>
      </c>
      <c r="Q87" s="132"/>
    </row>
    <row r="88" spans="1:17" s="24" customFormat="1" ht="69" customHeight="1" thickBot="1" x14ac:dyDescent="0.35">
      <c r="A88" s="38">
        <v>3</v>
      </c>
      <c r="B88" s="39" t="s">
        <v>157</v>
      </c>
      <c r="C88" s="439" t="s">
        <v>158</v>
      </c>
      <c r="D88" s="440"/>
      <c r="E88" s="440"/>
      <c r="F88" s="440"/>
      <c r="G88" s="62"/>
      <c r="H88" s="63"/>
      <c r="I88" s="62" t="s">
        <v>71</v>
      </c>
      <c r="J88" s="78"/>
      <c r="K88" s="137">
        <f>IF(I88="Outstanding",5,IF(I88="Exceeds",4,IF(I88="Successful",3,IF(I88="Partially",2,IF(I88="Unacceptable",1)))))</f>
        <v>3</v>
      </c>
      <c r="L88" s="131">
        <f>K88*0.2</f>
        <v>0.60000000000000009</v>
      </c>
      <c r="M88" s="132"/>
      <c r="N88" s="105" t="str">
        <f>IF(P88="","",1)</f>
        <v/>
      </c>
      <c r="O88" s="132"/>
      <c r="P88" s="153" t="str">
        <f>IF(I88="","RATING REQ'D",IF(AND(J88="",OR(I88="Outstanding",I88="Exceeds",I88="Unacceptable")),"Comments compulsory for O, E or U rating",""))</f>
        <v/>
      </c>
      <c r="Q88" s="132"/>
    </row>
    <row r="89" spans="1:17" s="24" customFormat="1" ht="69" customHeight="1" thickBot="1" x14ac:dyDescent="0.35">
      <c r="A89" s="88">
        <v>4</v>
      </c>
      <c r="B89" s="13" t="s">
        <v>159</v>
      </c>
      <c r="C89" s="445" t="s">
        <v>160</v>
      </c>
      <c r="D89" s="446"/>
      <c r="E89" s="446"/>
      <c r="F89" s="446"/>
      <c r="G89" s="55"/>
      <c r="H89" s="56"/>
      <c r="I89" s="55" t="s">
        <v>71</v>
      </c>
      <c r="J89" s="79"/>
      <c r="K89" s="137">
        <f>IF(I89="Outstanding",5,IF(I89="Exceeds",4,IF(I89="Successful",3,IF(I89="Partially",2,IF(I89="Unacceptable",1)))))</f>
        <v>3</v>
      </c>
      <c r="L89" s="131">
        <f>K89*0.2</f>
        <v>0.60000000000000009</v>
      </c>
      <c r="M89" s="132"/>
      <c r="N89" s="105"/>
      <c r="O89" s="132"/>
      <c r="P89" s="153"/>
      <c r="Q89" s="132"/>
    </row>
    <row r="90" spans="1:17" s="24" customFormat="1" ht="93" customHeight="1" thickBot="1" x14ac:dyDescent="0.35">
      <c r="A90" s="89">
        <v>5</v>
      </c>
      <c r="B90" s="90" t="s">
        <v>161</v>
      </c>
      <c r="C90" s="441" t="s">
        <v>162</v>
      </c>
      <c r="D90" s="442"/>
      <c r="E90" s="442"/>
      <c r="F90" s="442"/>
      <c r="G90" s="62"/>
      <c r="H90" s="63"/>
      <c r="I90" s="62" t="s">
        <v>71</v>
      </c>
      <c r="J90" s="78"/>
      <c r="K90" s="137">
        <f>IF(I90="Outstanding",5,IF(I90="Exceeds",4,IF(I90="Successful",3,IF(I90="Partially",2,IF(I90="Unacceptable",1)))))</f>
        <v>3</v>
      </c>
      <c r="L90" s="131">
        <f>K90*0.2</f>
        <v>0.60000000000000009</v>
      </c>
      <c r="M90" s="132"/>
      <c r="N90" s="105" t="str">
        <f>IF(P90="","",1)</f>
        <v/>
      </c>
      <c r="O90" s="132"/>
      <c r="P90" s="153" t="str">
        <f>IF(I90="","RATING REQ'D",IF(AND(J90="",OR(I90="Outstanding",I90="Exceeds",I90="Unacceptable")),"Comments compulsory for O, E or U rating",""))</f>
        <v/>
      </c>
      <c r="Q90" s="132"/>
    </row>
    <row r="91" spans="1:17" ht="16.5" customHeight="1" x14ac:dyDescent="0.3">
      <c r="H91" s="50" t="s">
        <v>163</v>
      </c>
      <c r="I91" s="48">
        <f>IF(O91=0,SUM(L86:L90),"")</f>
        <v>3.0000000000000004</v>
      </c>
      <c r="J91" s="1"/>
      <c r="N91" s="124" t="s">
        <v>164</v>
      </c>
      <c r="O91" s="133">
        <f>SUM(N86:N90)</f>
        <v>0</v>
      </c>
    </row>
    <row r="92" spans="1:17" x14ac:dyDescent="0.3">
      <c r="A92" s="1"/>
      <c r="H92" s="50" t="s">
        <v>165</v>
      </c>
      <c r="I92" s="40" t="str">
        <f>IF(O92=5,"Outstanding",IF(O92=4,"Exceeds",IF(O92=3,"Successful",IF(O92=2,"Partially",IF(O92=1,"Unacceptable","")))))</f>
        <v>Successful</v>
      </c>
      <c r="J92" s="1"/>
      <c r="L92" s="92"/>
      <c r="O92" s="94">
        <f>IF(I91="","",ROUND(I91,0))</f>
        <v>3</v>
      </c>
    </row>
    <row r="93" spans="1:17" ht="4.5" customHeight="1" x14ac:dyDescent="0.3">
      <c r="A93" s="1"/>
      <c r="I93" s="47"/>
      <c r="J93" s="1"/>
      <c r="L93" s="92"/>
    </row>
    <row r="94" spans="1:17" x14ac:dyDescent="0.3">
      <c r="A94" s="1"/>
      <c r="H94" s="50" t="s">
        <v>166</v>
      </c>
      <c r="I94" s="49">
        <f>IF(OR(J68="",I91=""),"",(J68*0.9)+(I91*0.1))</f>
        <v>4.8</v>
      </c>
      <c r="L94" s="92"/>
    </row>
    <row r="95" spans="1:17" x14ac:dyDescent="0.3">
      <c r="A95" s="1"/>
      <c r="H95" s="50" t="s">
        <v>167</v>
      </c>
      <c r="I95" s="40" t="str">
        <f>IF(O95=5,"Outstanding",IF(O95=4,"Exceeds",IF(O95=3,"Successful",IF(O95=2,"Partially",IF(O95=1,"Unacceptable","")))))</f>
        <v>Outstanding</v>
      </c>
      <c r="L95" s="92"/>
      <c r="O95" s="94">
        <f>IF(I94="","",ROUND(I94,0))</f>
        <v>5</v>
      </c>
    </row>
    <row r="96" spans="1:17" ht="8.25" customHeight="1" thickBot="1" x14ac:dyDescent="0.35"/>
    <row r="97" spans="1:17" ht="12" customHeight="1" x14ac:dyDescent="0.3">
      <c r="A97" s="19" t="s">
        <v>168</v>
      </c>
      <c r="B97" s="25"/>
      <c r="C97" s="25"/>
      <c r="D97" s="25"/>
      <c r="E97" s="25"/>
      <c r="F97" s="25"/>
      <c r="G97" s="25"/>
      <c r="H97" s="25"/>
      <c r="I97" s="25"/>
      <c r="J97" s="26"/>
    </row>
    <row r="98" spans="1:17" s="51" customFormat="1" ht="12" x14ac:dyDescent="0.25">
      <c r="A98" s="57"/>
      <c r="J98" s="58"/>
      <c r="K98" s="59"/>
      <c r="L98" s="126"/>
      <c r="M98" s="127"/>
      <c r="N98" s="127"/>
      <c r="O98" s="127"/>
      <c r="P98" s="127"/>
      <c r="Q98" s="127"/>
    </row>
    <row r="99" spans="1:17" s="51" customFormat="1" ht="12" x14ac:dyDescent="0.25">
      <c r="A99" s="57"/>
      <c r="B99" s="52"/>
      <c r="C99" s="52"/>
      <c r="E99" s="52"/>
      <c r="G99" s="52"/>
      <c r="H99" s="52"/>
      <c r="J99" s="64"/>
      <c r="K99" s="59"/>
      <c r="L99" s="126"/>
      <c r="M99" s="127"/>
      <c r="N99" s="127"/>
      <c r="O99" s="127"/>
      <c r="P99" s="127"/>
      <c r="Q99" s="127"/>
    </row>
    <row r="100" spans="1:17" s="4" customFormat="1" ht="12" x14ac:dyDescent="0.25">
      <c r="A100" s="19"/>
      <c r="B100" s="443" t="s">
        <v>141</v>
      </c>
      <c r="C100" s="443"/>
      <c r="E100" s="6" t="s">
        <v>142</v>
      </c>
      <c r="G100" s="444" t="s">
        <v>143</v>
      </c>
      <c r="H100" s="444"/>
      <c r="J100" s="31" t="s">
        <v>142</v>
      </c>
      <c r="K100" s="6"/>
      <c r="L100" s="93"/>
      <c r="M100" s="94"/>
      <c r="N100" s="94"/>
      <c r="O100" s="94"/>
      <c r="P100" s="94"/>
      <c r="Q100" s="94"/>
    </row>
    <row r="101" spans="1:17" s="4" customFormat="1" ht="6.75" customHeight="1" thickBot="1" x14ac:dyDescent="0.3">
      <c r="A101" s="28"/>
      <c r="B101" s="5"/>
      <c r="C101" s="5"/>
      <c r="D101" s="5"/>
      <c r="E101" s="5"/>
      <c r="F101" s="5"/>
      <c r="G101" s="5"/>
      <c r="H101" s="5"/>
      <c r="I101" s="5"/>
      <c r="J101" s="29"/>
      <c r="K101" s="6"/>
      <c r="L101" s="93"/>
      <c r="M101" s="94"/>
      <c r="N101" s="94"/>
      <c r="O101" s="94"/>
      <c r="P101" s="94"/>
      <c r="Q101" s="94"/>
    </row>
    <row r="102" spans="1:17" ht="6" customHeight="1" x14ac:dyDescent="0.3">
      <c r="K102"/>
      <c r="L102" s="92"/>
    </row>
    <row r="103" spans="1:17" ht="6" customHeight="1" x14ac:dyDescent="0.3">
      <c r="K103"/>
      <c r="L103" s="92"/>
    </row>
    <row r="104" spans="1:17" ht="6" customHeight="1" x14ac:dyDescent="0.3">
      <c r="K104"/>
      <c r="L104" s="92"/>
    </row>
    <row r="105" spans="1:17" ht="21.75" customHeight="1" x14ac:dyDescent="0.3">
      <c r="K105"/>
      <c r="L105" s="92"/>
    </row>
    <row r="106" spans="1:17" ht="18.600000000000001" thickBot="1" x14ac:dyDescent="0.4">
      <c r="A106" s="35" t="s">
        <v>169</v>
      </c>
      <c r="B106" s="8"/>
      <c r="C106" s="8"/>
      <c r="D106" s="8"/>
      <c r="E106" s="8"/>
      <c r="F106" s="8"/>
      <c r="G106" s="8"/>
      <c r="H106" s="8"/>
      <c r="I106" s="8"/>
      <c r="J106" s="8"/>
      <c r="K106"/>
      <c r="L106" s="134"/>
      <c r="M106" s="135"/>
    </row>
    <row r="108" spans="1:17" ht="18" x14ac:dyDescent="0.35">
      <c r="A108" s="2" t="s">
        <v>170</v>
      </c>
      <c r="C108" s="65"/>
      <c r="K108"/>
      <c r="L108" s="92"/>
    </row>
    <row r="109" spans="1:17" x14ac:dyDescent="0.3">
      <c r="K109"/>
      <c r="L109" s="92"/>
    </row>
    <row r="110" spans="1:17" ht="12" customHeight="1" x14ac:dyDescent="0.3">
      <c r="A110" s="80" t="s">
        <v>171</v>
      </c>
      <c r="B110" s="9"/>
      <c r="C110" s="27"/>
      <c r="D110" s="27"/>
      <c r="E110" s="27"/>
      <c r="F110" s="27"/>
      <c r="G110" s="27"/>
      <c r="H110" s="27"/>
      <c r="I110" s="27"/>
      <c r="J110" s="27"/>
      <c r="K110"/>
      <c r="L110" s="92"/>
    </row>
    <row r="111" spans="1:17" ht="12" customHeight="1" x14ac:dyDescent="0.3">
      <c r="A111" s="9"/>
      <c r="B111" s="9" t="s">
        <v>172</v>
      </c>
      <c r="C111" s="27"/>
      <c r="D111" s="27"/>
      <c r="E111" s="27"/>
      <c r="F111" s="27"/>
      <c r="G111" s="27"/>
      <c r="H111" s="27"/>
      <c r="I111" s="27"/>
      <c r="J111" s="27"/>
      <c r="K111"/>
      <c r="L111" s="92"/>
    </row>
    <row r="112" spans="1:17" ht="12" customHeight="1" x14ac:dyDescent="0.3">
      <c r="A112" s="9"/>
      <c r="B112" s="9" t="s">
        <v>173</v>
      </c>
      <c r="C112" s="27"/>
      <c r="D112" s="27"/>
      <c r="E112" s="27"/>
      <c r="F112" s="27"/>
      <c r="G112" s="27"/>
      <c r="H112" s="27"/>
      <c r="I112" s="27"/>
      <c r="J112" s="27"/>
      <c r="K112"/>
      <c r="L112" s="92"/>
    </row>
    <row r="113" spans="1:17" ht="12" customHeight="1" x14ac:dyDescent="0.3">
      <c r="A113" s="9"/>
      <c r="B113" s="9" t="s">
        <v>174</v>
      </c>
      <c r="C113" s="27"/>
      <c r="D113" s="27"/>
      <c r="E113" s="27"/>
      <c r="F113" s="27"/>
      <c r="G113" s="27"/>
      <c r="H113" s="27"/>
      <c r="I113" s="27"/>
      <c r="J113" s="27"/>
      <c r="K113"/>
      <c r="L113" s="92"/>
    </row>
    <row r="114" spans="1:17" ht="12" customHeight="1" x14ac:dyDescent="0.3">
      <c r="A114" s="9"/>
      <c r="B114" s="9" t="s">
        <v>175</v>
      </c>
      <c r="C114" s="27"/>
      <c r="D114" s="27"/>
      <c r="E114" s="27"/>
      <c r="F114" s="27"/>
      <c r="G114" s="27"/>
      <c r="H114" s="27"/>
      <c r="I114" s="27"/>
      <c r="J114" s="27"/>
      <c r="K114"/>
      <c r="L114" s="92"/>
    </row>
    <row r="115" spans="1:17" ht="12" customHeight="1" x14ac:dyDescent="0.3">
      <c r="A115" s="9"/>
      <c r="B115" s="9" t="s">
        <v>176</v>
      </c>
      <c r="C115" s="27"/>
      <c r="D115" s="27"/>
      <c r="E115" s="27"/>
      <c r="F115" s="27"/>
      <c r="G115" s="27"/>
      <c r="H115" s="27"/>
      <c r="I115" s="27"/>
      <c r="J115" s="27"/>
      <c r="K115"/>
      <c r="L115" s="92"/>
    </row>
    <row r="116" spans="1:17" ht="4.5" customHeight="1" thickBot="1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/>
      <c r="L116" s="92"/>
    </row>
    <row r="117" spans="1:17" ht="15" thickBot="1" x14ac:dyDescent="0.35">
      <c r="A117" s="32" t="s">
        <v>35</v>
      </c>
      <c r="B117" s="33"/>
      <c r="C117" s="33"/>
      <c r="D117" s="33"/>
      <c r="E117" s="33"/>
      <c r="F117" s="33"/>
      <c r="G117" s="33"/>
      <c r="H117" s="33"/>
      <c r="I117" s="33"/>
      <c r="J117" s="34"/>
      <c r="K117"/>
      <c r="L117" s="92"/>
    </row>
    <row r="118" spans="1:17" s="66" customFormat="1" ht="73.5" customHeight="1" thickTop="1" x14ac:dyDescent="0.3">
      <c r="A118" s="430"/>
      <c r="B118" s="431"/>
      <c r="C118" s="431"/>
      <c r="D118" s="431"/>
      <c r="E118" s="431"/>
      <c r="F118" s="431"/>
      <c r="G118" s="431"/>
      <c r="H118" s="431"/>
      <c r="I118" s="431"/>
      <c r="J118" s="432"/>
      <c r="L118" s="136"/>
      <c r="M118" s="136"/>
      <c r="N118" s="136"/>
      <c r="O118" s="136"/>
      <c r="P118" s="136"/>
      <c r="Q118" s="136"/>
    </row>
    <row r="119" spans="1:17" s="66" customFormat="1" ht="15" thickBot="1" x14ac:dyDescent="0.35">
      <c r="A119" s="67" t="s">
        <v>177</v>
      </c>
      <c r="B119" s="68"/>
      <c r="C119" s="68"/>
      <c r="D119" s="68"/>
      <c r="E119" s="69"/>
      <c r="F119" s="70"/>
      <c r="G119" s="68"/>
      <c r="H119" s="69"/>
      <c r="I119" s="70" t="s">
        <v>178</v>
      </c>
      <c r="J119" s="71"/>
      <c r="L119" s="136"/>
      <c r="M119" s="136"/>
      <c r="N119" s="136"/>
      <c r="O119" s="136"/>
      <c r="P119" s="136"/>
      <c r="Q119" s="136"/>
    </row>
    <row r="120" spans="1:17" ht="15" thickBot="1" x14ac:dyDescent="0.35">
      <c r="A120" s="43"/>
      <c r="J120" s="44"/>
      <c r="K120"/>
      <c r="L120" s="92"/>
    </row>
    <row r="121" spans="1:17" ht="15" thickBot="1" x14ac:dyDescent="0.35">
      <c r="A121" s="32" t="s">
        <v>36</v>
      </c>
      <c r="B121" s="33"/>
      <c r="C121" s="33"/>
      <c r="D121" s="33"/>
      <c r="E121" s="33"/>
      <c r="F121" s="33"/>
      <c r="G121" s="33"/>
      <c r="H121" s="33"/>
      <c r="I121" s="33"/>
      <c r="J121" s="34"/>
      <c r="K121"/>
      <c r="L121" s="92"/>
    </row>
    <row r="122" spans="1:17" s="66" customFormat="1" ht="73.5" customHeight="1" thickTop="1" x14ac:dyDescent="0.3">
      <c r="A122" s="430"/>
      <c r="B122" s="431"/>
      <c r="C122" s="431"/>
      <c r="D122" s="431"/>
      <c r="E122" s="431"/>
      <c r="F122" s="431"/>
      <c r="G122" s="431"/>
      <c r="H122" s="431"/>
      <c r="I122" s="431"/>
      <c r="J122" s="432"/>
      <c r="L122" s="136"/>
      <c r="M122" s="136"/>
      <c r="N122" s="136"/>
      <c r="O122" s="136"/>
      <c r="P122" s="136"/>
      <c r="Q122" s="136"/>
    </row>
    <row r="123" spans="1:17" s="66" customFormat="1" ht="15" thickBot="1" x14ac:dyDescent="0.35">
      <c r="A123" s="67" t="s">
        <v>179</v>
      </c>
      <c r="B123" s="68"/>
      <c r="C123" s="68"/>
      <c r="D123" s="68"/>
      <c r="E123" s="69"/>
      <c r="F123" s="70"/>
      <c r="G123" s="68"/>
      <c r="H123" s="69"/>
      <c r="I123" s="70" t="s">
        <v>178</v>
      </c>
      <c r="J123" s="71"/>
      <c r="L123" s="136"/>
      <c r="M123" s="136"/>
      <c r="N123" s="136"/>
      <c r="O123" s="136"/>
      <c r="P123" s="136"/>
      <c r="Q123" s="136"/>
    </row>
    <row r="124" spans="1:17" ht="4.5" customHeight="1" x14ac:dyDescent="0.3">
      <c r="K124"/>
      <c r="L124" s="92"/>
    </row>
  </sheetData>
  <mergeCells count="131">
    <mergeCell ref="G100:H100"/>
    <mergeCell ref="A118:J118"/>
    <mergeCell ref="A122:J122"/>
    <mergeCell ref="C86:F86"/>
    <mergeCell ref="C87:F87"/>
    <mergeCell ref="C88:F88"/>
    <mergeCell ref="C89:F89"/>
    <mergeCell ref="C90:F90"/>
    <mergeCell ref="B100:C100"/>
    <mergeCell ref="A84:A85"/>
    <mergeCell ref="B84:B85"/>
    <mergeCell ref="C84:F85"/>
    <mergeCell ref="G84:H84"/>
    <mergeCell ref="I84:J84"/>
    <mergeCell ref="G62:G66"/>
    <mergeCell ref="H62:H66"/>
    <mergeCell ref="I62:I66"/>
    <mergeCell ref="J62:J66"/>
    <mergeCell ref="A62:A66"/>
    <mergeCell ref="M50:M54"/>
    <mergeCell ref="G56:G60"/>
    <mergeCell ref="H56:H60"/>
    <mergeCell ref="I56:I60"/>
    <mergeCell ref="K62:K66"/>
    <mergeCell ref="L62:L66"/>
    <mergeCell ref="J56:J60"/>
    <mergeCell ref="K56:K60"/>
    <mergeCell ref="L56:L60"/>
    <mergeCell ref="M56:M60"/>
    <mergeCell ref="M62:M66"/>
    <mergeCell ref="A56:A60"/>
    <mergeCell ref="B56:B60"/>
    <mergeCell ref="C56:C60"/>
    <mergeCell ref="D56:D60"/>
    <mergeCell ref="E56:E60"/>
    <mergeCell ref="F56:F60"/>
    <mergeCell ref="B62:B66"/>
    <mergeCell ref="C62:C66"/>
    <mergeCell ref="D62:D66"/>
    <mergeCell ref="E62:E66"/>
    <mergeCell ref="F62:F66"/>
    <mergeCell ref="M40:M44"/>
    <mergeCell ref="G40:G44"/>
    <mergeCell ref="H40:H44"/>
    <mergeCell ref="I40:I44"/>
    <mergeCell ref="J40:J44"/>
    <mergeCell ref="K40:K44"/>
    <mergeCell ref="L40:L44"/>
    <mergeCell ref="D45:D49"/>
    <mergeCell ref="E45:E49"/>
    <mergeCell ref="F45:F49"/>
    <mergeCell ref="G45:G49"/>
    <mergeCell ref="H45:H49"/>
    <mergeCell ref="I45:I49"/>
    <mergeCell ref="M45:M49"/>
    <mergeCell ref="A40:A54"/>
    <mergeCell ref="B40:B54"/>
    <mergeCell ref="C40:C54"/>
    <mergeCell ref="D40:D44"/>
    <mergeCell ref="E40:E44"/>
    <mergeCell ref="F40:F44"/>
    <mergeCell ref="J45:J49"/>
    <mergeCell ref="K45:K49"/>
    <mergeCell ref="L45:L49"/>
    <mergeCell ref="D50:D54"/>
    <mergeCell ref="E50:E54"/>
    <mergeCell ref="F50:F54"/>
    <mergeCell ref="G50:G54"/>
    <mergeCell ref="H50:H54"/>
    <mergeCell ref="I50:I54"/>
    <mergeCell ref="J50:J54"/>
    <mergeCell ref="K50:K54"/>
    <mergeCell ref="L50:L54"/>
    <mergeCell ref="K24:K28"/>
    <mergeCell ref="L24:L28"/>
    <mergeCell ref="J34:J38"/>
    <mergeCell ref="K34:K38"/>
    <mergeCell ref="L34:L38"/>
    <mergeCell ref="M29:M33"/>
    <mergeCell ref="M24:M28"/>
    <mergeCell ref="D29:D33"/>
    <mergeCell ref="E29:E33"/>
    <mergeCell ref="F29:F33"/>
    <mergeCell ref="G29:G33"/>
    <mergeCell ref="H29:H33"/>
    <mergeCell ref="G34:G38"/>
    <mergeCell ref="H34:H38"/>
    <mergeCell ref="I34:I38"/>
    <mergeCell ref="M34:M38"/>
    <mergeCell ref="G22:G23"/>
    <mergeCell ref="H22:I22"/>
    <mergeCell ref="J22:K22"/>
    <mergeCell ref="L22:L23"/>
    <mergeCell ref="M22:M23"/>
    <mergeCell ref="N22:N23"/>
    <mergeCell ref="O22:O23"/>
    <mergeCell ref="A24:A38"/>
    <mergeCell ref="B24:B38"/>
    <mergeCell ref="C24:C38"/>
    <mergeCell ref="D24:D28"/>
    <mergeCell ref="E24:E28"/>
    <mergeCell ref="F24:F28"/>
    <mergeCell ref="D34:D38"/>
    <mergeCell ref="E34:E38"/>
    <mergeCell ref="F34:F38"/>
    <mergeCell ref="I29:I33"/>
    <mergeCell ref="J29:J33"/>
    <mergeCell ref="K29:K33"/>
    <mergeCell ref="L29:L33"/>
    <mergeCell ref="G24:G28"/>
    <mergeCell ref="H24:H28"/>
    <mergeCell ref="I24:I28"/>
    <mergeCell ref="J24:J2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68">
    <cfRule type="cellIs" dxfId="13" priority="31" operator="notEqual">
      <formula>100</formula>
    </cfRule>
  </conditionalFormatting>
  <conditionalFormatting sqref="C108">
    <cfRule type="cellIs" dxfId="12" priority="27" operator="equal">
      <formula>""</formula>
    </cfRule>
  </conditionalFormatting>
  <conditionalFormatting sqref="G39">
    <cfRule type="cellIs" dxfId="11" priority="26" operator="notEqual">
      <formula>100</formula>
    </cfRule>
  </conditionalFormatting>
  <conditionalFormatting sqref="G55">
    <cfRule type="cellIs" dxfId="10" priority="25" operator="notEqual">
      <formula>100</formula>
    </cfRule>
  </conditionalFormatting>
  <conditionalFormatting sqref="G61">
    <cfRule type="cellIs" dxfId="9" priority="24" operator="notEqual">
      <formula>100</formula>
    </cfRule>
  </conditionalFormatting>
  <conditionalFormatting sqref="G67">
    <cfRule type="cellIs" dxfId="8" priority="23" operator="notEqual">
      <formula>100</formula>
    </cfRule>
  </conditionalFormatting>
  <conditionalFormatting sqref="K86:K90">
    <cfRule type="cellIs" dxfId="7" priority="11" operator="equal">
      <formula>FALSE</formula>
    </cfRule>
  </conditionalFormatting>
  <conditionalFormatting sqref="L24">
    <cfRule type="cellIs" dxfId="6" priority="21" operator="equal">
      <formula>FALSE</formula>
    </cfRule>
  </conditionalFormatting>
  <conditionalFormatting sqref="L29 L34">
    <cfRule type="cellIs" dxfId="5" priority="19" operator="equal">
      <formula>FALSE</formula>
    </cfRule>
  </conditionalFormatting>
  <conditionalFormatting sqref="L40">
    <cfRule type="cellIs" dxfId="4" priority="3" operator="equal">
      <formula>FALSE</formula>
    </cfRule>
  </conditionalFormatting>
  <conditionalFormatting sqref="L45">
    <cfRule type="cellIs" dxfId="3" priority="1" operator="equal">
      <formula>FALSE</formula>
    </cfRule>
  </conditionalFormatting>
  <conditionalFormatting sqref="L50">
    <cfRule type="cellIs" dxfId="2" priority="7" operator="equal">
      <formula>FALSE</formula>
    </cfRule>
  </conditionalFormatting>
  <conditionalFormatting sqref="L56">
    <cfRule type="cellIs" dxfId="1" priority="5" operator="equal">
      <formula>FALSE</formula>
    </cfRule>
  </conditionalFormatting>
  <conditionalFormatting sqref="L62">
    <cfRule type="cellIs" dxfId="0" priority="17" operator="equal">
      <formula>FALSE</formula>
    </cfRule>
  </conditionalFormatting>
  <dataValidations count="5">
    <dataValidation type="whole" allowBlank="1" showInputMessage="1" showErrorMessage="1" error="Only whole numbers between 10 to 100 is allowed." sqref="F24 F29 C63:C66 C24:C38 C40:C54" xr:uid="{00000000-0002-0000-0E00-000000000000}">
      <formula1>10</formula1>
      <formula2>100</formula2>
    </dataValidation>
    <dataValidation type="list" allowBlank="1" showInputMessage="1" showErrorMessage="1" sqref="J62:J66 C108 H62:H66 G86:G90 I86:I90 J56:J60 H56:H60 J24:J38 H24:H38 H40:H54 J40:J54" xr:uid="{00000000-0002-0000-0E00-000001000000}">
      <formula1>"Outstanding, Exceeds, Successful, Partially, Unacceptable"</formula1>
    </dataValidation>
    <dataValidation type="whole" allowBlank="1" showInputMessage="1" showErrorMessage="1" error="Only whole numbers between 10 to 100 is allowed." sqref="G63:G66 G35:G38 G25:G28 G30:G33 G46:G49 F50 G51:G54 C62 F62 F56 G57:G60 C56:C60 F40 G41:G44" xr:uid="{00000000-0002-0000-0E00-000002000000}">
      <formula1>5</formula1>
      <formula2>100</formula2>
    </dataValidation>
    <dataValidation allowBlank="1" showInputMessage="1" showErrorMessage="1" error="Only whole numbers between 10 to 100 is allowed." sqref="G34 G24 G29 G50 G62 G56 G40 G45" xr:uid="{00000000-0002-0000-0E00-000003000000}"/>
    <dataValidation type="whole" allowBlank="1" showInputMessage="1" showErrorMessage="1" error="Only whole numbers between 10 to 100 is allowed." sqref="F45:F49" xr:uid="{00000000-0002-0000-0E00-000004000000}">
      <formula1>3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Q183"/>
  <sheetViews>
    <sheetView topLeftCell="A19" zoomScale="70" zoomScaleNormal="70" workbookViewId="0">
      <selection activeCell="F29" sqref="F29:F33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60.332031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25">
      <c r="A24" s="456">
        <v>1</v>
      </c>
      <c r="B24" s="356" t="s">
        <v>37</v>
      </c>
      <c r="C24" s="476">
        <v>20</v>
      </c>
      <c r="D24" s="458">
        <v>1</v>
      </c>
      <c r="E24" s="461" t="s">
        <v>181</v>
      </c>
      <c r="F24" s="356">
        <v>10</v>
      </c>
      <c r="G24" s="366">
        <f>F24/$C$24*100</f>
        <v>50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0.5</v>
      </c>
      <c r="N24" s="224" t="s">
        <v>39</v>
      </c>
      <c r="O24" s="225" t="s">
        <v>42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25">
      <c r="A25" s="457"/>
      <c r="B25" s="357"/>
      <c r="C25" s="477"/>
      <c r="D25" s="459"/>
      <c r="E25" s="462"/>
      <c r="F25" s="357"/>
      <c r="G25" s="367"/>
      <c r="H25" s="338"/>
      <c r="I25" s="357"/>
      <c r="J25" s="338"/>
      <c r="K25" s="382"/>
      <c r="L25" s="385"/>
      <c r="M25" s="388"/>
      <c r="N25" s="226" t="s">
        <v>43</v>
      </c>
      <c r="O25" s="227" t="s">
        <v>44</v>
      </c>
      <c r="P25" s="105"/>
      <c r="Q25" s="153"/>
    </row>
    <row r="26" spans="1:17" s="9" customFormat="1" ht="30" customHeight="1" x14ac:dyDescent="0.25">
      <c r="A26" s="457"/>
      <c r="B26" s="357"/>
      <c r="C26" s="477"/>
      <c r="D26" s="459"/>
      <c r="E26" s="462"/>
      <c r="F26" s="357"/>
      <c r="G26" s="367"/>
      <c r="H26" s="338"/>
      <c r="I26" s="357"/>
      <c r="J26" s="338"/>
      <c r="K26" s="382"/>
      <c r="L26" s="385"/>
      <c r="M26" s="388"/>
      <c r="N26" s="228" t="s">
        <v>45</v>
      </c>
      <c r="O26" s="229" t="s">
        <v>46</v>
      </c>
      <c r="P26" s="105"/>
      <c r="Q26" s="153"/>
    </row>
    <row r="27" spans="1:17" s="9" customFormat="1" ht="30" customHeight="1" x14ac:dyDescent="0.25">
      <c r="A27" s="457"/>
      <c r="B27" s="357"/>
      <c r="C27" s="477"/>
      <c r="D27" s="459"/>
      <c r="E27" s="462"/>
      <c r="F27" s="357"/>
      <c r="G27" s="367"/>
      <c r="H27" s="338"/>
      <c r="I27" s="357"/>
      <c r="J27" s="338"/>
      <c r="K27" s="382"/>
      <c r="L27" s="385"/>
      <c r="M27" s="388"/>
      <c r="N27" s="226" t="s">
        <v>47</v>
      </c>
      <c r="O27" s="229" t="s">
        <v>48</v>
      </c>
      <c r="P27" s="105"/>
      <c r="Q27" s="153"/>
    </row>
    <row r="28" spans="1:17" s="9" customFormat="1" ht="30" customHeight="1" thickBot="1" x14ac:dyDescent="0.3">
      <c r="A28" s="457"/>
      <c r="B28" s="357"/>
      <c r="C28" s="477"/>
      <c r="D28" s="460"/>
      <c r="E28" s="463"/>
      <c r="F28" s="453"/>
      <c r="G28" s="468"/>
      <c r="H28" s="452"/>
      <c r="I28" s="453"/>
      <c r="J28" s="452"/>
      <c r="K28" s="454"/>
      <c r="L28" s="455"/>
      <c r="M28" s="389"/>
      <c r="N28" s="230" t="s">
        <v>49</v>
      </c>
      <c r="O28" s="231" t="s">
        <v>50</v>
      </c>
      <c r="P28" s="105"/>
      <c r="Q28" s="153"/>
    </row>
    <row r="29" spans="1:17" s="9" customFormat="1" ht="30" customHeight="1" x14ac:dyDescent="0.25">
      <c r="A29" s="456">
        <v>2</v>
      </c>
      <c r="B29" s="357"/>
      <c r="C29" s="477"/>
      <c r="D29" s="458">
        <v>1</v>
      </c>
      <c r="E29" s="461" t="s">
        <v>182</v>
      </c>
      <c r="F29" s="356">
        <v>5</v>
      </c>
      <c r="G29" s="366">
        <f>F29/$C$24*100</f>
        <v>25</v>
      </c>
      <c r="H29" s="337" t="s">
        <v>39</v>
      </c>
      <c r="I29" s="356"/>
      <c r="J29" s="337" t="s">
        <v>39</v>
      </c>
      <c r="K29" s="381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0.25</v>
      </c>
      <c r="N29" s="224" t="s">
        <v>39</v>
      </c>
      <c r="O29" s="225" t="s">
        <v>52</v>
      </c>
      <c r="P29" s="105"/>
      <c r="Q29" s="153" t="str">
        <f>IF(AND($C$24&gt;0,G29&gt;0,J29=""),"RATING REQ'D",IF(AND(K29="",OR(J29="Outstanding",J29="Exceeds",J29="Unacceptable")),"Comments compulsory for O, E or U rating",""))</f>
        <v/>
      </c>
    </row>
    <row r="30" spans="1:17" s="9" customFormat="1" ht="30" customHeight="1" x14ac:dyDescent="0.25">
      <c r="A30" s="457"/>
      <c r="B30" s="357"/>
      <c r="C30" s="477"/>
      <c r="D30" s="459"/>
      <c r="E30" s="462"/>
      <c r="F30" s="357"/>
      <c r="G30" s="367"/>
      <c r="H30" s="338"/>
      <c r="I30" s="357"/>
      <c r="J30" s="338"/>
      <c r="K30" s="382"/>
      <c r="L30" s="385"/>
      <c r="M30" s="388"/>
      <c r="N30" s="226" t="s">
        <v>43</v>
      </c>
      <c r="O30" s="227" t="s">
        <v>53</v>
      </c>
      <c r="P30" s="105"/>
      <c r="Q30" s="153"/>
    </row>
    <row r="31" spans="1:17" s="9" customFormat="1" ht="30" customHeight="1" x14ac:dyDescent="0.25">
      <c r="A31" s="457"/>
      <c r="B31" s="357"/>
      <c r="C31" s="477"/>
      <c r="D31" s="459"/>
      <c r="E31" s="462"/>
      <c r="F31" s="357"/>
      <c r="G31" s="367"/>
      <c r="H31" s="338"/>
      <c r="I31" s="357"/>
      <c r="J31" s="338"/>
      <c r="K31" s="382"/>
      <c r="L31" s="385"/>
      <c r="M31" s="388"/>
      <c r="N31" s="226" t="s">
        <v>45</v>
      </c>
      <c r="O31" s="229" t="s">
        <v>54</v>
      </c>
      <c r="P31" s="105"/>
      <c r="Q31" s="153"/>
    </row>
    <row r="32" spans="1:17" s="9" customFormat="1" ht="30" customHeight="1" x14ac:dyDescent="0.25">
      <c r="A32" s="457"/>
      <c r="B32" s="357"/>
      <c r="C32" s="477"/>
      <c r="D32" s="459"/>
      <c r="E32" s="462"/>
      <c r="F32" s="357"/>
      <c r="G32" s="367"/>
      <c r="H32" s="338"/>
      <c r="I32" s="357"/>
      <c r="J32" s="338"/>
      <c r="K32" s="382"/>
      <c r="L32" s="385"/>
      <c r="M32" s="388"/>
      <c r="N32" s="226" t="s">
        <v>47</v>
      </c>
      <c r="O32" s="229" t="s">
        <v>55</v>
      </c>
      <c r="P32" s="105"/>
      <c r="Q32" s="153"/>
    </row>
    <row r="33" spans="1:17" s="9" customFormat="1" ht="30" customHeight="1" thickBot="1" x14ac:dyDescent="0.3">
      <c r="A33" s="457"/>
      <c r="B33" s="357"/>
      <c r="C33" s="477"/>
      <c r="D33" s="460"/>
      <c r="E33" s="463"/>
      <c r="F33" s="453"/>
      <c r="G33" s="468"/>
      <c r="H33" s="452"/>
      <c r="I33" s="453"/>
      <c r="J33" s="452"/>
      <c r="K33" s="454"/>
      <c r="L33" s="455"/>
      <c r="M33" s="389"/>
      <c r="N33" s="230" t="s">
        <v>49</v>
      </c>
      <c r="O33" s="231" t="s">
        <v>56</v>
      </c>
      <c r="P33" s="105"/>
      <c r="Q33" s="153"/>
    </row>
    <row r="34" spans="1:17" s="9" customFormat="1" ht="30" customHeight="1" x14ac:dyDescent="0.25">
      <c r="A34" s="456">
        <v>3</v>
      </c>
      <c r="B34" s="357"/>
      <c r="C34" s="477"/>
      <c r="D34" s="458">
        <v>1</v>
      </c>
      <c r="E34" s="461" t="s">
        <v>183</v>
      </c>
      <c r="F34" s="356">
        <v>5</v>
      </c>
      <c r="G34" s="366">
        <f>F34/$C$24*100</f>
        <v>25</v>
      </c>
      <c r="H34" s="337" t="s">
        <v>39</v>
      </c>
      <c r="I34" s="356"/>
      <c r="J34" s="337" t="s">
        <v>39</v>
      </c>
      <c r="K34" s="381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0.25</v>
      </c>
      <c r="N34" s="224" t="s">
        <v>39</v>
      </c>
      <c r="O34" s="232" t="s">
        <v>58</v>
      </c>
      <c r="P34" s="105"/>
      <c r="Q34" s="153" t="str">
        <f>IF(AND($C$24&gt;0,G34&gt;0,J34=""),"RATING REQ'D",IF(AND(K34="",OR(J34="Outstanding",J34="Exceeds",J34="Unacceptable")),"Comments compulsory for O, E or U rating",""))</f>
        <v/>
      </c>
    </row>
    <row r="35" spans="1:17" s="9" customFormat="1" ht="30" customHeight="1" x14ac:dyDescent="0.25">
      <c r="A35" s="457"/>
      <c r="B35" s="357"/>
      <c r="C35" s="477"/>
      <c r="D35" s="459"/>
      <c r="E35" s="462"/>
      <c r="F35" s="357"/>
      <c r="G35" s="367"/>
      <c r="H35" s="338"/>
      <c r="I35" s="357"/>
      <c r="J35" s="338"/>
      <c r="K35" s="382"/>
      <c r="L35" s="385"/>
      <c r="M35" s="388"/>
      <c r="N35" s="226" t="s">
        <v>43</v>
      </c>
      <c r="O35" s="229" t="s">
        <v>59</v>
      </c>
      <c r="P35" s="105"/>
      <c r="Q35" s="153"/>
    </row>
    <row r="36" spans="1:17" s="9" customFormat="1" ht="30" customHeight="1" x14ac:dyDescent="0.25">
      <c r="A36" s="457"/>
      <c r="B36" s="357"/>
      <c r="C36" s="477"/>
      <c r="D36" s="459"/>
      <c r="E36" s="462"/>
      <c r="F36" s="357"/>
      <c r="G36" s="367"/>
      <c r="H36" s="338"/>
      <c r="I36" s="357"/>
      <c r="J36" s="338"/>
      <c r="K36" s="382"/>
      <c r="L36" s="385"/>
      <c r="M36" s="388"/>
      <c r="N36" s="226" t="s">
        <v>45</v>
      </c>
      <c r="O36" s="229" t="s">
        <v>60</v>
      </c>
      <c r="P36" s="105"/>
      <c r="Q36" s="153"/>
    </row>
    <row r="37" spans="1:17" s="9" customFormat="1" ht="30" customHeight="1" x14ac:dyDescent="0.25">
      <c r="A37" s="457"/>
      <c r="B37" s="357"/>
      <c r="C37" s="477"/>
      <c r="D37" s="459"/>
      <c r="E37" s="462"/>
      <c r="F37" s="357"/>
      <c r="G37" s="367"/>
      <c r="H37" s="338"/>
      <c r="I37" s="357"/>
      <c r="J37" s="338"/>
      <c r="K37" s="382"/>
      <c r="L37" s="385"/>
      <c r="M37" s="388"/>
      <c r="N37" s="226" t="s">
        <v>47</v>
      </c>
      <c r="O37" s="229" t="s">
        <v>61</v>
      </c>
      <c r="P37" s="105"/>
      <c r="Q37" s="153"/>
    </row>
    <row r="38" spans="1:17" s="9" customFormat="1" ht="30" customHeight="1" thickBot="1" x14ac:dyDescent="0.3">
      <c r="A38" s="464"/>
      <c r="B38" s="358"/>
      <c r="C38" s="478"/>
      <c r="D38" s="469"/>
      <c r="E38" s="463"/>
      <c r="F38" s="358"/>
      <c r="G38" s="368"/>
      <c r="H38" s="339"/>
      <c r="I38" s="358"/>
      <c r="J38" s="339"/>
      <c r="K38" s="383"/>
      <c r="L38" s="386"/>
      <c r="M38" s="389"/>
      <c r="N38" s="230" t="s">
        <v>49</v>
      </c>
      <c r="O38" s="231" t="s">
        <v>62</v>
      </c>
      <c r="P38" s="105"/>
      <c r="Q38" s="153"/>
    </row>
    <row r="39" spans="1:17" s="9" customFormat="1" ht="30" customHeight="1" thickBot="1" x14ac:dyDescent="0.35">
      <c r="A39" s="11"/>
      <c r="B39" s="10"/>
      <c r="C39" s="72"/>
      <c r="E39" s="14"/>
      <c r="F39" s="14"/>
      <c r="G39" s="83">
        <f>IF(C24=0,0,SUM(G24:G38))</f>
        <v>100</v>
      </c>
      <c r="H39" s="45" t="str">
        <f>IF(AND(C8&gt;0,G39=0),"PLEASE ENSURE KPIs ARE SET",IF(AND(C8&gt;0,G39&gt;0,G39&lt;100),"PLEASE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P39" s="105"/>
      <c r="Q39" s="153"/>
    </row>
    <row r="40" spans="1:17" s="9" customFormat="1" ht="30" customHeight="1" x14ac:dyDescent="0.25">
      <c r="A40" s="456">
        <v>2</v>
      </c>
      <c r="B40" s="356" t="s">
        <v>63</v>
      </c>
      <c r="C40" s="476">
        <v>15</v>
      </c>
      <c r="D40" s="458">
        <v>1</v>
      </c>
      <c r="E40" s="465" t="s">
        <v>64</v>
      </c>
      <c r="F40" s="356">
        <v>10</v>
      </c>
      <c r="G40" s="366">
        <f>F40/$C$40*100</f>
        <v>66.666666666666657</v>
      </c>
      <c r="H40" s="337" t="s">
        <v>39</v>
      </c>
      <c r="I40" s="356"/>
      <c r="J40" s="337" t="s">
        <v>39</v>
      </c>
      <c r="K40" s="381" t="s">
        <v>41</v>
      </c>
      <c r="L40" s="384">
        <f>IF(OR($C$40=0,G40=0),FALSE,IF(J40="Outstanding",5,IF(J40="Exceeds",4,IF(J40="Successful",3,IF(J40="Partially",2,IF(J40="Unacceptable",1))))))</f>
        <v>5</v>
      </c>
      <c r="M40" s="387">
        <f>$C$40*G40*L40/10000</f>
        <v>0.49999999999999989</v>
      </c>
      <c r="N40" s="224" t="s">
        <v>39</v>
      </c>
      <c r="O40" s="225" t="s">
        <v>65</v>
      </c>
      <c r="P40" s="105"/>
      <c r="Q40" s="153" t="str">
        <f>IF(AND($C$40&gt;0,G40&gt;0,J40=""),"RATING REQ'D",IF(AND(K40="",OR(J40="Outstanding",J40="Exceeds",J40="Unacceptable")),"Comments compulsory for O, E or U rating",""))</f>
        <v/>
      </c>
    </row>
    <row r="41" spans="1:17" s="9" customFormat="1" ht="30" customHeight="1" x14ac:dyDescent="0.25">
      <c r="A41" s="457"/>
      <c r="B41" s="357"/>
      <c r="C41" s="477"/>
      <c r="D41" s="459"/>
      <c r="E41" s="466"/>
      <c r="F41" s="357"/>
      <c r="G41" s="367"/>
      <c r="H41" s="338"/>
      <c r="I41" s="357"/>
      <c r="J41" s="338"/>
      <c r="K41" s="382"/>
      <c r="L41" s="385"/>
      <c r="M41" s="388"/>
      <c r="N41" s="226" t="s">
        <v>43</v>
      </c>
      <c r="O41" s="227" t="s">
        <v>66</v>
      </c>
      <c r="P41" s="105"/>
      <c r="Q41" s="153"/>
    </row>
    <row r="42" spans="1:17" s="9" customFormat="1" ht="30" customHeight="1" x14ac:dyDescent="0.25">
      <c r="A42" s="457"/>
      <c r="B42" s="357"/>
      <c r="C42" s="477"/>
      <c r="D42" s="459"/>
      <c r="E42" s="466"/>
      <c r="F42" s="357"/>
      <c r="G42" s="367"/>
      <c r="H42" s="338"/>
      <c r="I42" s="357"/>
      <c r="J42" s="338"/>
      <c r="K42" s="382"/>
      <c r="L42" s="385"/>
      <c r="M42" s="388"/>
      <c r="N42" s="226" t="s">
        <v>45</v>
      </c>
      <c r="O42" s="227" t="s">
        <v>67</v>
      </c>
      <c r="P42" s="105"/>
      <c r="Q42" s="153"/>
    </row>
    <row r="43" spans="1:17" s="9" customFormat="1" ht="30" customHeight="1" x14ac:dyDescent="0.25">
      <c r="A43" s="457"/>
      <c r="B43" s="357"/>
      <c r="C43" s="477"/>
      <c r="D43" s="459"/>
      <c r="E43" s="466"/>
      <c r="F43" s="357"/>
      <c r="G43" s="367"/>
      <c r="H43" s="338"/>
      <c r="I43" s="357"/>
      <c r="J43" s="338"/>
      <c r="K43" s="382"/>
      <c r="L43" s="385"/>
      <c r="M43" s="388"/>
      <c r="N43" s="226" t="s">
        <v>47</v>
      </c>
      <c r="O43" s="227" t="s">
        <v>68</v>
      </c>
      <c r="P43" s="105"/>
      <c r="Q43" s="153"/>
    </row>
    <row r="44" spans="1:17" s="9" customFormat="1" ht="30" customHeight="1" thickBot="1" x14ac:dyDescent="0.3">
      <c r="A44" s="457"/>
      <c r="B44" s="357"/>
      <c r="C44" s="477"/>
      <c r="D44" s="460"/>
      <c r="E44" s="467"/>
      <c r="F44" s="358"/>
      <c r="G44" s="368"/>
      <c r="H44" s="452"/>
      <c r="I44" s="453"/>
      <c r="J44" s="452"/>
      <c r="K44" s="454"/>
      <c r="L44" s="455"/>
      <c r="M44" s="389"/>
      <c r="N44" s="230" t="s">
        <v>49</v>
      </c>
      <c r="O44" s="231" t="s">
        <v>69</v>
      </c>
      <c r="P44" s="105"/>
      <c r="Q44" s="153"/>
    </row>
    <row r="45" spans="1:17" s="9" customFormat="1" ht="30" customHeight="1" x14ac:dyDescent="0.25">
      <c r="A45" s="457"/>
      <c r="B45" s="357"/>
      <c r="C45" s="477"/>
      <c r="D45" s="458">
        <v>2</v>
      </c>
      <c r="E45" s="488" t="s">
        <v>184</v>
      </c>
      <c r="F45" s="356">
        <v>5</v>
      </c>
      <c r="G45" s="366">
        <f>F45/$C$40*100</f>
        <v>33.333333333333329</v>
      </c>
      <c r="H45" s="337"/>
      <c r="I45" s="356"/>
      <c r="J45" s="337" t="s">
        <v>39</v>
      </c>
      <c r="K45" s="381" t="s">
        <v>41</v>
      </c>
      <c r="L45" s="384">
        <f>IF(OR($C$40=0,G45=0),FALSE,IF(J45="Outstanding",5,IF(J45="Exceeds",4,IF(J45="Successful",3,IF(J45="Partially",2,IF(J45="Unacceptable",1))))))</f>
        <v>5</v>
      </c>
      <c r="M45" s="387">
        <f>$C$40*G45*L45/10000</f>
        <v>0.24999999999999994</v>
      </c>
      <c r="N45" s="224" t="s">
        <v>39</v>
      </c>
      <c r="O45" s="232" t="s">
        <v>72</v>
      </c>
      <c r="P45" s="105"/>
      <c r="Q45" s="153" t="str">
        <f>IF(AND($C$40&gt;0,G45&gt;0,J45=""),"RATING REQ'D",IF(AND(K45="",OR(J45="Outstanding",J45="Exceeds",J45="Unacceptable")),"Comments compulsory for O, E or U rating",""))</f>
        <v/>
      </c>
    </row>
    <row r="46" spans="1:17" s="9" customFormat="1" ht="30" customHeight="1" x14ac:dyDescent="0.25">
      <c r="A46" s="457"/>
      <c r="B46" s="357"/>
      <c r="C46" s="477"/>
      <c r="D46" s="459"/>
      <c r="E46" s="489"/>
      <c r="F46" s="357"/>
      <c r="G46" s="367"/>
      <c r="H46" s="338"/>
      <c r="I46" s="357"/>
      <c r="J46" s="338"/>
      <c r="K46" s="382"/>
      <c r="L46" s="385"/>
      <c r="M46" s="388"/>
      <c r="N46" s="226" t="s">
        <v>43</v>
      </c>
      <c r="O46" s="229" t="s">
        <v>73</v>
      </c>
      <c r="P46" s="105"/>
      <c r="Q46" s="153"/>
    </row>
    <row r="47" spans="1:17" s="9" customFormat="1" ht="30" customHeight="1" x14ac:dyDescent="0.25">
      <c r="A47" s="457"/>
      <c r="B47" s="357"/>
      <c r="C47" s="477"/>
      <c r="D47" s="459"/>
      <c r="E47" s="489"/>
      <c r="F47" s="357"/>
      <c r="G47" s="367"/>
      <c r="H47" s="338"/>
      <c r="I47" s="357"/>
      <c r="J47" s="338"/>
      <c r="K47" s="382"/>
      <c r="L47" s="385"/>
      <c r="M47" s="388"/>
      <c r="N47" s="226" t="s">
        <v>45</v>
      </c>
      <c r="O47" s="229" t="s">
        <v>74</v>
      </c>
      <c r="P47" s="105"/>
      <c r="Q47" s="153"/>
    </row>
    <row r="48" spans="1:17" s="9" customFormat="1" ht="30" customHeight="1" x14ac:dyDescent="0.25">
      <c r="A48" s="457"/>
      <c r="B48" s="357"/>
      <c r="C48" s="477"/>
      <c r="D48" s="459"/>
      <c r="E48" s="489"/>
      <c r="F48" s="357"/>
      <c r="G48" s="367"/>
      <c r="H48" s="338"/>
      <c r="I48" s="357"/>
      <c r="J48" s="338"/>
      <c r="K48" s="382"/>
      <c r="L48" s="385"/>
      <c r="M48" s="388"/>
      <c r="N48" s="226" t="s">
        <v>47</v>
      </c>
      <c r="O48" s="229" t="s">
        <v>75</v>
      </c>
      <c r="P48" s="105"/>
      <c r="Q48" s="153"/>
    </row>
    <row r="49" spans="1:17" s="9" customFormat="1" ht="30.75" customHeight="1" thickBot="1" x14ac:dyDescent="0.3">
      <c r="A49" s="464"/>
      <c r="B49" s="358"/>
      <c r="C49" s="478"/>
      <c r="D49" s="469"/>
      <c r="E49" s="490"/>
      <c r="F49" s="358"/>
      <c r="G49" s="368"/>
      <c r="H49" s="339"/>
      <c r="I49" s="358"/>
      <c r="J49" s="339"/>
      <c r="K49" s="383"/>
      <c r="L49" s="386"/>
      <c r="M49" s="389"/>
      <c r="N49" s="230" t="s">
        <v>49</v>
      </c>
      <c r="O49" s="231" t="s">
        <v>76</v>
      </c>
      <c r="P49" s="105"/>
      <c r="Q49" s="153"/>
    </row>
    <row r="50" spans="1:17" s="9" customFormat="1" ht="30" customHeight="1" thickBot="1" x14ac:dyDescent="0.35">
      <c r="A50" s="11"/>
      <c r="B50" s="10"/>
      <c r="C50" s="72"/>
      <c r="E50" s="14"/>
      <c r="F50" s="14"/>
      <c r="G50" s="83">
        <f>IF(C40=0,0,SUM(G40:G49))</f>
        <v>99.999999999999986</v>
      </c>
      <c r="H50" s="45" t="str">
        <f>IF(AND(C24&gt;0,G50=0),"PLEASE ENSURE KPIs ARE SET",IF(AND(C24&gt;0,G50&gt;0,G50&lt;100),"PLEASE ENSURE TOTAL WEIGHTAGE IS 100%.",IF(G50&gt;100,"WEIGHTAGE EXCEEDED, PLEASE REVIEW.","")))</f>
        <v/>
      </c>
      <c r="I50" s="14"/>
      <c r="J50" s="11"/>
      <c r="K50" s="14"/>
      <c r="L50" s="103"/>
      <c r="M50" s="104"/>
      <c r="N50" s="105"/>
      <c r="O50" s="106" t="str">
        <f>IF(N50="","",1)</f>
        <v/>
      </c>
      <c r="P50" s="105"/>
      <c r="Q50" s="153"/>
    </row>
    <row r="51" spans="1:17" s="9" customFormat="1" ht="30" customHeight="1" x14ac:dyDescent="0.25">
      <c r="A51" s="393">
        <v>3</v>
      </c>
      <c r="B51" s="356" t="s">
        <v>185</v>
      </c>
      <c r="C51" s="485">
        <v>5</v>
      </c>
      <c r="D51" s="479">
        <v>1</v>
      </c>
      <c r="E51" s="494" t="s">
        <v>186</v>
      </c>
      <c r="F51" s="356">
        <v>5</v>
      </c>
      <c r="G51" s="366">
        <f>F51/$C$51*100</f>
        <v>100</v>
      </c>
      <c r="H51" s="337" t="s">
        <v>39</v>
      </c>
      <c r="I51" s="356"/>
      <c r="J51" s="337" t="s">
        <v>39</v>
      </c>
      <c r="K51" s="381" t="s">
        <v>41</v>
      </c>
      <c r="L51" s="384">
        <f>IF(OR($C$51=0,G51=0),FALSE,IF(J51="Outstanding",5,IF(J51="Exceeds",4,IF(J51="Successful",3,IF(J51="Partially",2,IF(J51="Unacceptable",1))))))</f>
        <v>5</v>
      </c>
      <c r="M51" s="387">
        <f>$C$51*G51*L51/10000</f>
        <v>0.25</v>
      </c>
      <c r="N51" s="233" t="s">
        <v>39</v>
      </c>
      <c r="O51" s="234" t="s">
        <v>187</v>
      </c>
      <c r="P51" s="105"/>
      <c r="Q51" s="153" t="str">
        <f>IF(AND($C$51&gt;0,G51&gt;0,J51=""),"RATING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25">
      <c r="A52" s="394"/>
      <c r="B52" s="357"/>
      <c r="C52" s="486"/>
      <c r="D52" s="480"/>
      <c r="E52" s="495"/>
      <c r="F52" s="357"/>
      <c r="G52" s="367"/>
      <c r="H52" s="338"/>
      <c r="I52" s="357"/>
      <c r="J52" s="338"/>
      <c r="K52" s="382"/>
      <c r="L52" s="385"/>
      <c r="M52" s="388"/>
      <c r="N52" s="235" t="s">
        <v>43</v>
      </c>
      <c r="O52" s="236" t="s">
        <v>188</v>
      </c>
      <c r="P52" s="105"/>
      <c r="Q52" s="153"/>
    </row>
    <row r="53" spans="1:17" s="9" customFormat="1" ht="30" customHeight="1" x14ac:dyDescent="0.25">
      <c r="A53" s="394"/>
      <c r="B53" s="357"/>
      <c r="C53" s="486"/>
      <c r="D53" s="480"/>
      <c r="E53" s="495"/>
      <c r="F53" s="357"/>
      <c r="G53" s="367"/>
      <c r="H53" s="338"/>
      <c r="I53" s="357"/>
      <c r="J53" s="338"/>
      <c r="K53" s="382"/>
      <c r="L53" s="385"/>
      <c r="M53" s="388"/>
      <c r="N53" s="235" t="s">
        <v>45</v>
      </c>
      <c r="O53" s="236" t="s">
        <v>189</v>
      </c>
      <c r="P53" s="105"/>
      <c r="Q53" s="153"/>
    </row>
    <row r="54" spans="1:17" s="9" customFormat="1" ht="30" customHeight="1" x14ac:dyDescent="0.25">
      <c r="A54" s="394"/>
      <c r="B54" s="357"/>
      <c r="C54" s="486"/>
      <c r="D54" s="480"/>
      <c r="E54" s="495"/>
      <c r="F54" s="357"/>
      <c r="G54" s="367"/>
      <c r="H54" s="338"/>
      <c r="I54" s="357"/>
      <c r="J54" s="338"/>
      <c r="K54" s="382"/>
      <c r="L54" s="385"/>
      <c r="M54" s="388"/>
      <c r="N54" s="235" t="s">
        <v>47</v>
      </c>
      <c r="O54" s="236" t="s">
        <v>190</v>
      </c>
      <c r="P54" s="105"/>
      <c r="Q54" s="153"/>
    </row>
    <row r="55" spans="1:17" s="9" customFormat="1" ht="30" customHeight="1" thickBot="1" x14ac:dyDescent="0.3">
      <c r="A55" s="417"/>
      <c r="B55" s="358"/>
      <c r="C55" s="487"/>
      <c r="D55" s="481"/>
      <c r="E55" s="496"/>
      <c r="F55" s="358"/>
      <c r="G55" s="368"/>
      <c r="H55" s="339"/>
      <c r="I55" s="358"/>
      <c r="J55" s="339"/>
      <c r="K55" s="383"/>
      <c r="L55" s="386"/>
      <c r="M55" s="389"/>
      <c r="N55" s="237" t="s">
        <v>49</v>
      </c>
      <c r="O55" s="238" t="s">
        <v>191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83">
        <f>IF(C51=0,0,SUM(G51:G55))</f>
        <v>100</v>
      </c>
      <c r="H56" s="45" t="str">
        <f>IF(AND(C51&gt;0,G56=0),"PLEASE ENSURE KPIs ARE SET",IF(AND(C51&gt;0,G56&gt;0,G56&lt;100),"PLEASE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>
        <v>4</v>
      </c>
      <c r="B57" s="356" t="s">
        <v>77</v>
      </c>
      <c r="C57" s="485">
        <v>7</v>
      </c>
      <c r="D57" s="479">
        <v>1</v>
      </c>
      <c r="E57" s="497" t="s">
        <v>78</v>
      </c>
      <c r="F57" s="356">
        <v>7</v>
      </c>
      <c r="G57" s="366">
        <f>F57/$C$57*100</f>
        <v>100</v>
      </c>
      <c r="H57" s="337" t="s">
        <v>39</v>
      </c>
      <c r="I57" s="356"/>
      <c r="J57" s="337" t="s">
        <v>39</v>
      </c>
      <c r="K57" s="381" t="s">
        <v>41</v>
      </c>
      <c r="L57" s="384">
        <f>IF(OR($C$57=0,G57=0),FALSE,IF(J57="Outstanding",5,IF(J57="Exceeds",4,IF(J57="Successful",3,IF(J57="Partially",2,IF(J57="Unacceptable",1))))))</f>
        <v>5</v>
      </c>
      <c r="M57" s="387">
        <f>$C$57*G57*L57/10000</f>
        <v>0.35</v>
      </c>
      <c r="N57" s="233" t="s">
        <v>39</v>
      </c>
      <c r="O57" s="239" t="s">
        <v>79</v>
      </c>
      <c r="P57" s="105"/>
      <c r="Q57" s="153" t="str">
        <f>IF(AND($C$57&gt;0,G57&gt;0,J57=""),"RATING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57"/>
      <c r="C58" s="486"/>
      <c r="D58" s="480"/>
      <c r="E58" s="498"/>
      <c r="F58" s="357"/>
      <c r="G58" s="367"/>
      <c r="H58" s="338"/>
      <c r="I58" s="357"/>
      <c r="J58" s="338"/>
      <c r="K58" s="382"/>
      <c r="L58" s="385"/>
      <c r="M58" s="388"/>
      <c r="N58" s="235" t="s">
        <v>43</v>
      </c>
      <c r="O58" s="240" t="s">
        <v>80</v>
      </c>
      <c r="P58" s="105"/>
      <c r="Q58" s="153"/>
    </row>
    <row r="59" spans="1:17" s="9" customFormat="1" ht="30" customHeight="1" x14ac:dyDescent="0.3">
      <c r="A59" s="394"/>
      <c r="B59" s="357"/>
      <c r="C59" s="486"/>
      <c r="D59" s="480"/>
      <c r="E59" s="498"/>
      <c r="F59" s="357"/>
      <c r="G59" s="367"/>
      <c r="H59" s="338"/>
      <c r="I59" s="357"/>
      <c r="J59" s="338"/>
      <c r="K59" s="382"/>
      <c r="L59" s="385"/>
      <c r="M59" s="388"/>
      <c r="N59" s="235" t="s">
        <v>45</v>
      </c>
      <c r="O59" s="240" t="s">
        <v>81</v>
      </c>
      <c r="P59" s="105"/>
      <c r="Q59" s="153"/>
    </row>
    <row r="60" spans="1:17" s="9" customFormat="1" ht="30" customHeight="1" x14ac:dyDescent="0.3">
      <c r="A60" s="394"/>
      <c r="B60" s="357"/>
      <c r="C60" s="486"/>
      <c r="D60" s="480"/>
      <c r="E60" s="498"/>
      <c r="F60" s="357"/>
      <c r="G60" s="367"/>
      <c r="H60" s="338"/>
      <c r="I60" s="357"/>
      <c r="J60" s="338"/>
      <c r="K60" s="382"/>
      <c r="L60" s="385"/>
      <c r="M60" s="388"/>
      <c r="N60" s="235" t="s">
        <v>47</v>
      </c>
      <c r="O60" s="240" t="s">
        <v>82</v>
      </c>
      <c r="P60" s="105"/>
      <c r="Q60" s="153"/>
    </row>
    <row r="61" spans="1:17" s="9" customFormat="1" ht="30" customHeight="1" thickBot="1" x14ac:dyDescent="0.35">
      <c r="A61" s="417"/>
      <c r="B61" s="358"/>
      <c r="C61" s="487"/>
      <c r="D61" s="481"/>
      <c r="E61" s="499"/>
      <c r="F61" s="358"/>
      <c r="G61" s="368"/>
      <c r="H61" s="339"/>
      <c r="I61" s="358"/>
      <c r="J61" s="339"/>
      <c r="K61" s="383"/>
      <c r="L61" s="386"/>
      <c r="M61" s="389"/>
      <c r="N61" s="237" t="s">
        <v>49</v>
      </c>
      <c r="O61" s="241" t="s">
        <v>83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83">
        <f>IF(C57=0,0,SUM(G57:G61))</f>
        <v>100</v>
      </c>
      <c r="H62" s="45" t="str">
        <f>IF(AND(C57&gt;0,G62=0),"PLEASE ENSURE KPIs ARE SET",IF(AND(C57&gt;0,G62&gt;0,G62&lt;100),"PLEASE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25">
      <c r="A63" s="393">
        <v>3</v>
      </c>
      <c r="B63" s="395" t="s">
        <v>192</v>
      </c>
      <c r="C63" s="485">
        <v>20</v>
      </c>
      <c r="D63" s="458">
        <v>1</v>
      </c>
      <c r="E63" s="482" t="s">
        <v>193</v>
      </c>
      <c r="F63" s="356">
        <v>10</v>
      </c>
      <c r="G63" s="366">
        <f>F63/$C$63*100</f>
        <v>50</v>
      </c>
      <c r="H63" s="337" t="s">
        <v>39</v>
      </c>
      <c r="I63" s="356"/>
      <c r="J63" s="337" t="s">
        <v>39</v>
      </c>
      <c r="K63" s="381" t="s">
        <v>41</v>
      </c>
      <c r="L63" s="384">
        <f>IF(OR($C$63=0,G63=0),FALSE,IF(J63="Outstanding",5,IF(J63="Exceeds",4,IF(J63="Successful",3,IF(J63="Partially",2,IF(J63="Unacceptable",1))))))</f>
        <v>5</v>
      </c>
      <c r="M63" s="387">
        <f>$C$63*G63*L63/10000</f>
        <v>0.5</v>
      </c>
      <c r="N63" s="224" t="s">
        <v>39</v>
      </c>
      <c r="O63" s="242" t="s">
        <v>86</v>
      </c>
      <c r="P63" s="105"/>
      <c r="Q63" s="153" t="str">
        <f>IF(AND($C$63&gt;0,G63&gt;0,J63=""),"RATING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25">
      <c r="A64" s="394"/>
      <c r="B64" s="378"/>
      <c r="C64" s="486"/>
      <c r="D64" s="459"/>
      <c r="E64" s="483"/>
      <c r="F64" s="357"/>
      <c r="G64" s="367"/>
      <c r="H64" s="338"/>
      <c r="I64" s="357"/>
      <c r="J64" s="338"/>
      <c r="K64" s="382"/>
      <c r="L64" s="385"/>
      <c r="M64" s="388"/>
      <c r="N64" s="226" t="s">
        <v>43</v>
      </c>
      <c r="O64" s="243" t="s">
        <v>87</v>
      </c>
      <c r="P64" s="105"/>
      <c r="Q64" s="153"/>
    </row>
    <row r="65" spans="1:17" s="9" customFormat="1" ht="30" customHeight="1" x14ac:dyDescent="0.25">
      <c r="A65" s="394"/>
      <c r="B65" s="378"/>
      <c r="C65" s="486"/>
      <c r="D65" s="459"/>
      <c r="E65" s="483"/>
      <c r="F65" s="357"/>
      <c r="G65" s="367"/>
      <c r="H65" s="338"/>
      <c r="I65" s="357"/>
      <c r="J65" s="338"/>
      <c r="K65" s="382"/>
      <c r="L65" s="385"/>
      <c r="M65" s="388"/>
      <c r="N65" s="226" t="s">
        <v>45</v>
      </c>
      <c r="O65" s="243" t="s">
        <v>88</v>
      </c>
      <c r="P65" s="105"/>
      <c r="Q65" s="153"/>
    </row>
    <row r="66" spans="1:17" s="9" customFormat="1" ht="30" customHeight="1" x14ac:dyDescent="0.25">
      <c r="A66" s="394"/>
      <c r="B66" s="378"/>
      <c r="C66" s="486"/>
      <c r="D66" s="459"/>
      <c r="E66" s="483"/>
      <c r="F66" s="357"/>
      <c r="G66" s="367"/>
      <c r="H66" s="338"/>
      <c r="I66" s="357"/>
      <c r="J66" s="338"/>
      <c r="K66" s="382"/>
      <c r="L66" s="385"/>
      <c r="M66" s="388"/>
      <c r="N66" s="226" t="s">
        <v>47</v>
      </c>
      <c r="O66" s="243" t="s">
        <v>89</v>
      </c>
      <c r="P66" s="105"/>
      <c r="Q66" s="153"/>
    </row>
    <row r="67" spans="1:17" s="9" customFormat="1" ht="30" customHeight="1" thickBot="1" x14ac:dyDescent="0.3">
      <c r="A67" s="394"/>
      <c r="B67" s="378"/>
      <c r="C67" s="486"/>
      <c r="D67" s="460"/>
      <c r="E67" s="484"/>
      <c r="F67" s="453"/>
      <c r="G67" s="468"/>
      <c r="H67" s="452"/>
      <c r="I67" s="453"/>
      <c r="J67" s="452"/>
      <c r="K67" s="454"/>
      <c r="L67" s="455"/>
      <c r="M67" s="389"/>
      <c r="N67" s="244" t="s">
        <v>49</v>
      </c>
      <c r="O67" s="245" t="s">
        <v>90</v>
      </c>
      <c r="P67" s="105"/>
      <c r="Q67" s="153"/>
    </row>
    <row r="68" spans="1:17" s="9" customFormat="1" ht="30" customHeight="1" x14ac:dyDescent="0.3">
      <c r="A68" s="394"/>
      <c r="B68" s="378"/>
      <c r="C68" s="486"/>
      <c r="D68" s="458">
        <v>2</v>
      </c>
      <c r="E68" s="482" t="s">
        <v>194</v>
      </c>
      <c r="F68" s="356">
        <v>10</v>
      </c>
      <c r="G68" s="366">
        <f>F68/$C$63*100</f>
        <v>50</v>
      </c>
      <c r="H68" s="337" t="s">
        <v>39</v>
      </c>
      <c r="I68" s="356"/>
      <c r="J68" s="337" t="s">
        <v>39</v>
      </c>
      <c r="K68" s="381" t="s">
        <v>41</v>
      </c>
      <c r="L68" s="384">
        <f>IF(OR($C$63=0,G68=0),FALSE,IF(J68="Outstanding",5,IF(J68="Exceeds",4,IF(J68="Successful",3,IF(J68="Partially",2,IF(J68="Unacceptable",1))))))</f>
        <v>5</v>
      </c>
      <c r="M68" s="387">
        <f>$C$63*G68*L68/10000</f>
        <v>0.5</v>
      </c>
      <c r="N68" s="233" t="s">
        <v>39</v>
      </c>
      <c r="O68" s="246" t="s">
        <v>92</v>
      </c>
      <c r="P68" s="105"/>
      <c r="Q68" s="153" t="str">
        <f>IF(AND($C$63&gt;0,G68&gt;0,J68=""),"RATING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378"/>
      <c r="C69" s="486"/>
      <c r="D69" s="459"/>
      <c r="E69" s="483"/>
      <c r="F69" s="357"/>
      <c r="G69" s="367"/>
      <c r="H69" s="338"/>
      <c r="I69" s="357"/>
      <c r="J69" s="338"/>
      <c r="K69" s="382"/>
      <c r="L69" s="385"/>
      <c r="M69" s="388"/>
      <c r="N69" s="235" t="s">
        <v>43</v>
      </c>
      <c r="O69" s="243" t="s">
        <v>93</v>
      </c>
      <c r="P69" s="105"/>
      <c r="Q69" s="153"/>
    </row>
    <row r="70" spans="1:17" s="9" customFormat="1" ht="30" customHeight="1" x14ac:dyDescent="0.3">
      <c r="A70" s="394"/>
      <c r="B70" s="378"/>
      <c r="C70" s="486"/>
      <c r="D70" s="459"/>
      <c r="E70" s="483"/>
      <c r="F70" s="357"/>
      <c r="G70" s="367"/>
      <c r="H70" s="338"/>
      <c r="I70" s="357"/>
      <c r="J70" s="338"/>
      <c r="K70" s="382"/>
      <c r="L70" s="385"/>
      <c r="M70" s="388"/>
      <c r="N70" s="235" t="s">
        <v>45</v>
      </c>
      <c r="O70" s="243" t="s">
        <v>94</v>
      </c>
      <c r="P70" s="105"/>
      <c r="Q70" s="153"/>
    </row>
    <row r="71" spans="1:17" s="9" customFormat="1" ht="30" customHeight="1" x14ac:dyDescent="0.3">
      <c r="A71" s="394"/>
      <c r="B71" s="378"/>
      <c r="C71" s="486"/>
      <c r="D71" s="459"/>
      <c r="E71" s="483"/>
      <c r="F71" s="357"/>
      <c r="G71" s="367"/>
      <c r="H71" s="338"/>
      <c r="I71" s="357"/>
      <c r="J71" s="338"/>
      <c r="K71" s="382"/>
      <c r="L71" s="385"/>
      <c r="M71" s="388"/>
      <c r="N71" s="235" t="s">
        <v>47</v>
      </c>
      <c r="O71" s="243" t="s">
        <v>95</v>
      </c>
      <c r="P71" s="105"/>
      <c r="Q71" s="153"/>
    </row>
    <row r="72" spans="1:17" s="9" customFormat="1" ht="30" customHeight="1" thickBot="1" x14ac:dyDescent="0.35">
      <c r="A72" s="417"/>
      <c r="B72" s="407"/>
      <c r="C72" s="487"/>
      <c r="D72" s="469"/>
      <c r="E72" s="484"/>
      <c r="F72" s="358"/>
      <c r="G72" s="368"/>
      <c r="H72" s="339"/>
      <c r="I72" s="358"/>
      <c r="J72" s="339"/>
      <c r="K72" s="383"/>
      <c r="L72" s="386"/>
      <c r="M72" s="389"/>
      <c r="N72" s="237" t="s">
        <v>49</v>
      </c>
      <c r="O72" s="247" t="s">
        <v>96</v>
      </c>
      <c r="P72" s="105"/>
      <c r="Q72" s="153"/>
    </row>
    <row r="73" spans="1:17" s="9" customFormat="1" ht="30" customHeight="1" thickBot="1" x14ac:dyDescent="0.35">
      <c r="A73" s="11"/>
      <c r="B73" s="10"/>
      <c r="C73" s="72"/>
      <c r="E73" s="14"/>
      <c r="F73" s="14"/>
      <c r="G73" s="83">
        <f>IF(C63=0,0,SUM(G63:G72))</f>
        <v>100</v>
      </c>
      <c r="H73" s="45" t="str">
        <f>IF(AND(C63&gt;0,G73=0),"PLEASE ENSURE KPIs ARE SET",IF(AND(C63&gt;0,G73&gt;0,G73&lt;100),"PLEASE ENSURE TOTAL WEIGHTAGE IS 100%.",IF(G73&gt;100,"WEIGHTAGE EXCEEDED, PLEASE REVIEW.","")))</f>
        <v/>
      </c>
      <c r="I73" s="14"/>
      <c r="J73" s="11"/>
      <c r="K73" s="14"/>
      <c r="L73" s="103"/>
      <c r="M73" s="104"/>
      <c r="N73" s="105"/>
      <c r="O73" s="106" t="str">
        <f>IF(N73="","",1)</f>
        <v/>
      </c>
      <c r="P73" s="105"/>
      <c r="Q73" s="153"/>
    </row>
    <row r="74" spans="1:17" s="9" customFormat="1" ht="30" customHeight="1" x14ac:dyDescent="0.25">
      <c r="A74" s="393">
        <v>4</v>
      </c>
      <c r="B74" s="395" t="s">
        <v>195</v>
      </c>
      <c r="C74" s="485">
        <v>20</v>
      </c>
      <c r="D74" s="458">
        <v>1</v>
      </c>
      <c r="E74" s="491" t="s">
        <v>196</v>
      </c>
      <c r="F74" s="356">
        <v>5</v>
      </c>
      <c r="G74" s="366">
        <f>F74/$C$74*100</f>
        <v>25</v>
      </c>
      <c r="H74" s="337" t="s">
        <v>39</v>
      </c>
      <c r="I74" s="356"/>
      <c r="J74" s="337" t="s">
        <v>39</v>
      </c>
      <c r="K74" s="381" t="s">
        <v>41</v>
      </c>
      <c r="L74" s="384">
        <f>IF(OR($C$74=0,G74=0),FALSE,IF(J74="Outstanding",5,IF(J74="Exceeds",4,IF(J74="Successful",3,IF(J74="Partially",2,IF(J74="Unacceptable",1))))))</f>
        <v>5</v>
      </c>
      <c r="M74" s="387">
        <f>$C$74*G74*L74/10000</f>
        <v>0.25</v>
      </c>
      <c r="N74" s="233" t="s">
        <v>39</v>
      </c>
      <c r="O74" s="248" t="s">
        <v>197</v>
      </c>
      <c r="P74" s="105"/>
      <c r="Q74" s="153" t="str">
        <f>IF(AND($C$74&gt;0,G74&gt;0,J74=""),"RATING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25">
      <c r="A75" s="394"/>
      <c r="B75" s="378"/>
      <c r="C75" s="486"/>
      <c r="D75" s="459"/>
      <c r="E75" s="492"/>
      <c r="F75" s="357"/>
      <c r="G75" s="367"/>
      <c r="H75" s="338"/>
      <c r="I75" s="357"/>
      <c r="J75" s="338"/>
      <c r="K75" s="382"/>
      <c r="L75" s="385"/>
      <c r="M75" s="388"/>
      <c r="N75" s="235" t="s">
        <v>43</v>
      </c>
      <c r="O75" s="249" t="s">
        <v>198</v>
      </c>
      <c r="P75" s="105"/>
      <c r="Q75" s="153"/>
    </row>
    <row r="76" spans="1:17" s="9" customFormat="1" ht="30" customHeight="1" x14ac:dyDescent="0.25">
      <c r="A76" s="394"/>
      <c r="B76" s="378"/>
      <c r="C76" s="486"/>
      <c r="D76" s="459"/>
      <c r="E76" s="492"/>
      <c r="F76" s="357"/>
      <c r="G76" s="367"/>
      <c r="H76" s="338"/>
      <c r="I76" s="357"/>
      <c r="J76" s="338"/>
      <c r="K76" s="382"/>
      <c r="L76" s="385"/>
      <c r="M76" s="388"/>
      <c r="N76" s="235" t="s">
        <v>45</v>
      </c>
      <c r="O76" s="249" t="s">
        <v>199</v>
      </c>
      <c r="P76" s="105"/>
      <c r="Q76" s="153"/>
    </row>
    <row r="77" spans="1:17" s="9" customFormat="1" ht="30" customHeight="1" x14ac:dyDescent="0.25">
      <c r="A77" s="394"/>
      <c r="B77" s="378"/>
      <c r="C77" s="486"/>
      <c r="D77" s="459"/>
      <c r="E77" s="492"/>
      <c r="F77" s="357"/>
      <c r="G77" s="367"/>
      <c r="H77" s="338"/>
      <c r="I77" s="357"/>
      <c r="J77" s="338"/>
      <c r="K77" s="382"/>
      <c r="L77" s="385"/>
      <c r="M77" s="388"/>
      <c r="N77" s="235" t="s">
        <v>47</v>
      </c>
      <c r="O77" s="249" t="s">
        <v>200</v>
      </c>
      <c r="P77" s="105"/>
      <c r="Q77" s="153"/>
    </row>
    <row r="78" spans="1:17" s="9" customFormat="1" ht="30" customHeight="1" thickBot="1" x14ac:dyDescent="0.3">
      <c r="A78" s="394"/>
      <c r="B78" s="378"/>
      <c r="C78" s="486"/>
      <c r="D78" s="460"/>
      <c r="E78" s="493"/>
      <c r="F78" s="453"/>
      <c r="G78" s="468"/>
      <c r="H78" s="452"/>
      <c r="I78" s="453"/>
      <c r="J78" s="452"/>
      <c r="K78" s="454"/>
      <c r="L78" s="455"/>
      <c r="M78" s="389"/>
      <c r="N78" s="250" t="s">
        <v>49</v>
      </c>
      <c r="O78" s="251" t="s">
        <v>201</v>
      </c>
      <c r="P78" s="105"/>
      <c r="Q78" s="153"/>
    </row>
    <row r="79" spans="1:17" s="9" customFormat="1" ht="30" customHeight="1" x14ac:dyDescent="0.25">
      <c r="A79" s="394"/>
      <c r="B79" s="378"/>
      <c r="C79" s="486"/>
      <c r="D79" s="458">
        <v>2</v>
      </c>
      <c r="E79" s="470" t="s">
        <v>202</v>
      </c>
      <c r="F79" s="356">
        <v>5</v>
      </c>
      <c r="G79" s="366">
        <f>F79/$C$74*100</f>
        <v>25</v>
      </c>
      <c r="H79" s="337" t="s">
        <v>39</v>
      </c>
      <c r="I79" s="356"/>
      <c r="J79" s="337" t="s">
        <v>39</v>
      </c>
      <c r="K79" s="381" t="s">
        <v>41</v>
      </c>
      <c r="L79" s="384">
        <f>IF(OR($C$74=0,G79=0),FALSE,IF(J79="Outstanding",5,IF(J79="Exceeds",4,IF(J79="Successful",3,IF(J79="Partially",2,IF(J79="Unacceptable",1))))))</f>
        <v>5</v>
      </c>
      <c r="M79" s="387">
        <f>$C$74*G79*L79/10000</f>
        <v>0.25</v>
      </c>
      <c r="N79" s="233" t="s">
        <v>39</v>
      </c>
      <c r="O79" s="252" t="s">
        <v>105</v>
      </c>
      <c r="P79" s="105"/>
      <c r="Q79" s="153" t="str">
        <f>IF(AND($C$74&gt;0,G79&gt;0,J79=""),"RATING REQ'D",IF(AND(K79="",OR(J79="Outstanding",J79="Exceeds", J79="Unacceptable")),"Comments compulsory for O, E and U rating",""))</f>
        <v/>
      </c>
    </row>
    <row r="80" spans="1:17" s="9" customFormat="1" ht="30" customHeight="1" x14ac:dyDescent="0.25">
      <c r="A80" s="394"/>
      <c r="B80" s="378"/>
      <c r="C80" s="486"/>
      <c r="D80" s="459"/>
      <c r="E80" s="471"/>
      <c r="F80" s="357"/>
      <c r="G80" s="367"/>
      <c r="H80" s="338"/>
      <c r="I80" s="357"/>
      <c r="J80" s="338"/>
      <c r="K80" s="382"/>
      <c r="L80" s="385"/>
      <c r="M80" s="388"/>
      <c r="N80" s="235" t="s">
        <v>43</v>
      </c>
      <c r="O80" s="253" t="s">
        <v>106</v>
      </c>
      <c r="P80" s="105"/>
      <c r="Q80" s="153"/>
    </row>
    <row r="81" spans="1:17" s="9" customFormat="1" ht="30" customHeight="1" x14ac:dyDescent="0.25">
      <c r="A81" s="394"/>
      <c r="B81" s="378"/>
      <c r="C81" s="486"/>
      <c r="D81" s="459"/>
      <c r="E81" s="471"/>
      <c r="F81" s="357"/>
      <c r="G81" s="367"/>
      <c r="H81" s="338"/>
      <c r="I81" s="357"/>
      <c r="J81" s="338"/>
      <c r="K81" s="382"/>
      <c r="L81" s="385"/>
      <c r="M81" s="388"/>
      <c r="N81" s="235" t="s">
        <v>45</v>
      </c>
      <c r="O81" s="253" t="s">
        <v>107</v>
      </c>
      <c r="P81" s="105"/>
      <c r="Q81" s="153"/>
    </row>
    <row r="82" spans="1:17" s="9" customFormat="1" ht="30" customHeight="1" x14ac:dyDescent="0.25">
      <c r="A82" s="394"/>
      <c r="B82" s="378"/>
      <c r="C82" s="486"/>
      <c r="D82" s="459"/>
      <c r="E82" s="471"/>
      <c r="F82" s="357"/>
      <c r="G82" s="367"/>
      <c r="H82" s="338"/>
      <c r="I82" s="357"/>
      <c r="J82" s="338"/>
      <c r="K82" s="382"/>
      <c r="L82" s="385"/>
      <c r="M82" s="388"/>
      <c r="N82" s="235" t="s">
        <v>47</v>
      </c>
      <c r="O82" s="253" t="s">
        <v>108</v>
      </c>
      <c r="P82" s="105"/>
      <c r="Q82" s="153"/>
    </row>
    <row r="83" spans="1:17" s="9" customFormat="1" ht="30" customHeight="1" thickBot="1" x14ac:dyDescent="0.3">
      <c r="A83" s="394"/>
      <c r="B83" s="378"/>
      <c r="C83" s="486"/>
      <c r="D83" s="460"/>
      <c r="E83" s="472"/>
      <c r="F83" s="453"/>
      <c r="G83" s="468"/>
      <c r="H83" s="452"/>
      <c r="I83" s="453"/>
      <c r="J83" s="452"/>
      <c r="K83" s="454"/>
      <c r="L83" s="455"/>
      <c r="M83" s="389"/>
      <c r="N83" s="250" t="s">
        <v>49</v>
      </c>
      <c r="O83" s="254" t="s">
        <v>109</v>
      </c>
      <c r="P83" s="105"/>
      <c r="Q83" s="153"/>
    </row>
    <row r="84" spans="1:17" s="9" customFormat="1" ht="30" customHeight="1" x14ac:dyDescent="0.25">
      <c r="A84" s="394"/>
      <c r="B84" s="378"/>
      <c r="C84" s="486"/>
      <c r="D84" s="458">
        <v>3</v>
      </c>
      <c r="E84" s="473" t="s">
        <v>203</v>
      </c>
      <c r="F84" s="356">
        <v>5</v>
      </c>
      <c r="G84" s="366">
        <f>F84/$C$74*100</f>
        <v>25</v>
      </c>
      <c r="H84" s="337" t="s">
        <v>39</v>
      </c>
      <c r="I84" s="356"/>
      <c r="J84" s="337" t="s">
        <v>39</v>
      </c>
      <c r="K84" s="381" t="s">
        <v>41</v>
      </c>
      <c r="L84" s="384">
        <f>IF(OR($C$74=0,G84=0),FALSE,IF(J84="Outstanding",5,IF(J84="Exceeds",4,IF(J84="Successful",3,IF(J84="Partially",2,IF(J84="Unacceptable",1))))))</f>
        <v>5</v>
      </c>
      <c r="M84" s="387">
        <f>$C$74*G84*L84/10000</f>
        <v>0.25</v>
      </c>
      <c r="N84" s="233" t="s">
        <v>39</v>
      </c>
      <c r="O84" s="232" t="s">
        <v>111</v>
      </c>
      <c r="P84" s="105"/>
      <c r="Q84" s="153" t="str">
        <f>IF(AND($C$74&gt;0,G84&gt;0,J84=""),"RATING REQ'D",IF(AND(K84="",OR(J84="Outstanding",J84="Exceeds", J84="Unacceptable")),"Comments compulsory for O, E and U rating",""))</f>
        <v/>
      </c>
    </row>
    <row r="85" spans="1:17" s="9" customFormat="1" ht="30" customHeight="1" x14ac:dyDescent="0.25">
      <c r="A85" s="394"/>
      <c r="B85" s="378"/>
      <c r="C85" s="486"/>
      <c r="D85" s="459"/>
      <c r="E85" s="474"/>
      <c r="F85" s="357"/>
      <c r="G85" s="367"/>
      <c r="H85" s="338"/>
      <c r="I85" s="357"/>
      <c r="J85" s="338"/>
      <c r="K85" s="382"/>
      <c r="L85" s="385"/>
      <c r="M85" s="388"/>
      <c r="N85" s="235" t="s">
        <v>43</v>
      </c>
      <c r="O85" s="229" t="s">
        <v>112</v>
      </c>
      <c r="P85" s="105"/>
      <c r="Q85" s="153"/>
    </row>
    <row r="86" spans="1:17" s="9" customFormat="1" ht="30" customHeight="1" x14ac:dyDescent="0.25">
      <c r="A86" s="394"/>
      <c r="B86" s="378"/>
      <c r="C86" s="486"/>
      <c r="D86" s="459"/>
      <c r="E86" s="474"/>
      <c r="F86" s="357"/>
      <c r="G86" s="367"/>
      <c r="H86" s="338"/>
      <c r="I86" s="357"/>
      <c r="J86" s="338"/>
      <c r="K86" s="382"/>
      <c r="L86" s="385"/>
      <c r="M86" s="388"/>
      <c r="N86" s="235" t="s">
        <v>45</v>
      </c>
      <c r="O86" s="229" t="s">
        <v>113</v>
      </c>
      <c r="P86" s="105"/>
      <c r="Q86" s="153"/>
    </row>
    <row r="87" spans="1:17" s="9" customFormat="1" ht="30" customHeight="1" x14ac:dyDescent="0.25">
      <c r="A87" s="394"/>
      <c r="B87" s="378"/>
      <c r="C87" s="486"/>
      <c r="D87" s="459"/>
      <c r="E87" s="474"/>
      <c r="F87" s="357"/>
      <c r="G87" s="367"/>
      <c r="H87" s="338"/>
      <c r="I87" s="357"/>
      <c r="J87" s="338"/>
      <c r="K87" s="382"/>
      <c r="L87" s="385"/>
      <c r="M87" s="388"/>
      <c r="N87" s="235" t="s">
        <v>47</v>
      </c>
      <c r="O87" s="229" t="s">
        <v>114</v>
      </c>
      <c r="P87" s="105"/>
      <c r="Q87" s="153"/>
    </row>
    <row r="88" spans="1:17" s="9" customFormat="1" ht="30" customHeight="1" thickBot="1" x14ac:dyDescent="0.3">
      <c r="A88" s="394"/>
      <c r="B88" s="378"/>
      <c r="C88" s="486"/>
      <c r="D88" s="460"/>
      <c r="E88" s="475"/>
      <c r="F88" s="453"/>
      <c r="G88" s="468"/>
      <c r="H88" s="452"/>
      <c r="I88" s="453"/>
      <c r="J88" s="452"/>
      <c r="K88" s="454"/>
      <c r="L88" s="455"/>
      <c r="M88" s="389"/>
      <c r="N88" s="250" t="s">
        <v>49</v>
      </c>
      <c r="O88" s="255" t="s">
        <v>115</v>
      </c>
      <c r="P88" s="105"/>
      <c r="Q88" s="153"/>
    </row>
    <row r="89" spans="1:17" s="9" customFormat="1" ht="30" customHeight="1" x14ac:dyDescent="0.3">
      <c r="A89" s="394"/>
      <c r="B89" s="378"/>
      <c r="C89" s="486"/>
      <c r="D89" s="458">
        <v>4</v>
      </c>
      <c r="E89" s="482" t="s">
        <v>204</v>
      </c>
      <c r="F89" s="356">
        <v>5</v>
      </c>
      <c r="G89" s="366">
        <f>F89/$C$74*100</f>
        <v>25</v>
      </c>
      <c r="H89" s="337" t="s">
        <v>39</v>
      </c>
      <c r="I89" s="356"/>
      <c r="J89" s="337" t="s">
        <v>39</v>
      </c>
      <c r="K89" s="381" t="s">
        <v>41</v>
      </c>
      <c r="L89" s="398">
        <f>IF(OR($C$74=0,G89=0),FALSE,IF(J89="Outstanding",5,IF(J89="Exceeds",4,IF(J89="Successful",3,IF(J89="Partially",2,IF(J89="Unacceptable",1))))))</f>
        <v>5</v>
      </c>
      <c r="M89" s="408">
        <f>$C$74*G89*L89/10000</f>
        <v>0.25</v>
      </c>
      <c r="N89" s="233" t="s">
        <v>39</v>
      </c>
      <c r="O89" s="242" t="s">
        <v>117</v>
      </c>
      <c r="P89" s="105"/>
      <c r="Q89" s="153" t="str">
        <f>IF(AND($C$74&gt;0,G89&gt;0,J89=""),"RATING REQ'D",IF(AND(K89="",OR(J89="Outstanding",J89="Exceeds", J89="Unacceptable")),"Comments compulsory for O, E and U rating",""))</f>
        <v/>
      </c>
    </row>
    <row r="90" spans="1:17" s="9" customFormat="1" ht="12" x14ac:dyDescent="0.3">
      <c r="A90" s="394"/>
      <c r="B90" s="378"/>
      <c r="C90" s="486"/>
      <c r="D90" s="459"/>
      <c r="E90" s="483"/>
      <c r="F90" s="357"/>
      <c r="G90" s="367"/>
      <c r="H90" s="338"/>
      <c r="I90" s="357"/>
      <c r="J90" s="338"/>
      <c r="K90" s="382"/>
      <c r="L90" s="399"/>
      <c r="M90" s="409"/>
      <c r="N90" s="235" t="s">
        <v>43</v>
      </c>
      <c r="O90" s="243" t="s">
        <v>118</v>
      </c>
      <c r="P90" s="105"/>
      <c r="Q90" s="153"/>
    </row>
    <row r="91" spans="1:17" s="9" customFormat="1" ht="30" customHeight="1" x14ac:dyDescent="0.3">
      <c r="A91" s="394"/>
      <c r="B91" s="378"/>
      <c r="C91" s="486"/>
      <c r="D91" s="459"/>
      <c r="E91" s="483"/>
      <c r="F91" s="357"/>
      <c r="G91" s="367"/>
      <c r="H91" s="338"/>
      <c r="I91" s="357"/>
      <c r="J91" s="338"/>
      <c r="K91" s="382"/>
      <c r="L91" s="399"/>
      <c r="M91" s="409"/>
      <c r="N91" s="235" t="s">
        <v>45</v>
      </c>
      <c r="O91" s="256" t="s">
        <v>119</v>
      </c>
      <c r="P91" s="105"/>
      <c r="Q91" s="153"/>
    </row>
    <row r="92" spans="1:17" s="9" customFormat="1" ht="30" customHeight="1" x14ac:dyDescent="0.3">
      <c r="A92" s="394"/>
      <c r="B92" s="378"/>
      <c r="C92" s="486"/>
      <c r="D92" s="459"/>
      <c r="E92" s="483"/>
      <c r="F92" s="357"/>
      <c r="G92" s="367"/>
      <c r="H92" s="338"/>
      <c r="I92" s="357"/>
      <c r="J92" s="338"/>
      <c r="K92" s="382"/>
      <c r="L92" s="399"/>
      <c r="M92" s="409"/>
      <c r="N92" s="235" t="s">
        <v>47</v>
      </c>
      <c r="O92" s="256" t="s">
        <v>120</v>
      </c>
      <c r="P92" s="105"/>
      <c r="Q92" s="153"/>
    </row>
    <row r="93" spans="1:17" s="9" customFormat="1" ht="30" customHeight="1" thickBot="1" x14ac:dyDescent="0.35">
      <c r="A93" s="417"/>
      <c r="B93" s="407"/>
      <c r="C93" s="487"/>
      <c r="D93" s="469"/>
      <c r="E93" s="484"/>
      <c r="F93" s="358"/>
      <c r="G93" s="368"/>
      <c r="H93" s="339"/>
      <c r="I93" s="358"/>
      <c r="J93" s="339"/>
      <c r="K93" s="383"/>
      <c r="L93" s="400"/>
      <c r="M93" s="410"/>
      <c r="N93" s="237" t="s">
        <v>49</v>
      </c>
      <c r="O93" s="257" t="s">
        <v>121</v>
      </c>
      <c r="P93" s="105"/>
      <c r="Q93" s="153"/>
    </row>
    <row r="94" spans="1:17" s="9" customFormat="1" ht="30" customHeight="1" thickBot="1" x14ac:dyDescent="0.35">
      <c r="A94" s="11"/>
      <c r="B94" s="10"/>
      <c r="C94" s="72"/>
      <c r="E94" s="14"/>
      <c r="F94" s="14"/>
      <c r="G94" s="83">
        <f>IF(C74=0,0,SUM(G74:G93))</f>
        <v>100</v>
      </c>
      <c r="H94" s="45" t="str">
        <f>IF(AND(C74&gt;0,G94=0),"PLEASE ENSURE KPIs ARE SET",IF(AND(C74&gt;0,G94&gt;0,G94&lt;100),"PLEASE ENSURE TOTAL WEIGHTAGE IS 100%.",IF(G94&gt;100,"WEIGHTAGE EXCEEDED, PLEASE REVIEW.","")))</f>
        <v/>
      </c>
      <c r="I94" s="14"/>
      <c r="J94" s="11"/>
      <c r="K94" s="14"/>
      <c r="L94" s="103"/>
      <c r="M94" s="104"/>
      <c r="N94" s="105"/>
      <c r="O94" s="106" t="str">
        <f>IF(N94="","",1)</f>
        <v/>
      </c>
      <c r="P94" s="105"/>
      <c r="Q94" s="153"/>
    </row>
    <row r="95" spans="1:17" s="9" customFormat="1" ht="30" customHeight="1" x14ac:dyDescent="0.3">
      <c r="A95" s="456">
        <v>5</v>
      </c>
      <c r="B95" s="356" t="s">
        <v>122</v>
      </c>
      <c r="C95" s="476">
        <v>5</v>
      </c>
      <c r="D95" s="479">
        <v>1</v>
      </c>
      <c r="E95" s="488" t="s">
        <v>205</v>
      </c>
      <c r="F95" s="356">
        <v>5</v>
      </c>
      <c r="G95" s="366">
        <f>F95/$C$95*100</f>
        <v>100</v>
      </c>
      <c r="H95" s="337" t="s">
        <v>39</v>
      </c>
      <c r="I95" s="356"/>
      <c r="J95" s="337" t="s">
        <v>39</v>
      </c>
      <c r="K95" s="381" t="s">
        <v>41</v>
      </c>
      <c r="L95" s="384">
        <f>IF(OR($C$95=0,G95=0),FALSE,IF(J95="Outstanding",5,IF(J95="Exceeds",4,IF(J95="Successful",3,IF(J95="Partially",2,IF(J95="Unacceptable",1))))))</f>
        <v>5</v>
      </c>
      <c r="M95" s="387">
        <f>$C$95*G95*L95/10000</f>
        <v>0.25</v>
      </c>
      <c r="N95" s="233" t="s">
        <v>39</v>
      </c>
      <c r="O95" s="239" t="s">
        <v>124</v>
      </c>
      <c r="P95" s="105"/>
      <c r="Q95" s="153" t="str">
        <f>IF(AND($C$95&gt;0,G95&gt;0,J95=""),"RATING REQ'D",IF(AND(K95="",OR(J95="Outstanding",J95="Exceeds", J95="Unacceptable")),"Comments compulsory for O, E and U rating",""))</f>
        <v/>
      </c>
    </row>
    <row r="96" spans="1:17" s="9" customFormat="1" ht="30" customHeight="1" x14ac:dyDescent="0.3">
      <c r="A96" s="457"/>
      <c r="B96" s="357"/>
      <c r="C96" s="477"/>
      <c r="D96" s="480"/>
      <c r="E96" s="489"/>
      <c r="F96" s="357"/>
      <c r="G96" s="367"/>
      <c r="H96" s="338"/>
      <c r="I96" s="357"/>
      <c r="J96" s="338"/>
      <c r="K96" s="382"/>
      <c r="L96" s="385"/>
      <c r="M96" s="388"/>
      <c r="N96" s="235" t="s">
        <v>43</v>
      </c>
      <c r="O96" s="240" t="s">
        <v>125</v>
      </c>
      <c r="P96" s="105"/>
      <c r="Q96" s="153"/>
    </row>
    <row r="97" spans="1:17" s="9" customFormat="1" ht="30" customHeight="1" x14ac:dyDescent="0.3">
      <c r="A97" s="457"/>
      <c r="B97" s="357"/>
      <c r="C97" s="477"/>
      <c r="D97" s="480"/>
      <c r="E97" s="489"/>
      <c r="F97" s="357"/>
      <c r="G97" s="367"/>
      <c r="H97" s="338"/>
      <c r="I97" s="357"/>
      <c r="J97" s="338"/>
      <c r="K97" s="382"/>
      <c r="L97" s="385"/>
      <c r="M97" s="388"/>
      <c r="N97" s="235" t="s">
        <v>45</v>
      </c>
      <c r="O97" s="240" t="s">
        <v>126</v>
      </c>
      <c r="P97" s="105"/>
      <c r="Q97" s="153"/>
    </row>
    <row r="98" spans="1:17" s="9" customFormat="1" ht="30" customHeight="1" x14ac:dyDescent="0.3">
      <c r="A98" s="457"/>
      <c r="B98" s="357"/>
      <c r="C98" s="477"/>
      <c r="D98" s="480"/>
      <c r="E98" s="489"/>
      <c r="F98" s="357"/>
      <c r="G98" s="367"/>
      <c r="H98" s="338"/>
      <c r="I98" s="357"/>
      <c r="J98" s="338"/>
      <c r="K98" s="382"/>
      <c r="L98" s="385"/>
      <c r="M98" s="388"/>
      <c r="N98" s="235" t="s">
        <v>47</v>
      </c>
      <c r="O98" s="240" t="s">
        <v>127</v>
      </c>
      <c r="P98" s="105"/>
      <c r="Q98" s="153"/>
    </row>
    <row r="99" spans="1:17" s="9" customFormat="1" ht="30" customHeight="1" thickBot="1" x14ac:dyDescent="0.35">
      <c r="A99" s="464"/>
      <c r="B99" s="358"/>
      <c r="C99" s="478"/>
      <c r="D99" s="481"/>
      <c r="E99" s="490"/>
      <c r="F99" s="358"/>
      <c r="G99" s="368"/>
      <c r="H99" s="339"/>
      <c r="I99" s="358"/>
      <c r="J99" s="339"/>
      <c r="K99" s="383"/>
      <c r="L99" s="386"/>
      <c r="M99" s="389"/>
      <c r="N99" s="237" t="s">
        <v>49</v>
      </c>
      <c r="O99" s="241" t="s">
        <v>128</v>
      </c>
      <c r="P99" s="105"/>
      <c r="Q99" s="153"/>
    </row>
    <row r="100" spans="1:17" s="9" customFormat="1" ht="30" customHeight="1" thickBot="1" x14ac:dyDescent="0.35">
      <c r="A100" s="11"/>
      <c r="B100" s="10"/>
      <c r="C100" s="72"/>
      <c r="E100" s="14"/>
      <c r="F100" s="14"/>
      <c r="G100" s="83">
        <f>IF(C95=0,0,SUM(G95:G99))</f>
        <v>100</v>
      </c>
      <c r="H100" s="45" t="str">
        <f>IF(AND(C95&gt;0,G100=0),"PLEASE ENSURE KPIs ARE SET",IF(AND(C95&gt;0,G100&gt;0,G100&lt;100),"PLEASE ENSURE TOTAL WEIGHTAGE IS 100%.",IF(G100&gt;100,"WEIGHTAGE EXCEEDED, PLEASE REVIEW.","")))</f>
        <v/>
      </c>
      <c r="I100" s="14"/>
      <c r="J100" s="11"/>
      <c r="K100" s="14"/>
      <c r="L100" s="103"/>
      <c r="M100" s="104"/>
      <c r="N100" s="105"/>
      <c r="O100" s="106" t="str">
        <f>IF(N100="","",1)</f>
        <v/>
      </c>
      <c r="P100" s="105"/>
      <c r="Q100" s="153"/>
    </row>
    <row r="101" spans="1:17" s="9" customFormat="1" ht="30" customHeight="1" x14ac:dyDescent="0.3">
      <c r="A101" s="393">
        <v>6</v>
      </c>
      <c r="B101" s="395" t="s">
        <v>129</v>
      </c>
      <c r="C101" s="485">
        <v>8</v>
      </c>
      <c r="D101" s="458">
        <v>1</v>
      </c>
      <c r="E101" s="356" t="s">
        <v>206</v>
      </c>
      <c r="F101" s="356">
        <v>8</v>
      </c>
      <c r="G101" s="366">
        <f>F101/$C$101*100</f>
        <v>100</v>
      </c>
      <c r="H101" s="337" t="s">
        <v>39</v>
      </c>
      <c r="I101" s="356"/>
      <c r="J101" s="337" t="s">
        <v>39</v>
      </c>
      <c r="K101" s="381" t="s">
        <v>41</v>
      </c>
      <c r="L101" s="384">
        <f>IF(OR($C$101=0,G101=0),FALSE,IF(J101="Outstanding",5,IF(J101="Exceeds",4,IF(J101="Successful",3,IF(J101="Partially",2,IF(J101="Unacceptable",1))))))</f>
        <v>5</v>
      </c>
      <c r="M101" s="387">
        <f>$C$101*G101*L101/10000</f>
        <v>0.4</v>
      </c>
      <c r="N101" s="233" t="s">
        <v>39</v>
      </c>
      <c r="O101" s="242" t="s">
        <v>131</v>
      </c>
      <c r="P101" s="105"/>
      <c r="Q101" s="153" t="str">
        <f>IF(AND($C$101&gt;0,G101&gt;0,J101=""),"RATING REQ'D",IF(AND(K101="",OR(J101="Outstanding",J101="Exceeds", J101="Unacceptable")),"Comments compulsory for O, E and U rating",""))</f>
        <v/>
      </c>
    </row>
    <row r="102" spans="1:17" s="9" customFormat="1" ht="30" customHeight="1" x14ac:dyDescent="0.3">
      <c r="A102" s="394"/>
      <c r="B102" s="378"/>
      <c r="C102" s="486"/>
      <c r="D102" s="459"/>
      <c r="E102" s="357"/>
      <c r="F102" s="357"/>
      <c r="G102" s="367"/>
      <c r="H102" s="338"/>
      <c r="I102" s="357"/>
      <c r="J102" s="338"/>
      <c r="K102" s="382"/>
      <c r="L102" s="385"/>
      <c r="M102" s="388"/>
      <c r="N102" s="235" t="s">
        <v>43</v>
      </c>
      <c r="O102" s="243" t="s">
        <v>132</v>
      </c>
      <c r="P102" s="105"/>
      <c r="Q102" s="153"/>
    </row>
    <row r="103" spans="1:17" s="9" customFormat="1" ht="30" customHeight="1" x14ac:dyDescent="0.3">
      <c r="A103" s="394"/>
      <c r="B103" s="378"/>
      <c r="C103" s="486"/>
      <c r="D103" s="459"/>
      <c r="E103" s="357"/>
      <c r="F103" s="357"/>
      <c r="G103" s="367"/>
      <c r="H103" s="338"/>
      <c r="I103" s="357"/>
      <c r="J103" s="338"/>
      <c r="K103" s="382"/>
      <c r="L103" s="385"/>
      <c r="M103" s="388"/>
      <c r="N103" s="235" t="s">
        <v>45</v>
      </c>
      <c r="O103" s="256" t="s">
        <v>133</v>
      </c>
      <c r="P103" s="105"/>
      <c r="Q103" s="153"/>
    </row>
    <row r="104" spans="1:17" s="9" customFormat="1" ht="30" customHeight="1" x14ac:dyDescent="0.3">
      <c r="A104" s="394"/>
      <c r="B104" s="378"/>
      <c r="C104" s="486"/>
      <c r="D104" s="459"/>
      <c r="E104" s="357"/>
      <c r="F104" s="357"/>
      <c r="G104" s="367"/>
      <c r="H104" s="338"/>
      <c r="I104" s="357"/>
      <c r="J104" s="338"/>
      <c r="K104" s="382"/>
      <c r="L104" s="385"/>
      <c r="M104" s="388"/>
      <c r="N104" s="235" t="s">
        <v>47</v>
      </c>
      <c r="O104" s="256" t="s">
        <v>134</v>
      </c>
      <c r="P104" s="105"/>
      <c r="Q104" s="153"/>
    </row>
    <row r="105" spans="1:17" s="9" customFormat="1" ht="30" customHeight="1" thickBot="1" x14ac:dyDescent="0.35">
      <c r="A105" s="394"/>
      <c r="B105" s="378"/>
      <c r="C105" s="486"/>
      <c r="D105" s="460"/>
      <c r="E105" s="453"/>
      <c r="F105" s="453"/>
      <c r="G105" s="468"/>
      <c r="H105" s="452"/>
      <c r="I105" s="453"/>
      <c r="J105" s="452"/>
      <c r="K105" s="454"/>
      <c r="L105" s="455"/>
      <c r="M105" s="389"/>
      <c r="N105" s="237" t="s">
        <v>49</v>
      </c>
      <c r="O105" s="257" t="s">
        <v>135</v>
      </c>
      <c r="P105" s="105"/>
      <c r="Q105" s="153"/>
    </row>
    <row r="106" spans="1:17" s="9" customFormat="1" ht="30" hidden="1" customHeight="1" x14ac:dyDescent="0.3">
      <c r="A106" s="394"/>
      <c r="B106" s="378"/>
      <c r="C106" s="486"/>
      <c r="D106" s="458">
        <v>2</v>
      </c>
      <c r="E106" s="356"/>
      <c r="F106" s="356"/>
      <c r="G106" s="366">
        <f>F106/$C$101*100</f>
        <v>0</v>
      </c>
      <c r="H106" s="337"/>
      <c r="I106" s="356"/>
      <c r="J106" s="337"/>
      <c r="K106" s="381"/>
      <c r="L106" s="384" t="b">
        <f>IF(OR($C$24=0,G106=0),FALSE,IF(J106="Outstanding",5,IF(J106="Exceeds",4,IF(J106="Successful",3,IF(J106="Partially",2,IF(J106="Unacceptable",1))))))</f>
        <v>0</v>
      </c>
      <c r="M106" s="387">
        <f>$C$101*G106*L106/10000</f>
        <v>0</v>
      </c>
      <c r="N106" s="107"/>
      <c r="O106" s="140" t="str">
        <f>IF(Q106="","",1)</f>
        <v/>
      </c>
      <c r="P106" s="105"/>
      <c r="Q106" s="153" t="str">
        <f>IF(AND($C$101&gt;0,G106&gt;0,J106=""),"RATING REQ'D",IF(AND(K106="",OR(J106="Outstanding",J106="Exceeds", J106="Unacceptable")),"Comments compulsory for O, E and U rating",""))</f>
        <v/>
      </c>
    </row>
    <row r="107" spans="1:17" s="9" customFormat="1" ht="30" hidden="1" customHeight="1" x14ac:dyDescent="0.3">
      <c r="A107" s="394"/>
      <c r="B107" s="378"/>
      <c r="C107" s="486"/>
      <c r="D107" s="459"/>
      <c r="E107" s="357"/>
      <c r="F107" s="357"/>
      <c r="G107" s="367"/>
      <c r="H107" s="338"/>
      <c r="I107" s="357"/>
      <c r="J107" s="338"/>
      <c r="K107" s="382"/>
      <c r="L107" s="385"/>
      <c r="M107" s="388"/>
      <c r="N107" s="107"/>
      <c r="O107" s="140"/>
      <c r="P107" s="105"/>
      <c r="Q107" s="153"/>
    </row>
    <row r="108" spans="1:17" s="9" customFormat="1" ht="30" hidden="1" customHeight="1" x14ac:dyDescent="0.3">
      <c r="A108" s="394"/>
      <c r="B108" s="378"/>
      <c r="C108" s="486"/>
      <c r="D108" s="459"/>
      <c r="E108" s="357"/>
      <c r="F108" s="357"/>
      <c r="G108" s="367"/>
      <c r="H108" s="338"/>
      <c r="I108" s="357"/>
      <c r="J108" s="338"/>
      <c r="K108" s="382"/>
      <c r="L108" s="385"/>
      <c r="M108" s="388"/>
      <c r="N108" s="107"/>
      <c r="O108" s="140"/>
      <c r="P108" s="105"/>
      <c r="Q108" s="153"/>
    </row>
    <row r="109" spans="1:17" s="9" customFormat="1" ht="30" hidden="1" customHeight="1" x14ac:dyDescent="0.3">
      <c r="A109" s="394"/>
      <c r="B109" s="378"/>
      <c r="C109" s="486"/>
      <c r="D109" s="459"/>
      <c r="E109" s="357"/>
      <c r="F109" s="357"/>
      <c r="G109" s="367"/>
      <c r="H109" s="338"/>
      <c r="I109" s="357"/>
      <c r="J109" s="338"/>
      <c r="K109" s="382"/>
      <c r="L109" s="385"/>
      <c r="M109" s="388"/>
      <c r="N109" s="107"/>
      <c r="O109" s="140"/>
      <c r="P109" s="105"/>
      <c r="Q109" s="153"/>
    </row>
    <row r="110" spans="1:17" s="9" customFormat="1" ht="30" hidden="1" customHeight="1" x14ac:dyDescent="0.3">
      <c r="A110" s="394"/>
      <c r="B110" s="378"/>
      <c r="C110" s="486"/>
      <c r="D110" s="460"/>
      <c r="E110" s="453"/>
      <c r="F110" s="453"/>
      <c r="G110" s="468"/>
      <c r="H110" s="452"/>
      <c r="I110" s="453"/>
      <c r="J110" s="452"/>
      <c r="K110" s="454"/>
      <c r="L110" s="455"/>
      <c r="M110" s="389"/>
      <c r="N110" s="107"/>
      <c r="O110" s="140"/>
      <c r="P110" s="105"/>
      <c r="Q110" s="153"/>
    </row>
    <row r="111" spans="1:17" s="9" customFormat="1" ht="30" hidden="1" customHeight="1" x14ac:dyDescent="0.3">
      <c r="A111" s="394"/>
      <c r="B111" s="378"/>
      <c r="C111" s="486"/>
      <c r="D111" s="458">
        <v>3</v>
      </c>
      <c r="E111" s="356"/>
      <c r="F111" s="356"/>
      <c r="G111" s="366">
        <f>F111/$C$101*100</f>
        <v>0</v>
      </c>
      <c r="H111" s="337"/>
      <c r="I111" s="356"/>
      <c r="J111" s="337"/>
      <c r="K111" s="381"/>
      <c r="L111" s="384" t="b">
        <f>IF(OR($C$24=0,G111=0),FALSE,IF(J111="Outstanding",5,IF(J111="Exceeds",4,IF(J111="Successful",3,IF(J111="Partially",2,IF(J111="Unacceptable",1))))))</f>
        <v>0</v>
      </c>
      <c r="M111" s="387">
        <f>$C$101*G111*L111/10000</f>
        <v>0</v>
      </c>
      <c r="N111" s="107"/>
      <c r="O111" s="115" t="str">
        <f>IF(Q111="","",1)</f>
        <v/>
      </c>
      <c r="P111" s="105"/>
      <c r="Q111" s="153" t="str">
        <f>IF(AND($C$101&gt;0,G111&gt;0,J111=""),"RATING REQ'D",IF(AND(K111="",OR(J111="Outstanding",J111="Exceeds", J111="Unacceptable")),"Comments compulsory for O, E and U rating",""))</f>
        <v/>
      </c>
    </row>
    <row r="112" spans="1:17" s="9" customFormat="1" ht="30" hidden="1" customHeight="1" x14ac:dyDescent="0.3">
      <c r="A112" s="394"/>
      <c r="B112" s="378"/>
      <c r="C112" s="486"/>
      <c r="D112" s="459"/>
      <c r="E112" s="357"/>
      <c r="F112" s="357"/>
      <c r="G112" s="367"/>
      <c r="H112" s="338"/>
      <c r="I112" s="357"/>
      <c r="J112" s="338"/>
      <c r="K112" s="382"/>
      <c r="L112" s="385"/>
      <c r="M112" s="388"/>
      <c r="N112" s="107"/>
      <c r="O112" s="115"/>
      <c r="P112" s="105"/>
      <c r="Q112" s="153"/>
    </row>
    <row r="113" spans="1:17" s="9" customFormat="1" ht="30" hidden="1" customHeight="1" x14ac:dyDescent="0.3">
      <c r="A113" s="394"/>
      <c r="B113" s="378"/>
      <c r="C113" s="486"/>
      <c r="D113" s="459"/>
      <c r="E113" s="357"/>
      <c r="F113" s="357"/>
      <c r="G113" s="367"/>
      <c r="H113" s="338"/>
      <c r="I113" s="357"/>
      <c r="J113" s="338"/>
      <c r="K113" s="382"/>
      <c r="L113" s="385"/>
      <c r="M113" s="388"/>
      <c r="N113" s="107"/>
      <c r="O113" s="115"/>
      <c r="P113" s="105"/>
      <c r="Q113" s="153"/>
    </row>
    <row r="114" spans="1:17" s="9" customFormat="1" ht="30" hidden="1" customHeight="1" x14ac:dyDescent="0.3">
      <c r="A114" s="394"/>
      <c r="B114" s="378"/>
      <c r="C114" s="486"/>
      <c r="D114" s="459"/>
      <c r="E114" s="357"/>
      <c r="F114" s="357"/>
      <c r="G114" s="367"/>
      <c r="H114" s="338"/>
      <c r="I114" s="357"/>
      <c r="J114" s="338"/>
      <c r="K114" s="382"/>
      <c r="L114" s="385"/>
      <c r="M114" s="388"/>
      <c r="N114" s="107"/>
      <c r="O114" s="115"/>
      <c r="P114" s="105"/>
      <c r="Q114" s="153"/>
    </row>
    <row r="115" spans="1:17" s="9" customFormat="1" ht="30" hidden="1" customHeight="1" x14ac:dyDescent="0.3">
      <c r="A115" s="394"/>
      <c r="B115" s="378"/>
      <c r="C115" s="486"/>
      <c r="D115" s="460"/>
      <c r="E115" s="453"/>
      <c r="F115" s="453"/>
      <c r="G115" s="468"/>
      <c r="H115" s="452"/>
      <c r="I115" s="453"/>
      <c r="J115" s="452"/>
      <c r="K115" s="454"/>
      <c r="L115" s="455"/>
      <c r="M115" s="389"/>
      <c r="N115" s="107"/>
      <c r="O115" s="115"/>
      <c r="P115" s="105"/>
      <c r="Q115" s="153"/>
    </row>
    <row r="116" spans="1:17" s="9" customFormat="1" ht="30" hidden="1" customHeight="1" x14ac:dyDescent="0.3">
      <c r="A116" s="394"/>
      <c r="B116" s="378"/>
      <c r="C116" s="486"/>
      <c r="D116" s="458">
        <v>4</v>
      </c>
      <c r="E116" s="356"/>
      <c r="F116" s="356"/>
      <c r="G116" s="366">
        <f>F116/$C$101*100</f>
        <v>0</v>
      </c>
      <c r="H116" s="337"/>
      <c r="I116" s="356"/>
      <c r="J116" s="337"/>
      <c r="K116" s="381"/>
      <c r="L116" s="384" t="b">
        <f>IF(OR($C$24=0,G116=0),FALSE,IF(J116="Outstanding",5,IF(J116="Exceeds",4,IF(J116="Successful",3,IF(J116="Partially",2,IF(J116="Unacceptable",1))))))</f>
        <v>0</v>
      </c>
      <c r="M116" s="387">
        <f>$C$101*G116*L116/10000</f>
        <v>0</v>
      </c>
      <c r="N116" s="111"/>
      <c r="O116" s="220" t="str">
        <f>IF(Q116="","",1)</f>
        <v/>
      </c>
      <c r="P116" s="105"/>
      <c r="Q116" s="153" t="str">
        <f>IF(AND($C$101&gt;0,G116&gt;0,J116=""),"RATING REQ'D",IF(AND(K116="",OR(J116="Outstanding",J116="Exceeds", J116="Unacceptable")),"Comments compulsory for O, E and U rating",""))</f>
        <v/>
      </c>
    </row>
    <row r="117" spans="1:17" s="9" customFormat="1" ht="30" hidden="1" customHeight="1" x14ac:dyDescent="0.3">
      <c r="A117" s="394"/>
      <c r="B117" s="378"/>
      <c r="C117" s="486"/>
      <c r="D117" s="459"/>
      <c r="E117" s="357"/>
      <c r="F117" s="357"/>
      <c r="G117" s="367"/>
      <c r="H117" s="338"/>
      <c r="I117" s="357"/>
      <c r="J117" s="338"/>
      <c r="K117" s="382"/>
      <c r="L117" s="385"/>
      <c r="M117" s="388"/>
      <c r="N117" s="111"/>
      <c r="O117" s="220"/>
      <c r="P117" s="105"/>
      <c r="Q117" s="153"/>
    </row>
    <row r="118" spans="1:17" s="9" customFormat="1" ht="30" hidden="1" customHeight="1" x14ac:dyDescent="0.3">
      <c r="A118" s="394"/>
      <c r="B118" s="378"/>
      <c r="C118" s="486"/>
      <c r="D118" s="459"/>
      <c r="E118" s="357"/>
      <c r="F118" s="357"/>
      <c r="G118" s="367"/>
      <c r="H118" s="338"/>
      <c r="I118" s="357"/>
      <c r="J118" s="338"/>
      <c r="K118" s="382"/>
      <c r="L118" s="385"/>
      <c r="M118" s="388"/>
      <c r="N118" s="111"/>
      <c r="O118" s="220"/>
      <c r="P118" s="105"/>
      <c r="Q118" s="153"/>
    </row>
    <row r="119" spans="1:17" s="9" customFormat="1" ht="30" hidden="1" customHeight="1" x14ac:dyDescent="0.3">
      <c r="A119" s="394"/>
      <c r="B119" s="378"/>
      <c r="C119" s="486"/>
      <c r="D119" s="459"/>
      <c r="E119" s="357"/>
      <c r="F119" s="357"/>
      <c r="G119" s="367"/>
      <c r="H119" s="338"/>
      <c r="I119" s="357"/>
      <c r="J119" s="338"/>
      <c r="K119" s="382"/>
      <c r="L119" s="385"/>
      <c r="M119" s="388"/>
      <c r="N119" s="111"/>
      <c r="O119" s="220"/>
      <c r="P119" s="105"/>
      <c r="Q119" s="153"/>
    </row>
    <row r="120" spans="1:17" s="9" customFormat="1" ht="30" hidden="1" customHeight="1" x14ac:dyDescent="0.3">
      <c r="A120" s="394"/>
      <c r="B120" s="378"/>
      <c r="C120" s="486"/>
      <c r="D120" s="460"/>
      <c r="E120" s="453"/>
      <c r="F120" s="453"/>
      <c r="G120" s="468"/>
      <c r="H120" s="452"/>
      <c r="I120" s="453"/>
      <c r="J120" s="452"/>
      <c r="K120" s="454"/>
      <c r="L120" s="455"/>
      <c r="M120" s="389"/>
      <c r="N120" s="111"/>
      <c r="O120" s="220"/>
      <c r="P120" s="105"/>
      <c r="Q120" s="153"/>
    </row>
    <row r="121" spans="1:17" s="9" customFormat="1" ht="30" hidden="1" customHeight="1" x14ac:dyDescent="0.3">
      <c r="A121" s="394"/>
      <c r="B121" s="378"/>
      <c r="C121" s="486"/>
      <c r="D121" s="458">
        <v>5</v>
      </c>
      <c r="E121" s="356"/>
      <c r="F121" s="356"/>
      <c r="G121" s="366">
        <f>F121/$C$101*100</f>
        <v>0</v>
      </c>
      <c r="H121" s="337"/>
      <c r="I121" s="356"/>
      <c r="J121" s="337"/>
      <c r="K121" s="381"/>
      <c r="L121" s="384" t="b">
        <f>IF(OR($C$24=0,G121=0),FALSE,IF(J121="Outstanding",5,IF(J121="Exceeds",4,IF(J121="Successful",3,IF(J121="Partially",2,IF(J121="Unacceptable",1))))))</f>
        <v>0</v>
      </c>
      <c r="M121" s="387">
        <f>$C$101*G121*L121/10000</f>
        <v>0</v>
      </c>
      <c r="N121" s="111"/>
      <c r="O121" s="220" t="str">
        <f>IF(Q121="","",1)</f>
        <v/>
      </c>
      <c r="P121" s="105"/>
      <c r="Q121" s="153" t="str">
        <f>IF(AND($C$101&gt;0,G121&gt;0,J121=""),"RATING REQ'D",IF(AND(K121="",OR(J121="Outstanding",J121="Exceeds", J121="Unacceptable")),"Comments compulsory for O, E and U rating",""))</f>
        <v/>
      </c>
    </row>
    <row r="122" spans="1:17" s="9" customFormat="1" ht="30" hidden="1" customHeight="1" x14ac:dyDescent="0.3">
      <c r="A122" s="394"/>
      <c r="B122" s="378"/>
      <c r="C122" s="486"/>
      <c r="D122" s="459"/>
      <c r="E122" s="357"/>
      <c r="F122" s="357"/>
      <c r="G122" s="367"/>
      <c r="H122" s="338"/>
      <c r="I122" s="357"/>
      <c r="J122" s="338"/>
      <c r="K122" s="382"/>
      <c r="L122" s="385"/>
      <c r="M122" s="388"/>
      <c r="N122" s="111"/>
      <c r="O122" s="220"/>
      <c r="P122" s="105"/>
      <c r="Q122" s="153"/>
    </row>
    <row r="123" spans="1:17" s="9" customFormat="1" ht="30" hidden="1" customHeight="1" x14ac:dyDescent="0.3">
      <c r="A123" s="394"/>
      <c r="B123" s="378"/>
      <c r="C123" s="486"/>
      <c r="D123" s="459"/>
      <c r="E123" s="357"/>
      <c r="F123" s="357"/>
      <c r="G123" s="367"/>
      <c r="H123" s="338"/>
      <c r="I123" s="357"/>
      <c r="J123" s="338"/>
      <c r="K123" s="382"/>
      <c r="L123" s="385"/>
      <c r="M123" s="388"/>
      <c r="N123" s="111"/>
      <c r="O123" s="220"/>
      <c r="P123" s="105"/>
      <c r="Q123" s="153"/>
    </row>
    <row r="124" spans="1:17" s="9" customFormat="1" ht="30" hidden="1" customHeight="1" x14ac:dyDescent="0.3">
      <c r="A124" s="394"/>
      <c r="B124" s="378"/>
      <c r="C124" s="486"/>
      <c r="D124" s="459"/>
      <c r="E124" s="357"/>
      <c r="F124" s="357"/>
      <c r="G124" s="367"/>
      <c r="H124" s="338"/>
      <c r="I124" s="357"/>
      <c r="J124" s="338"/>
      <c r="K124" s="382"/>
      <c r="L124" s="385"/>
      <c r="M124" s="388"/>
      <c r="N124" s="111"/>
      <c r="O124" s="220"/>
      <c r="P124" s="105"/>
      <c r="Q124" s="153"/>
    </row>
    <row r="125" spans="1:17" s="9" customFormat="1" ht="15.75" hidden="1" customHeight="1" thickBot="1" x14ac:dyDescent="0.35">
      <c r="A125" s="417"/>
      <c r="B125" s="407"/>
      <c r="C125" s="487"/>
      <c r="D125" s="469"/>
      <c r="E125" s="358"/>
      <c r="F125" s="358"/>
      <c r="G125" s="368"/>
      <c r="H125" s="339"/>
      <c r="I125" s="358"/>
      <c r="J125" s="339"/>
      <c r="K125" s="383"/>
      <c r="L125" s="386"/>
      <c r="M125" s="389"/>
      <c r="N125" s="221"/>
      <c r="O125" s="222"/>
      <c r="P125" s="105"/>
      <c r="Q125" s="153"/>
    </row>
    <row r="126" spans="1:17" s="9" customFormat="1" ht="12.6" thickBot="1" x14ac:dyDescent="0.35">
      <c r="A126" s="11"/>
      <c r="B126" s="10"/>
      <c r="C126" s="72"/>
      <c r="E126" s="14"/>
      <c r="F126" s="14"/>
      <c r="G126" s="217">
        <f>IF(C101=0,0,SUM(G101:G121))</f>
        <v>100</v>
      </c>
      <c r="H126" s="45" t="str">
        <f>IF(AND(C101&gt;0,G126=0),"PLEASE ENSURE KPIs ARE SET",IF(AND(C127&gt;0,G126&gt;0,G126&lt;100),"PLEASE ENSURE TOTAL WEIGHTAGE IS 100%.",IF(G126&gt;100,"WEIGHTAGE EXCEEDED, PLEASE REVIEW.","")))</f>
        <v/>
      </c>
      <c r="I126" s="14"/>
      <c r="J126" s="11"/>
      <c r="K126" s="14"/>
      <c r="L126" s="103"/>
      <c r="M126" s="103"/>
      <c r="N126" s="105"/>
      <c r="O126" s="105" t="str">
        <f>IF(N126="","",1)</f>
        <v/>
      </c>
      <c r="P126" s="105"/>
      <c r="Q126" s="153"/>
    </row>
    <row r="127" spans="1:17" s="4" customFormat="1" ht="15" thickBot="1" x14ac:dyDescent="0.35">
      <c r="A127" s="30"/>
      <c r="C127" s="74">
        <f>SUM(C24:C126)</f>
        <v>100</v>
      </c>
      <c r="D127" s="45" t="str">
        <f>IF(C127&lt;100,"INSUFFICIENT WEIGHTAGE.",IF(C127&gt;100,"WEIGHTAGE EXCEEDED.",""))</f>
        <v/>
      </c>
      <c r="G127"/>
      <c r="H127" s="45"/>
      <c r="I127" s="50" t="s">
        <v>136</v>
      </c>
      <c r="J127" s="48">
        <f>IF(AND(C127=100,P127="OK",P128=0),SUM(M24:M125),"")</f>
        <v>5</v>
      </c>
      <c r="L127" s="93"/>
      <c r="M127" s="93"/>
      <c r="N127" s="94"/>
      <c r="O127" s="124" t="s">
        <v>137</v>
      </c>
      <c r="P127" s="133" t="str">
        <f>IF(AND(H39="",H50="",H73="",H94="",H100="",H126=""),"OK","NOT OK")</f>
        <v>OK</v>
      </c>
      <c r="Q127" s="94"/>
    </row>
    <row r="128" spans="1:17" ht="16.5" customHeight="1" x14ac:dyDescent="0.4">
      <c r="I128" s="50" t="s">
        <v>138</v>
      </c>
      <c r="J128" s="40" t="str">
        <f>IF(O129=5,"Outstanding",IF(O129=4,"Exceeds",IF(O129=3,"Successful",IF(O129=2,"Partially",IF(O129=1,"Unacceptable","")))))</f>
        <v>Outstanding</v>
      </c>
      <c r="K128"/>
      <c r="M128" s="91"/>
      <c r="O128" s="124" t="s">
        <v>139</v>
      </c>
      <c r="P128" s="156">
        <f>SUM(O24:O126)</f>
        <v>0</v>
      </c>
    </row>
    <row r="129" spans="1:17" ht="16.5" customHeight="1" thickBot="1" x14ac:dyDescent="0.35">
      <c r="K129"/>
      <c r="M129" s="91"/>
      <c r="O129" s="94">
        <f>IF(J127="","",ROUND(J127,0))</f>
        <v>5</v>
      </c>
      <c r="P129" s="133"/>
    </row>
    <row r="130" spans="1:17" s="4" customFormat="1" x14ac:dyDescent="0.3">
      <c r="A130" s="16" t="s">
        <v>140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8"/>
      <c r="L130" s="93"/>
      <c r="M130" s="94"/>
      <c r="N130" s="125"/>
      <c r="O130" s="94"/>
      <c r="P130" s="94"/>
      <c r="Q130" s="94"/>
    </row>
    <row r="131" spans="1:17" s="51" customFormat="1" x14ac:dyDescent="0.25">
      <c r="A131" s="57"/>
      <c r="K131" s="58"/>
      <c r="L131" s="126"/>
      <c r="M131" s="127"/>
      <c r="N131" s="128"/>
      <c r="O131" s="127"/>
      <c r="P131" s="127"/>
      <c r="Q131" s="127"/>
    </row>
    <row r="132" spans="1:17" s="51" customFormat="1" ht="12" x14ac:dyDescent="0.25">
      <c r="A132" s="57"/>
      <c r="B132" s="52"/>
      <c r="C132" s="52"/>
      <c r="E132" s="52"/>
      <c r="H132" s="52"/>
      <c r="I132" s="52"/>
      <c r="K132" s="64"/>
      <c r="L132" s="126"/>
      <c r="M132" s="126"/>
      <c r="N132" s="127"/>
      <c r="O132" s="127"/>
      <c r="P132" s="127"/>
      <c r="Q132" s="127"/>
    </row>
    <row r="133" spans="1:17" s="4" customFormat="1" ht="12" x14ac:dyDescent="0.25">
      <c r="A133" s="19"/>
      <c r="B133" s="4" t="s">
        <v>141</v>
      </c>
      <c r="E133" s="4" t="s">
        <v>142</v>
      </c>
      <c r="H133" s="4" t="s">
        <v>143</v>
      </c>
      <c r="K133" s="20" t="s">
        <v>142</v>
      </c>
      <c r="L133" s="93"/>
      <c r="M133" s="93"/>
      <c r="N133" s="94"/>
      <c r="O133" s="94"/>
      <c r="P133" s="94"/>
      <c r="Q133" s="94"/>
    </row>
    <row r="134" spans="1:17" ht="15" thickBot="1" x14ac:dyDescent="0.35">
      <c r="A134" s="21"/>
      <c r="B134" s="8"/>
      <c r="C134" s="8"/>
      <c r="D134" s="8"/>
      <c r="E134" s="8"/>
      <c r="F134" s="8"/>
      <c r="G134" s="8"/>
      <c r="H134" s="8"/>
      <c r="I134" s="8"/>
      <c r="J134" s="8"/>
      <c r="K134" s="22"/>
      <c r="M134" s="91"/>
    </row>
    <row r="135" spans="1:17" ht="85.5" customHeight="1" x14ac:dyDescent="0.3"/>
    <row r="136" spans="1:17" ht="15" thickBot="1" x14ac:dyDescent="0.35">
      <c r="A136" s="7" t="s">
        <v>144</v>
      </c>
      <c r="B136" s="8"/>
      <c r="C136" s="8"/>
      <c r="D136" s="8"/>
      <c r="E136" s="8"/>
      <c r="F136" s="8"/>
      <c r="G136" s="8"/>
      <c r="H136" s="8"/>
      <c r="I136" s="8"/>
      <c r="J136" s="8"/>
    </row>
    <row r="137" spans="1:17" ht="12" customHeight="1" x14ac:dyDescent="0.3">
      <c r="A137" s="80" t="s">
        <v>145</v>
      </c>
      <c r="B137" s="9"/>
    </row>
    <row r="138" spans="1:17" ht="12" customHeight="1" x14ac:dyDescent="0.3">
      <c r="A138" s="9"/>
      <c r="B138" s="9" t="s">
        <v>146</v>
      </c>
    </row>
    <row r="139" spans="1:17" ht="12" customHeight="1" x14ac:dyDescent="0.3">
      <c r="A139" s="9"/>
      <c r="B139" s="9" t="s">
        <v>147</v>
      </c>
    </row>
    <row r="140" spans="1:17" ht="12" customHeight="1" x14ac:dyDescent="0.3">
      <c r="A140" s="9"/>
      <c r="B140" s="9" t="s">
        <v>148</v>
      </c>
    </row>
    <row r="141" spans="1:17" ht="12" customHeight="1" x14ac:dyDescent="0.3">
      <c r="A141" s="9"/>
      <c r="B141" s="9" t="s">
        <v>149</v>
      </c>
    </row>
    <row r="142" spans="1:17" ht="12" customHeight="1" thickBot="1" x14ac:dyDescent="0.35">
      <c r="A142" s="9"/>
      <c r="B142" s="9" t="s">
        <v>150</v>
      </c>
    </row>
    <row r="143" spans="1:17" s="3" customFormat="1" x14ac:dyDescent="0.3">
      <c r="A143" s="343" t="s">
        <v>23</v>
      </c>
      <c r="B143" s="426" t="s">
        <v>151</v>
      </c>
      <c r="C143" s="426" t="s">
        <v>152</v>
      </c>
      <c r="D143" s="426"/>
      <c r="E143" s="426"/>
      <c r="F143" s="428"/>
      <c r="G143" s="343" t="s">
        <v>28</v>
      </c>
      <c r="H143" s="390"/>
      <c r="I143" s="343" t="s">
        <v>29</v>
      </c>
      <c r="J143" s="390"/>
      <c r="K143" s="41"/>
      <c r="L143" s="129"/>
      <c r="M143" s="130"/>
      <c r="N143" s="130"/>
      <c r="O143" s="130"/>
      <c r="P143" s="130"/>
      <c r="Q143" s="130"/>
    </row>
    <row r="144" spans="1:17" s="3" customFormat="1" ht="15" thickBot="1" x14ac:dyDescent="0.35">
      <c r="A144" s="425"/>
      <c r="B144" s="427"/>
      <c r="C144" s="427"/>
      <c r="D144" s="427"/>
      <c r="E144" s="427"/>
      <c r="F144" s="429"/>
      <c r="G144" s="81" t="s">
        <v>34</v>
      </c>
      <c r="H144" s="77" t="s">
        <v>35</v>
      </c>
      <c r="I144" s="81" t="s">
        <v>34</v>
      </c>
      <c r="J144" s="77" t="s">
        <v>36</v>
      </c>
      <c r="K144" s="41"/>
      <c r="L144" s="129"/>
      <c r="M144" s="130"/>
      <c r="N144" s="130"/>
      <c r="O144" s="130"/>
      <c r="P144" s="130"/>
      <c r="Q144" s="130"/>
    </row>
    <row r="145" spans="1:17" s="24" customFormat="1" ht="82.5" customHeight="1" thickBot="1" x14ac:dyDescent="0.35">
      <c r="A145" s="36">
        <v>1</v>
      </c>
      <c r="B145" s="37" t="s">
        <v>153</v>
      </c>
      <c r="C145" s="433" t="s">
        <v>154</v>
      </c>
      <c r="D145" s="434"/>
      <c r="E145" s="434"/>
      <c r="F145" s="435"/>
      <c r="G145" s="60"/>
      <c r="H145" s="61"/>
      <c r="I145" s="60" t="s">
        <v>71</v>
      </c>
      <c r="J145" s="78"/>
      <c r="K145" s="137">
        <f>IF(I145="Outstanding",5,IF(I145="Exceeds",4,IF(I145="Successful",3,IF(I145="Partially",2,IF(I145="Unacceptable",1)))))</f>
        <v>3</v>
      </c>
      <c r="L145" s="131">
        <f>K145*0.2</f>
        <v>0.60000000000000009</v>
      </c>
      <c r="M145" s="132"/>
      <c r="N145" s="105" t="str">
        <f>IF(P145="","",1)</f>
        <v/>
      </c>
      <c r="O145" s="132"/>
      <c r="P145" s="153" t="str">
        <f>IF(I145="","RATING REQ'D",IF(AND(J145="",OR(I145="Outstanding",I145="Exceeds",I145="Unacceptable")),"Comments compulsory for O, E or U rating",""))</f>
        <v/>
      </c>
      <c r="Q145" s="132"/>
    </row>
    <row r="146" spans="1:17" s="24" customFormat="1" ht="48" customHeight="1" thickBot="1" x14ac:dyDescent="0.35">
      <c r="A146" s="85">
        <v>2</v>
      </c>
      <c r="B146" s="12" t="s">
        <v>155</v>
      </c>
      <c r="C146" s="436" t="s">
        <v>156</v>
      </c>
      <c r="D146" s="437"/>
      <c r="E146" s="437"/>
      <c r="F146" s="438"/>
      <c r="G146" s="53"/>
      <c r="H146" s="54"/>
      <c r="I146" s="53" t="s">
        <v>71</v>
      </c>
      <c r="J146" s="79"/>
      <c r="K146" s="137">
        <f>IF(I146="Outstanding",5,IF(I146="Exceeds",4,IF(I146="Successful",3,IF(I146="Partially",2,IF(I146="Unacceptable",1)))))</f>
        <v>3</v>
      </c>
      <c r="L146" s="131">
        <f>K146*0.2</f>
        <v>0.60000000000000009</v>
      </c>
      <c r="M146" s="132"/>
      <c r="N146" s="105" t="str">
        <f>IF(P146="","",1)</f>
        <v/>
      </c>
      <c r="O146" s="132"/>
      <c r="P146" s="153" t="str">
        <f>IF(I146="","RATING REQ'D",IF(AND(J146="",OR(I146="Outstanding",I146="Exceeds",I146="Unacceptable")),"Comments compulsory for O, E or U rating",""))</f>
        <v/>
      </c>
      <c r="Q146" s="132"/>
    </row>
    <row r="147" spans="1:17" s="24" customFormat="1" ht="69" customHeight="1" thickBot="1" x14ac:dyDescent="0.35">
      <c r="A147" s="38">
        <v>3</v>
      </c>
      <c r="B147" s="39" t="s">
        <v>157</v>
      </c>
      <c r="C147" s="439" t="s">
        <v>158</v>
      </c>
      <c r="D147" s="440"/>
      <c r="E147" s="440"/>
      <c r="F147" s="440"/>
      <c r="G147" s="62"/>
      <c r="H147" s="63"/>
      <c r="I147" s="62" t="s">
        <v>71</v>
      </c>
      <c r="J147" s="78"/>
      <c r="K147" s="137">
        <f>IF(I147="Outstanding",5,IF(I147="Exceeds",4,IF(I147="Successful",3,IF(I147="Partially",2,IF(I147="Unacceptable",1)))))</f>
        <v>3</v>
      </c>
      <c r="L147" s="131">
        <f>K147*0.2</f>
        <v>0.60000000000000009</v>
      </c>
      <c r="M147" s="132"/>
      <c r="N147" s="105" t="str">
        <f>IF(P147="","",1)</f>
        <v/>
      </c>
      <c r="O147" s="132"/>
      <c r="P147" s="153" t="str">
        <f>IF(I147="","RATING REQ'D",IF(AND(J147="",OR(I147="Outstanding",I147="Exceeds",I147="Unacceptable")),"Comments compulsory for O, E or U rating",""))</f>
        <v/>
      </c>
      <c r="Q147" s="132"/>
    </row>
    <row r="148" spans="1:17" s="24" customFormat="1" ht="69" customHeight="1" thickBot="1" x14ac:dyDescent="0.35">
      <c r="A148" s="88">
        <v>4</v>
      </c>
      <c r="B148" s="13" t="s">
        <v>159</v>
      </c>
      <c r="C148" s="445" t="s">
        <v>160</v>
      </c>
      <c r="D148" s="446"/>
      <c r="E148" s="446"/>
      <c r="F148" s="446"/>
      <c r="G148" s="55"/>
      <c r="H148" s="56"/>
      <c r="I148" s="55" t="s">
        <v>71</v>
      </c>
      <c r="J148" s="79"/>
      <c r="K148" s="137">
        <f>IF(I148="Outstanding",5,IF(I148="Exceeds",4,IF(I148="Successful",3,IF(I148="Partially",2,IF(I148="Unacceptable",1)))))</f>
        <v>3</v>
      </c>
      <c r="L148" s="131">
        <f>K148*0.2</f>
        <v>0.60000000000000009</v>
      </c>
      <c r="M148" s="132"/>
      <c r="N148" s="105"/>
      <c r="O148" s="132"/>
      <c r="P148" s="153"/>
      <c r="Q148" s="132"/>
    </row>
    <row r="149" spans="1:17" s="24" customFormat="1" ht="93" customHeight="1" thickBot="1" x14ac:dyDescent="0.35">
      <c r="A149" s="89">
        <v>5</v>
      </c>
      <c r="B149" s="90" t="s">
        <v>161</v>
      </c>
      <c r="C149" s="441" t="s">
        <v>162</v>
      </c>
      <c r="D149" s="442"/>
      <c r="E149" s="442"/>
      <c r="F149" s="442"/>
      <c r="G149" s="62"/>
      <c r="H149" s="63"/>
      <c r="I149" s="62" t="s">
        <v>71</v>
      </c>
      <c r="J149" s="78"/>
      <c r="K149" s="137">
        <f>IF(I149="Outstanding",5,IF(I149="Exceeds",4,IF(I149="Successful",3,IF(I149="Partially",2,IF(I149="Unacceptable",1)))))</f>
        <v>3</v>
      </c>
      <c r="L149" s="131">
        <f>K149*0.2</f>
        <v>0.60000000000000009</v>
      </c>
      <c r="M149" s="132"/>
      <c r="N149" s="105" t="str">
        <f>IF(P149="","",1)</f>
        <v/>
      </c>
      <c r="O149" s="132"/>
      <c r="P149" s="153" t="str">
        <f>IF(I149="","RATING REQ'D",IF(AND(J149="",OR(I149="Outstanding",I149="Exceeds",I149="Unacceptable")),"Comments compulsory for O, E or U rating",""))</f>
        <v/>
      </c>
      <c r="Q149" s="132"/>
    </row>
    <row r="150" spans="1:17" ht="16.5" customHeight="1" x14ac:dyDescent="0.3">
      <c r="H150" s="50" t="s">
        <v>163</v>
      </c>
      <c r="I150" s="48">
        <f>IF(O150=0,SUM(L145:L149),"")</f>
        <v>3.0000000000000004</v>
      </c>
      <c r="J150" s="1"/>
      <c r="N150" s="124" t="s">
        <v>164</v>
      </c>
      <c r="O150" s="133">
        <f>SUM(N145:N149)</f>
        <v>0</v>
      </c>
    </row>
    <row r="151" spans="1:17" x14ac:dyDescent="0.3">
      <c r="A151" s="1"/>
      <c r="H151" s="50" t="s">
        <v>165</v>
      </c>
      <c r="I151" s="40" t="str">
        <f>IF(O151=5,"Outstanding",IF(O151=4,"Exceeds",IF(O151=3,"Successful",IF(O151=2,"Partially",IF(O151=1,"Unacceptable","")))))</f>
        <v>Successful</v>
      </c>
      <c r="J151" s="1"/>
      <c r="L151" s="92"/>
      <c r="O151" s="94">
        <f>IF(I150="","",ROUND(I150,0))</f>
        <v>3</v>
      </c>
    </row>
    <row r="152" spans="1:17" ht="4.5" customHeight="1" x14ac:dyDescent="0.3">
      <c r="A152" s="1"/>
      <c r="I152" s="47"/>
      <c r="J152" s="1"/>
      <c r="L152" s="92"/>
    </row>
    <row r="153" spans="1:17" x14ac:dyDescent="0.3">
      <c r="A153" s="1"/>
      <c r="H153" s="50" t="s">
        <v>166</v>
      </c>
      <c r="I153" s="49">
        <f>IF(OR(J127="",I150=""),"",(J127*0.9)+(I150*0.1))</f>
        <v>4.8</v>
      </c>
      <c r="L153" s="92"/>
    </row>
    <row r="154" spans="1:17" x14ac:dyDescent="0.3">
      <c r="A154" s="1"/>
      <c r="H154" s="50" t="s">
        <v>167</v>
      </c>
      <c r="I154" s="40" t="str">
        <f>IF(O154=5,"Outstanding",IF(O154=4,"Exceeds",IF(O154=3,"Successful",IF(O154=2,"Partially",IF(O154=1,"Unacceptable","")))))</f>
        <v>Outstanding</v>
      </c>
      <c r="L154" s="92"/>
      <c r="O154" s="94">
        <f>IF(I153="","",ROUND(I153,0))</f>
        <v>5</v>
      </c>
    </row>
    <row r="155" spans="1:17" ht="8.25" customHeight="1" thickBot="1" x14ac:dyDescent="0.35"/>
    <row r="156" spans="1:17" ht="12" customHeight="1" x14ac:dyDescent="0.3">
      <c r="A156" s="19" t="s">
        <v>168</v>
      </c>
      <c r="B156" s="25"/>
      <c r="C156" s="25"/>
      <c r="D156" s="25"/>
      <c r="E156" s="25"/>
      <c r="F156" s="25"/>
      <c r="G156" s="25"/>
      <c r="H156" s="25"/>
      <c r="I156" s="25"/>
      <c r="J156" s="26"/>
    </row>
    <row r="157" spans="1:17" s="51" customFormat="1" ht="12" x14ac:dyDescent="0.25">
      <c r="A157" s="57"/>
      <c r="J157" s="58"/>
      <c r="K157" s="59"/>
      <c r="L157" s="126"/>
      <c r="M157" s="127"/>
      <c r="N157" s="127"/>
      <c r="O157" s="127"/>
      <c r="P157" s="127"/>
      <c r="Q157" s="127"/>
    </row>
    <row r="158" spans="1:17" s="51" customFormat="1" ht="12" x14ac:dyDescent="0.25">
      <c r="A158" s="57"/>
      <c r="B158" s="52"/>
      <c r="C158" s="52"/>
      <c r="E158" s="52"/>
      <c r="G158" s="52"/>
      <c r="H158" s="52"/>
      <c r="J158" s="64"/>
      <c r="K158" s="59"/>
      <c r="L158" s="126"/>
      <c r="M158" s="127"/>
      <c r="N158" s="127"/>
      <c r="O158" s="127"/>
      <c r="P158" s="127"/>
      <c r="Q158" s="127"/>
    </row>
    <row r="159" spans="1:17" s="4" customFormat="1" ht="12" x14ac:dyDescent="0.25">
      <c r="A159" s="19"/>
      <c r="B159" s="443" t="s">
        <v>141</v>
      </c>
      <c r="C159" s="443"/>
      <c r="E159" s="6" t="s">
        <v>142</v>
      </c>
      <c r="G159" s="444" t="s">
        <v>143</v>
      </c>
      <c r="H159" s="444"/>
      <c r="J159" s="31" t="s">
        <v>142</v>
      </c>
      <c r="K159" s="6"/>
      <c r="L159" s="93"/>
      <c r="M159" s="94"/>
      <c r="N159" s="94"/>
      <c r="O159" s="94"/>
      <c r="P159" s="94"/>
      <c r="Q159" s="94"/>
    </row>
    <row r="160" spans="1:17" s="4" customFormat="1" ht="6.75" customHeight="1" thickBot="1" x14ac:dyDescent="0.3">
      <c r="A160" s="28"/>
      <c r="B160" s="5"/>
      <c r="C160" s="5"/>
      <c r="D160" s="5"/>
      <c r="E160" s="5"/>
      <c r="F160" s="5"/>
      <c r="G160" s="5"/>
      <c r="H160" s="5"/>
      <c r="I160" s="5"/>
      <c r="J160" s="29"/>
      <c r="K160" s="6"/>
      <c r="L160" s="93"/>
      <c r="M160" s="94"/>
      <c r="N160" s="94"/>
      <c r="O160" s="94"/>
      <c r="P160" s="94"/>
      <c r="Q160" s="94"/>
    </row>
    <row r="161" spans="1:13" ht="6" customHeight="1" x14ac:dyDescent="0.3">
      <c r="K161"/>
      <c r="L161" s="92"/>
    </row>
    <row r="162" spans="1:13" ht="6" customHeight="1" x14ac:dyDescent="0.3">
      <c r="K162"/>
      <c r="L162" s="92"/>
    </row>
    <row r="163" spans="1:13" ht="6" customHeight="1" x14ac:dyDescent="0.3">
      <c r="K163"/>
      <c r="L163" s="92"/>
    </row>
    <row r="164" spans="1:13" ht="21.75" customHeight="1" x14ac:dyDescent="0.3">
      <c r="K164"/>
      <c r="L164" s="92"/>
    </row>
    <row r="165" spans="1:13" ht="18.600000000000001" thickBot="1" x14ac:dyDescent="0.4">
      <c r="A165" s="35" t="s">
        <v>169</v>
      </c>
      <c r="B165" s="8"/>
      <c r="C165" s="8"/>
      <c r="D165" s="8"/>
      <c r="E165" s="8"/>
      <c r="F165" s="8"/>
      <c r="G165" s="8"/>
      <c r="H165" s="8"/>
      <c r="I165" s="8"/>
      <c r="J165" s="8"/>
      <c r="K165"/>
      <c r="L165" s="134"/>
      <c r="M165" s="135"/>
    </row>
    <row r="167" spans="1:13" ht="18" x14ac:dyDescent="0.35">
      <c r="A167" s="2" t="s">
        <v>170</v>
      </c>
      <c r="C167" s="65"/>
      <c r="K167"/>
      <c r="L167" s="92"/>
    </row>
    <row r="168" spans="1:13" x14ac:dyDescent="0.3">
      <c r="K168"/>
      <c r="L168" s="92"/>
    </row>
    <row r="169" spans="1:13" ht="12" customHeight="1" x14ac:dyDescent="0.3">
      <c r="A169" s="80" t="s">
        <v>171</v>
      </c>
      <c r="B169" s="9"/>
      <c r="C169" s="27"/>
      <c r="D169" s="27"/>
      <c r="E169" s="27"/>
      <c r="F169" s="27"/>
      <c r="G169" s="27"/>
      <c r="H169" s="27"/>
      <c r="I169" s="27"/>
      <c r="J169" s="27"/>
      <c r="K169"/>
      <c r="L169" s="92"/>
    </row>
    <row r="170" spans="1:13" ht="12" customHeight="1" x14ac:dyDescent="0.3">
      <c r="A170" s="9"/>
      <c r="B170" s="9" t="s">
        <v>172</v>
      </c>
      <c r="C170" s="27"/>
      <c r="D170" s="27"/>
      <c r="E170" s="27"/>
      <c r="F170" s="27"/>
      <c r="G170" s="27"/>
      <c r="H170" s="27"/>
      <c r="I170" s="27"/>
      <c r="J170" s="27"/>
      <c r="K170"/>
      <c r="L170" s="92"/>
    </row>
    <row r="171" spans="1:13" ht="12" customHeight="1" x14ac:dyDescent="0.3">
      <c r="A171" s="9"/>
      <c r="B171" s="9" t="s">
        <v>173</v>
      </c>
      <c r="C171" s="27"/>
      <c r="D171" s="27"/>
      <c r="E171" s="27"/>
      <c r="F171" s="27"/>
      <c r="G171" s="27"/>
      <c r="H171" s="27"/>
      <c r="I171" s="27"/>
      <c r="J171" s="27"/>
      <c r="K171"/>
      <c r="L171" s="92"/>
    </row>
    <row r="172" spans="1:13" ht="12" customHeight="1" x14ac:dyDescent="0.3">
      <c r="A172" s="9"/>
      <c r="B172" s="9" t="s">
        <v>174</v>
      </c>
      <c r="C172" s="27"/>
      <c r="D172" s="27"/>
      <c r="E172" s="27"/>
      <c r="F172" s="27"/>
      <c r="G172" s="27"/>
      <c r="H172" s="27"/>
      <c r="I172" s="27"/>
      <c r="J172" s="27"/>
      <c r="K172"/>
      <c r="L172" s="92"/>
    </row>
    <row r="173" spans="1:13" ht="12" customHeight="1" x14ac:dyDescent="0.3">
      <c r="A173" s="9"/>
      <c r="B173" s="9" t="s">
        <v>175</v>
      </c>
      <c r="C173" s="27"/>
      <c r="D173" s="27"/>
      <c r="E173" s="27"/>
      <c r="F173" s="27"/>
      <c r="G173" s="27"/>
      <c r="H173" s="27"/>
      <c r="I173" s="27"/>
      <c r="J173" s="27"/>
      <c r="K173"/>
      <c r="L173" s="92"/>
    </row>
    <row r="174" spans="1:13" ht="12" customHeight="1" x14ac:dyDescent="0.3">
      <c r="A174" s="9"/>
      <c r="B174" s="9" t="s">
        <v>176</v>
      </c>
      <c r="C174" s="27"/>
      <c r="D174" s="27"/>
      <c r="E174" s="27"/>
      <c r="F174" s="27"/>
      <c r="G174" s="27"/>
      <c r="H174" s="27"/>
      <c r="I174" s="27"/>
      <c r="J174" s="27"/>
      <c r="K174"/>
      <c r="L174" s="92"/>
    </row>
    <row r="175" spans="1:13" ht="4.5" customHeight="1" thickBot="1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/>
      <c r="L175" s="92"/>
    </row>
    <row r="176" spans="1:13" ht="15" thickBot="1" x14ac:dyDescent="0.35">
      <c r="A176" s="32" t="s">
        <v>35</v>
      </c>
      <c r="B176" s="33"/>
      <c r="C176" s="33"/>
      <c r="D176" s="33"/>
      <c r="E176" s="33"/>
      <c r="F176" s="33"/>
      <c r="G176" s="33"/>
      <c r="H176" s="33"/>
      <c r="I176" s="33"/>
      <c r="J176" s="34"/>
      <c r="K176"/>
      <c r="L176" s="92"/>
    </row>
    <row r="177" spans="1:17" s="66" customFormat="1" ht="73.5" customHeight="1" thickTop="1" x14ac:dyDescent="0.3">
      <c r="A177" s="430"/>
      <c r="B177" s="431"/>
      <c r="C177" s="431"/>
      <c r="D177" s="431"/>
      <c r="E177" s="431"/>
      <c r="F177" s="431"/>
      <c r="G177" s="431"/>
      <c r="H177" s="431"/>
      <c r="I177" s="431"/>
      <c r="J177" s="432"/>
      <c r="L177" s="136"/>
      <c r="M177" s="136"/>
      <c r="N177" s="136"/>
      <c r="O177" s="136"/>
      <c r="P177" s="136"/>
      <c r="Q177" s="136"/>
    </row>
    <row r="178" spans="1:17" s="66" customFormat="1" ht="15" thickBot="1" x14ac:dyDescent="0.35">
      <c r="A178" s="67" t="s">
        <v>177</v>
      </c>
      <c r="B178" s="68"/>
      <c r="C178" s="68"/>
      <c r="D178" s="68"/>
      <c r="E178" s="69"/>
      <c r="F178" s="70"/>
      <c r="G178" s="68"/>
      <c r="H178" s="69"/>
      <c r="I178" s="70" t="s">
        <v>178</v>
      </c>
      <c r="J178" s="71"/>
      <c r="L178" s="136"/>
      <c r="M178" s="136"/>
      <c r="N178" s="136"/>
      <c r="O178" s="136"/>
      <c r="P178" s="136"/>
      <c r="Q178" s="136"/>
    </row>
    <row r="179" spans="1:17" ht="15" thickBot="1" x14ac:dyDescent="0.35">
      <c r="A179" s="43"/>
      <c r="J179" s="44"/>
      <c r="K179"/>
      <c r="L179" s="92"/>
    </row>
    <row r="180" spans="1:17" ht="15" thickBot="1" x14ac:dyDescent="0.35">
      <c r="A180" s="32" t="s">
        <v>36</v>
      </c>
      <c r="B180" s="33"/>
      <c r="C180" s="33"/>
      <c r="D180" s="33"/>
      <c r="E180" s="33"/>
      <c r="F180" s="33"/>
      <c r="G180" s="33"/>
      <c r="H180" s="33"/>
      <c r="I180" s="33"/>
      <c r="J180" s="34"/>
      <c r="K180"/>
      <c r="L180" s="92"/>
    </row>
    <row r="181" spans="1:17" s="66" customFormat="1" ht="73.5" customHeight="1" thickTop="1" x14ac:dyDescent="0.3">
      <c r="A181" s="430"/>
      <c r="B181" s="431"/>
      <c r="C181" s="431"/>
      <c r="D181" s="431"/>
      <c r="E181" s="431"/>
      <c r="F181" s="431"/>
      <c r="G181" s="431"/>
      <c r="H181" s="431"/>
      <c r="I181" s="431"/>
      <c r="J181" s="432"/>
      <c r="L181" s="136"/>
      <c r="M181" s="136"/>
      <c r="N181" s="136"/>
      <c r="O181" s="136"/>
      <c r="P181" s="136"/>
      <c r="Q181" s="136"/>
    </row>
    <row r="182" spans="1:17" s="66" customFormat="1" ht="15" thickBot="1" x14ac:dyDescent="0.35">
      <c r="A182" s="67" t="s">
        <v>179</v>
      </c>
      <c r="B182" s="68"/>
      <c r="C182" s="68"/>
      <c r="D182" s="68"/>
      <c r="E182" s="69"/>
      <c r="F182" s="70"/>
      <c r="G182" s="68"/>
      <c r="H182" s="69"/>
      <c r="I182" s="70" t="s">
        <v>178</v>
      </c>
      <c r="J182" s="71"/>
      <c r="L182" s="136"/>
      <c r="M182" s="136"/>
      <c r="N182" s="136"/>
      <c r="O182" s="136"/>
      <c r="P182" s="136"/>
      <c r="Q182" s="136"/>
    </row>
    <row r="183" spans="1:17" ht="4.5" customHeight="1" x14ac:dyDescent="0.3">
      <c r="K183"/>
      <c r="L183" s="92"/>
    </row>
  </sheetData>
  <mergeCells count="255">
    <mergeCell ref="F57:F61"/>
    <mergeCell ref="A57:A61"/>
    <mergeCell ref="B57:B61"/>
    <mergeCell ref="C57:C61"/>
    <mergeCell ref="D57:D61"/>
    <mergeCell ref="E57:E61"/>
    <mergeCell ref="A63:A72"/>
    <mergeCell ref="B63:B72"/>
    <mergeCell ref="C63:C72"/>
    <mergeCell ref="D63:D67"/>
    <mergeCell ref="M34:M38"/>
    <mergeCell ref="A51:A55"/>
    <mergeCell ref="B51:B55"/>
    <mergeCell ref="C51:C55"/>
    <mergeCell ref="D51:D55"/>
    <mergeCell ref="E51:E55"/>
    <mergeCell ref="F51:F55"/>
    <mergeCell ref="G51:G55"/>
    <mergeCell ref="H57:H61"/>
    <mergeCell ref="J57:J61"/>
    <mergeCell ref="K57:K61"/>
    <mergeCell ref="L57:L61"/>
    <mergeCell ref="M57:M61"/>
    <mergeCell ref="B24:B38"/>
    <mergeCell ref="C24:C38"/>
    <mergeCell ref="C40:C49"/>
    <mergeCell ref="E45:E49"/>
    <mergeCell ref="G57:G61"/>
    <mergeCell ref="L34:L38"/>
    <mergeCell ref="J34:J38"/>
    <mergeCell ref="A34:A38"/>
    <mergeCell ref="D34:D38"/>
    <mergeCell ref="E34:E38"/>
    <mergeCell ref="F34:F38"/>
    <mergeCell ref="H51:H55"/>
    <mergeCell ref="I51:I55"/>
    <mergeCell ref="G34:G38"/>
    <mergeCell ref="H34:H38"/>
    <mergeCell ref="I34:I38"/>
    <mergeCell ref="C148:F148"/>
    <mergeCell ref="C149:F149"/>
    <mergeCell ref="B159:C159"/>
    <mergeCell ref="J121:J125"/>
    <mergeCell ref="I143:J143"/>
    <mergeCell ref="E111:E115"/>
    <mergeCell ref="F111:F115"/>
    <mergeCell ref="G111:G115"/>
    <mergeCell ref="H111:H115"/>
    <mergeCell ref="I111:I115"/>
    <mergeCell ref="J111:J115"/>
    <mergeCell ref="D68:D72"/>
    <mergeCell ref="F68:F72"/>
    <mergeCell ref="G68:G72"/>
    <mergeCell ref="H68:H72"/>
    <mergeCell ref="I68:I72"/>
    <mergeCell ref="J68:J72"/>
    <mergeCell ref="F63:F67"/>
    <mergeCell ref="E63:E67"/>
    <mergeCell ref="K121:K125"/>
    <mergeCell ref="G159:H159"/>
    <mergeCell ref="A177:J177"/>
    <mergeCell ref="A181:J181"/>
    <mergeCell ref="A29:A33"/>
    <mergeCell ref="D29:D33"/>
    <mergeCell ref="E29:E33"/>
    <mergeCell ref="F29:F33"/>
    <mergeCell ref="G29:G33"/>
    <mergeCell ref="C145:F145"/>
    <mergeCell ref="C146:F146"/>
    <mergeCell ref="H29:H33"/>
    <mergeCell ref="I29:I33"/>
    <mergeCell ref="J29:J33"/>
    <mergeCell ref="K29:K33"/>
    <mergeCell ref="K34:K38"/>
    <mergeCell ref="I57:I61"/>
    <mergeCell ref="E95:E99"/>
    <mergeCell ref="E68:E72"/>
    <mergeCell ref="E74:E78"/>
    <mergeCell ref="A143:A144"/>
    <mergeCell ref="B143:B144"/>
    <mergeCell ref="C143:F144"/>
    <mergeCell ref="G143:H143"/>
    <mergeCell ref="A101:A125"/>
    <mergeCell ref="B101:B125"/>
    <mergeCell ref="C101:C125"/>
    <mergeCell ref="C147:F147"/>
    <mergeCell ref="M116:M120"/>
    <mergeCell ref="D121:D125"/>
    <mergeCell ref="E121:E125"/>
    <mergeCell ref="F121:F125"/>
    <mergeCell ref="G121:G125"/>
    <mergeCell ref="H121:H125"/>
    <mergeCell ref="I121:I125"/>
    <mergeCell ref="L121:L125"/>
    <mergeCell ref="M121:M125"/>
    <mergeCell ref="D116:D120"/>
    <mergeCell ref="E116:E120"/>
    <mergeCell ref="F116:F120"/>
    <mergeCell ref="G116:G120"/>
    <mergeCell ref="H116:H120"/>
    <mergeCell ref="I116:I120"/>
    <mergeCell ref="J116:J120"/>
    <mergeCell ref="K116:K120"/>
    <mergeCell ref="L116:L120"/>
    <mergeCell ref="M106:M110"/>
    <mergeCell ref="D111:D115"/>
    <mergeCell ref="K111:K115"/>
    <mergeCell ref="L111:L115"/>
    <mergeCell ref="M111:M115"/>
    <mergeCell ref="D106:D110"/>
    <mergeCell ref="E106:E110"/>
    <mergeCell ref="F106:F110"/>
    <mergeCell ref="G106:G110"/>
    <mergeCell ref="H106:H110"/>
    <mergeCell ref="I106:I110"/>
    <mergeCell ref="J106:J110"/>
    <mergeCell ref="K106:K110"/>
    <mergeCell ref="L106:L110"/>
    <mergeCell ref="M95:M99"/>
    <mergeCell ref="G95:G99"/>
    <mergeCell ref="H95:H99"/>
    <mergeCell ref="I95:I99"/>
    <mergeCell ref="J95:J99"/>
    <mergeCell ref="K95:K99"/>
    <mergeCell ref="L95:L99"/>
    <mergeCell ref="D101:D105"/>
    <mergeCell ref="E101:E105"/>
    <mergeCell ref="F101:F105"/>
    <mergeCell ref="G101:G105"/>
    <mergeCell ref="H101:H105"/>
    <mergeCell ref="I101:I105"/>
    <mergeCell ref="J101:J105"/>
    <mergeCell ref="K101:K105"/>
    <mergeCell ref="L101:L105"/>
    <mergeCell ref="M101:M105"/>
    <mergeCell ref="A95:A99"/>
    <mergeCell ref="B95:B99"/>
    <mergeCell ref="C95:C99"/>
    <mergeCell ref="D95:D99"/>
    <mergeCell ref="F95:F99"/>
    <mergeCell ref="J89:J93"/>
    <mergeCell ref="D89:D93"/>
    <mergeCell ref="F89:F93"/>
    <mergeCell ref="G89:G93"/>
    <mergeCell ref="H89:H93"/>
    <mergeCell ref="E89:E93"/>
    <mergeCell ref="A74:A93"/>
    <mergeCell ref="B74:B93"/>
    <mergeCell ref="C74:C93"/>
    <mergeCell ref="D74:D78"/>
    <mergeCell ref="F74:F78"/>
    <mergeCell ref="G74:G78"/>
    <mergeCell ref="J74:J78"/>
    <mergeCell ref="H74:H78"/>
    <mergeCell ref="L79:L83"/>
    <mergeCell ref="M79:M83"/>
    <mergeCell ref="D84:D88"/>
    <mergeCell ref="F84:F88"/>
    <mergeCell ref="G84:G88"/>
    <mergeCell ref="H84:H88"/>
    <mergeCell ref="I84:I88"/>
    <mergeCell ref="K89:K93"/>
    <mergeCell ref="L89:L93"/>
    <mergeCell ref="M89:M93"/>
    <mergeCell ref="J84:J88"/>
    <mergeCell ref="K84:K88"/>
    <mergeCell ref="L84:L88"/>
    <mergeCell ref="M84:M88"/>
    <mergeCell ref="E79:E83"/>
    <mergeCell ref="E84:E88"/>
    <mergeCell ref="D79:D83"/>
    <mergeCell ref="F79:F83"/>
    <mergeCell ref="G79:G83"/>
    <mergeCell ref="H79:H83"/>
    <mergeCell ref="I79:I83"/>
    <mergeCell ref="I89:I93"/>
    <mergeCell ref="J79:J83"/>
    <mergeCell ref="K79:K83"/>
    <mergeCell ref="L68:L72"/>
    <mergeCell ref="G63:G67"/>
    <mergeCell ref="H63:H67"/>
    <mergeCell ref="I63:I67"/>
    <mergeCell ref="J63:J67"/>
    <mergeCell ref="K63:K67"/>
    <mergeCell ref="L63:L67"/>
    <mergeCell ref="I74:I78"/>
    <mergeCell ref="M68:M72"/>
    <mergeCell ref="M63:M67"/>
    <mergeCell ref="L74:L78"/>
    <mergeCell ref="M74:M78"/>
    <mergeCell ref="K68:K72"/>
    <mergeCell ref="K74:K78"/>
    <mergeCell ref="K51:K55"/>
    <mergeCell ref="L51:L55"/>
    <mergeCell ref="M51:M55"/>
    <mergeCell ref="I45:I49"/>
    <mergeCell ref="J45:J49"/>
    <mergeCell ref="K45:K49"/>
    <mergeCell ref="L45:L49"/>
    <mergeCell ref="M45:M49"/>
    <mergeCell ref="J51:J55"/>
    <mergeCell ref="A24:A28"/>
    <mergeCell ref="D24:D28"/>
    <mergeCell ref="E24:E28"/>
    <mergeCell ref="F24:F28"/>
    <mergeCell ref="M24:M28"/>
    <mergeCell ref="A40:A49"/>
    <mergeCell ref="B40:B49"/>
    <mergeCell ref="D40:D44"/>
    <mergeCell ref="E40:E44"/>
    <mergeCell ref="F40:F44"/>
    <mergeCell ref="G40:G44"/>
    <mergeCell ref="H40:H44"/>
    <mergeCell ref="I40:I44"/>
    <mergeCell ref="G24:G28"/>
    <mergeCell ref="K40:K44"/>
    <mergeCell ref="L40:L44"/>
    <mergeCell ref="M40:M44"/>
    <mergeCell ref="D45:D49"/>
    <mergeCell ref="F45:F49"/>
    <mergeCell ref="G45:G49"/>
    <mergeCell ref="H45:H49"/>
    <mergeCell ref="J40:J44"/>
    <mergeCell ref="L29:L33"/>
    <mergeCell ref="M29:M33"/>
    <mergeCell ref="G22:G23"/>
    <mergeCell ref="H22:I22"/>
    <mergeCell ref="J22:K22"/>
    <mergeCell ref="L22:L23"/>
    <mergeCell ref="M22:M23"/>
    <mergeCell ref="N22:N23"/>
    <mergeCell ref="O22:O23"/>
    <mergeCell ref="H24:H28"/>
    <mergeCell ref="I24:I28"/>
    <mergeCell ref="J24:J28"/>
    <mergeCell ref="K24:K28"/>
    <mergeCell ref="L24:L2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127">
    <cfRule type="cellIs" dxfId="343" priority="58" operator="notEqual">
      <formula>100</formula>
    </cfRule>
  </conditionalFormatting>
  <conditionalFormatting sqref="C167">
    <cfRule type="cellIs" dxfId="342" priority="53" operator="equal">
      <formula>""</formula>
    </cfRule>
  </conditionalFormatting>
  <conditionalFormatting sqref="G39">
    <cfRule type="cellIs" dxfId="341" priority="30" operator="notEqual">
      <formula>100</formula>
    </cfRule>
  </conditionalFormatting>
  <conditionalFormatting sqref="G50">
    <cfRule type="cellIs" dxfId="340" priority="57" operator="notEqual">
      <formula>100</formula>
    </cfRule>
  </conditionalFormatting>
  <conditionalFormatting sqref="G56 G62">
    <cfRule type="cellIs" dxfId="339" priority="9" operator="notEqual">
      <formula>100</formula>
    </cfRule>
  </conditionalFormatting>
  <conditionalFormatting sqref="G73">
    <cfRule type="cellIs" dxfId="338" priority="52" operator="notEqual">
      <formula>100</formula>
    </cfRule>
  </conditionalFormatting>
  <conditionalFormatting sqref="G94">
    <cfRule type="cellIs" dxfId="337" priority="51" operator="notEqual">
      <formula>100</formula>
    </cfRule>
  </conditionalFormatting>
  <conditionalFormatting sqref="G100">
    <cfRule type="cellIs" dxfId="336" priority="50" operator="notEqual">
      <formula>100</formula>
    </cfRule>
  </conditionalFormatting>
  <conditionalFormatting sqref="G126">
    <cfRule type="cellIs" dxfId="335" priority="49" operator="notEqual">
      <formula>100</formula>
    </cfRule>
  </conditionalFormatting>
  <conditionalFormatting sqref="K145:K149">
    <cfRule type="cellIs" dxfId="334" priority="20" operator="equal">
      <formula>FALSE</formula>
    </cfRule>
  </conditionalFormatting>
  <conditionalFormatting sqref="L24">
    <cfRule type="cellIs" dxfId="333" priority="47" operator="equal">
      <formula>FALSE</formula>
    </cfRule>
  </conditionalFormatting>
  <conditionalFormatting sqref="L29">
    <cfRule type="cellIs" dxfId="332" priority="12" operator="equal">
      <formula>FALSE</formula>
    </cfRule>
  </conditionalFormatting>
  <conditionalFormatting sqref="L34">
    <cfRule type="cellIs" dxfId="331" priority="10" operator="equal">
      <formula>FALSE</formula>
    </cfRule>
  </conditionalFormatting>
  <conditionalFormatting sqref="L40 L45">
    <cfRule type="cellIs" dxfId="330" priority="45" operator="equal">
      <formula>FALSE</formula>
    </cfRule>
  </conditionalFormatting>
  <conditionalFormatting sqref="L51">
    <cfRule type="cellIs" dxfId="329" priority="3" operator="equal">
      <formula>FALSE</formula>
    </cfRule>
  </conditionalFormatting>
  <conditionalFormatting sqref="L57">
    <cfRule type="cellIs" dxfId="328" priority="1" operator="equal">
      <formula>FALSE</formula>
    </cfRule>
  </conditionalFormatting>
  <conditionalFormatting sqref="L63">
    <cfRule type="cellIs" dxfId="327" priority="43" operator="equal">
      <formula>FALSE</formula>
    </cfRule>
  </conditionalFormatting>
  <conditionalFormatting sqref="L68">
    <cfRule type="cellIs" dxfId="326" priority="41" operator="equal">
      <formula>FALSE</formula>
    </cfRule>
  </conditionalFormatting>
  <conditionalFormatting sqref="L74">
    <cfRule type="cellIs" dxfId="325" priority="39" operator="equal">
      <formula>FALSE</formula>
    </cfRule>
  </conditionalFormatting>
  <conditionalFormatting sqref="L79">
    <cfRule type="cellIs" dxfId="324" priority="37" operator="equal">
      <formula>FALSE</formula>
    </cfRule>
  </conditionalFormatting>
  <conditionalFormatting sqref="L84">
    <cfRule type="cellIs" dxfId="323" priority="18" operator="equal">
      <formula>FALSE</formula>
    </cfRule>
  </conditionalFormatting>
  <conditionalFormatting sqref="L89">
    <cfRule type="cellIs" dxfId="322" priority="16" operator="equal">
      <formula>FALSE</formula>
    </cfRule>
  </conditionalFormatting>
  <conditionalFormatting sqref="L95">
    <cfRule type="cellIs" dxfId="321" priority="14" operator="equal">
      <formula>FALSE</formula>
    </cfRule>
  </conditionalFormatting>
  <conditionalFormatting sqref="L101">
    <cfRule type="cellIs" dxfId="320" priority="33" operator="equal">
      <formula>FALSE</formula>
    </cfRule>
  </conditionalFormatting>
  <conditionalFormatting sqref="L106 L111 L116 L121">
    <cfRule type="cellIs" dxfId="319" priority="31" operator="equal">
      <formula>FALSE</formula>
    </cfRule>
  </conditionalFormatting>
  <dataValidations count="5">
    <dataValidation allowBlank="1" showInputMessage="1" showErrorMessage="1" error="Only whole numbers between 10 to 100 is allowed." sqref="G63 G68 G74 G79 G84 G89 G101 G106 G111 G116 G121 G95 G51 G57" xr:uid="{00000000-0002-0000-0100-000000000000}"/>
    <dataValidation type="whole" allowBlank="1" showInputMessage="1" showErrorMessage="1" error="Only whole numbers between 10 to 100 is allowed." sqref="G102:G105 G122:G125 G64:G67 G69:G72 F74 G75:G78 F79 G58:G61 F89 G90:G93 C101 F101 C106 G107:G110 C111 G112:G115 C116 G117:G120 C121 C95:C99 G80:G83 G85:G88 F95 G96:G99 G24:G38 C51:C55 F51 G52:G55 C57:C61 F57 G40:G49" xr:uid="{00000000-0002-0000-0100-000001000000}">
      <formula1>5</formula1>
      <formula2>100</formula2>
    </dataValidation>
    <dataValidation type="list" allowBlank="1" showInputMessage="1" showErrorMessage="1" sqref="J101:J125 C167 J57:J61 J24:J38 H101:H125 H40:H49 J63:J72 J74:J93 G145:G149 I145:I149 H63:H72 H95:H99 J95:J99 H74:H93 H24:H38 H51:H55 J51:J55 H57:H61 J40:J49" xr:uid="{00000000-0002-0000-0100-000002000000}">
      <formula1>"Outstanding, Exceeds, Successful, Partially, Unacceptable"</formula1>
    </dataValidation>
    <dataValidation type="whole" allowBlank="1" showInputMessage="1" showErrorMessage="1" error="Only whole numbers between 10 to 100 is allowed." sqref="C122:C125 F63 C40 F68 C102:C105 C107:C110 C112:C115 C117:C120 C24 C74:C93 C63:C72" xr:uid="{00000000-0002-0000-0100-000003000000}">
      <formula1>10</formula1>
      <formula2>100</formula2>
    </dataValidation>
    <dataValidation type="whole" allowBlank="1" showInputMessage="1" showErrorMessage="1" error="Only whole numbers between 10 to 100 is allowed." sqref="F84:F88" xr:uid="{00000000-0002-0000-0100-000004000000}">
      <formula1>2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6064-FD13-46B7-807D-42C953A8462C}">
  <sheetPr>
    <tabColor rgb="FF00B050"/>
  </sheetPr>
  <dimension ref="A1:Q159"/>
  <sheetViews>
    <sheetView topLeftCell="E115" zoomScale="71" zoomScaleNormal="71" workbookViewId="0">
      <selection activeCell="K133" sqref="K133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3.33203125" customWidth="1"/>
    <col min="4" max="4" width="2" customWidth="1"/>
    <col min="5" max="5" width="60.33203125" customWidth="1"/>
    <col min="6" max="6" width="14.44140625" bestFit="1" customWidth="1"/>
    <col min="7" max="7" width="12.6640625" bestFit="1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21.33203125" style="92" bestFit="1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47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36.6" customHeight="1" thickBot="1" x14ac:dyDescent="0.35">
      <c r="A23" s="344"/>
      <c r="B23" s="502"/>
      <c r="C23" s="355"/>
      <c r="D23" s="351"/>
      <c r="E23" s="348"/>
      <c r="F23" s="503"/>
      <c r="G23" s="355"/>
      <c r="H23" s="212" t="s">
        <v>34</v>
      </c>
      <c r="I23" s="213" t="s">
        <v>35</v>
      </c>
      <c r="J23" s="212" t="s">
        <v>34</v>
      </c>
      <c r="K23" s="213" t="s">
        <v>36</v>
      </c>
      <c r="L23" s="500"/>
      <c r="M23" s="501"/>
      <c r="N23" s="501"/>
      <c r="O23" s="501"/>
    </row>
    <row r="24" spans="1:17" s="9" customFormat="1" ht="30" customHeight="1" x14ac:dyDescent="0.3">
      <c r="A24" s="393">
        <v>1</v>
      </c>
      <c r="B24" s="510" t="s">
        <v>207</v>
      </c>
      <c r="C24" s="513">
        <v>30</v>
      </c>
      <c r="D24" s="508">
        <v>1</v>
      </c>
      <c r="E24" s="509" t="s">
        <v>208</v>
      </c>
      <c r="F24" s="395">
        <v>10</v>
      </c>
      <c r="G24" s="401">
        <f>F24/$C$24*100</f>
        <v>33.333333333333329</v>
      </c>
      <c r="H24" s="404" t="s">
        <v>39</v>
      </c>
      <c r="I24" s="395"/>
      <c r="J24" s="404" t="s">
        <v>39</v>
      </c>
      <c r="K24" s="507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0.49999999999999989</v>
      </c>
      <c r="N24" s="209" t="s">
        <v>39</v>
      </c>
      <c r="O24" s="139" t="s">
        <v>86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94"/>
      <c r="B25" s="511"/>
      <c r="C25" s="514"/>
      <c r="D25" s="362"/>
      <c r="E25" s="505"/>
      <c r="F25" s="378"/>
      <c r="G25" s="402"/>
      <c r="H25" s="405"/>
      <c r="I25" s="378"/>
      <c r="J25" s="405"/>
      <c r="K25" s="506"/>
      <c r="L25" s="385"/>
      <c r="M25" s="388"/>
      <c r="N25" s="210" t="s">
        <v>43</v>
      </c>
      <c r="O25" s="201" t="s">
        <v>87</v>
      </c>
      <c r="P25" s="105"/>
      <c r="Q25" s="153"/>
    </row>
    <row r="26" spans="1:17" s="9" customFormat="1" ht="30" customHeight="1" x14ac:dyDescent="0.3">
      <c r="A26" s="394"/>
      <c r="B26" s="511"/>
      <c r="C26" s="514"/>
      <c r="D26" s="362"/>
      <c r="E26" s="505"/>
      <c r="F26" s="378"/>
      <c r="G26" s="402"/>
      <c r="H26" s="405"/>
      <c r="I26" s="378"/>
      <c r="J26" s="405"/>
      <c r="K26" s="506"/>
      <c r="L26" s="385"/>
      <c r="M26" s="388"/>
      <c r="N26" s="210" t="s">
        <v>45</v>
      </c>
      <c r="O26" s="201" t="s">
        <v>88</v>
      </c>
      <c r="P26" s="105"/>
      <c r="Q26" s="153"/>
    </row>
    <row r="27" spans="1:17" s="9" customFormat="1" ht="30" customHeight="1" x14ac:dyDescent="0.3">
      <c r="A27" s="394"/>
      <c r="B27" s="511"/>
      <c r="C27" s="514"/>
      <c r="D27" s="362"/>
      <c r="E27" s="505"/>
      <c r="F27" s="378"/>
      <c r="G27" s="402"/>
      <c r="H27" s="405"/>
      <c r="I27" s="378"/>
      <c r="J27" s="405"/>
      <c r="K27" s="506"/>
      <c r="L27" s="385"/>
      <c r="M27" s="388"/>
      <c r="N27" s="210" t="s">
        <v>47</v>
      </c>
      <c r="O27" s="201" t="s">
        <v>89</v>
      </c>
      <c r="P27" s="105"/>
      <c r="Q27" s="153"/>
    </row>
    <row r="28" spans="1:17" s="9" customFormat="1" ht="30" customHeight="1" thickBot="1" x14ac:dyDescent="0.35">
      <c r="A28" s="394"/>
      <c r="B28" s="511"/>
      <c r="C28" s="514"/>
      <c r="D28" s="362"/>
      <c r="E28" s="505"/>
      <c r="F28" s="378"/>
      <c r="G28" s="402"/>
      <c r="H28" s="405"/>
      <c r="I28" s="378"/>
      <c r="J28" s="405"/>
      <c r="K28" s="506"/>
      <c r="L28" s="386"/>
      <c r="M28" s="389"/>
      <c r="N28" s="211" t="s">
        <v>49</v>
      </c>
      <c r="O28" s="202" t="s">
        <v>90</v>
      </c>
      <c r="P28" s="105"/>
      <c r="Q28" s="153"/>
    </row>
    <row r="29" spans="1:17" s="9" customFormat="1" ht="30" customHeight="1" x14ac:dyDescent="0.3">
      <c r="A29" s="394"/>
      <c r="B29" s="511"/>
      <c r="C29" s="514"/>
      <c r="D29" s="362">
        <v>2</v>
      </c>
      <c r="E29" s="504" t="s">
        <v>209</v>
      </c>
      <c r="F29" s="378">
        <v>10</v>
      </c>
      <c r="G29" s="402">
        <f>F29/$C$24*100</f>
        <v>33.333333333333329</v>
      </c>
      <c r="H29" s="405" t="s">
        <v>39</v>
      </c>
      <c r="I29" s="378"/>
      <c r="J29" s="405" t="s">
        <v>39</v>
      </c>
      <c r="K29" s="506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0.49999999999999989</v>
      </c>
      <c r="N29" s="209" t="s">
        <v>39</v>
      </c>
      <c r="O29" s="203" t="s">
        <v>92</v>
      </c>
      <c r="P29" s="105"/>
      <c r="Q29" s="153"/>
    </row>
    <row r="30" spans="1:17" s="9" customFormat="1" ht="30" customHeight="1" x14ac:dyDescent="0.3">
      <c r="A30" s="394"/>
      <c r="B30" s="511"/>
      <c r="C30" s="514"/>
      <c r="D30" s="362"/>
      <c r="E30" s="505"/>
      <c r="F30" s="378"/>
      <c r="G30" s="402"/>
      <c r="H30" s="405"/>
      <c r="I30" s="378"/>
      <c r="J30" s="405"/>
      <c r="K30" s="506"/>
      <c r="L30" s="385"/>
      <c r="M30" s="388"/>
      <c r="N30" s="210" t="s">
        <v>43</v>
      </c>
      <c r="O30" s="201" t="s">
        <v>93</v>
      </c>
      <c r="P30" s="105"/>
      <c r="Q30" s="153"/>
    </row>
    <row r="31" spans="1:17" s="9" customFormat="1" ht="30" customHeight="1" x14ac:dyDescent="0.3">
      <c r="A31" s="394"/>
      <c r="B31" s="511"/>
      <c r="C31" s="514"/>
      <c r="D31" s="362"/>
      <c r="E31" s="505"/>
      <c r="F31" s="378"/>
      <c r="G31" s="402"/>
      <c r="H31" s="405"/>
      <c r="I31" s="378"/>
      <c r="J31" s="405"/>
      <c r="K31" s="506"/>
      <c r="L31" s="385"/>
      <c r="M31" s="388"/>
      <c r="N31" s="210" t="s">
        <v>45</v>
      </c>
      <c r="O31" s="201" t="s">
        <v>94</v>
      </c>
      <c r="P31" s="105"/>
      <c r="Q31" s="153"/>
    </row>
    <row r="32" spans="1:17" s="9" customFormat="1" ht="30" customHeight="1" x14ac:dyDescent="0.3">
      <c r="A32" s="394"/>
      <c r="B32" s="511"/>
      <c r="C32" s="514"/>
      <c r="D32" s="362"/>
      <c r="E32" s="505"/>
      <c r="F32" s="378"/>
      <c r="G32" s="402"/>
      <c r="H32" s="405"/>
      <c r="I32" s="378"/>
      <c r="J32" s="405"/>
      <c r="K32" s="506"/>
      <c r="L32" s="385"/>
      <c r="M32" s="388"/>
      <c r="N32" s="210" t="s">
        <v>47</v>
      </c>
      <c r="O32" s="201" t="s">
        <v>95</v>
      </c>
      <c r="P32" s="105"/>
      <c r="Q32" s="153"/>
    </row>
    <row r="33" spans="1:17" s="9" customFormat="1" ht="30" customHeight="1" thickBot="1" x14ac:dyDescent="0.35">
      <c r="A33" s="394"/>
      <c r="B33" s="511"/>
      <c r="C33" s="514"/>
      <c r="D33" s="362"/>
      <c r="E33" s="505"/>
      <c r="F33" s="378"/>
      <c r="G33" s="402"/>
      <c r="H33" s="405"/>
      <c r="I33" s="378"/>
      <c r="J33" s="405"/>
      <c r="K33" s="506"/>
      <c r="L33" s="386"/>
      <c r="M33" s="389"/>
      <c r="N33" s="211" t="s">
        <v>49</v>
      </c>
      <c r="O33" s="202" t="s">
        <v>96</v>
      </c>
      <c r="P33" s="105"/>
      <c r="Q33" s="153"/>
    </row>
    <row r="34" spans="1:17" s="9" customFormat="1" ht="30" customHeight="1" x14ac:dyDescent="0.3">
      <c r="A34" s="394"/>
      <c r="B34" s="511"/>
      <c r="C34" s="514"/>
      <c r="D34" s="516">
        <v>3</v>
      </c>
      <c r="E34" s="517" t="s">
        <v>210</v>
      </c>
      <c r="F34" s="520">
        <v>10</v>
      </c>
      <c r="G34" s="521">
        <f>F34/$C$24*100</f>
        <v>33.333333333333329</v>
      </c>
      <c r="H34" s="522" t="s">
        <v>39</v>
      </c>
      <c r="I34" s="520"/>
      <c r="J34" s="522" t="s">
        <v>39</v>
      </c>
      <c r="K34" s="525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0.49999999999999989</v>
      </c>
      <c r="N34" s="215" t="s">
        <v>39</v>
      </c>
      <c r="O34" s="117" t="s">
        <v>211</v>
      </c>
      <c r="P34" s="105"/>
      <c r="Q34" s="153" t="str">
        <f>IF(AND($C$24&gt;0,G34&gt;0,J34=""),"RATING REQ'D",IF(AND(K34="",OR(J34="Outstanding",J34="Exceeds",J34="Unacceptable")),"Comments compulsory for O, E or U rating",""))</f>
        <v/>
      </c>
    </row>
    <row r="35" spans="1:17" s="9" customFormat="1" ht="30" customHeight="1" x14ac:dyDescent="0.3">
      <c r="A35" s="394"/>
      <c r="B35" s="511"/>
      <c r="C35" s="514"/>
      <c r="D35" s="480"/>
      <c r="E35" s="518"/>
      <c r="F35" s="357"/>
      <c r="G35" s="367"/>
      <c r="H35" s="338"/>
      <c r="I35" s="357"/>
      <c r="J35" s="338"/>
      <c r="K35" s="382"/>
      <c r="L35" s="385"/>
      <c r="M35" s="388"/>
      <c r="N35" s="170" t="s">
        <v>43</v>
      </c>
      <c r="O35" s="100" t="s">
        <v>212</v>
      </c>
      <c r="P35" s="105"/>
      <c r="Q35" s="153"/>
    </row>
    <row r="36" spans="1:17" s="9" customFormat="1" ht="30" customHeight="1" x14ac:dyDescent="0.3">
      <c r="A36" s="394"/>
      <c r="B36" s="511"/>
      <c r="C36" s="514"/>
      <c r="D36" s="480"/>
      <c r="E36" s="518"/>
      <c r="F36" s="357"/>
      <c r="G36" s="367"/>
      <c r="H36" s="338"/>
      <c r="I36" s="357"/>
      <c r="J36" s="338"/>
      <c r="K36" s="382"/>
      <c r="L36" s="385"/>
      <c r="M36" s="388"/>
      <c r="N36" s="170" t="s">
        <v>45</v>
      </c>
      <c r="O36" s="324" t="s">
        <v>213</v>
      </c>
      <c r="P36" s="105"/>
      <c r="Q36" s="153"/>
    </row>
    <row r="37" spans="1:17" s="9" customFormat="1" ht="30" customHeight="1" x14ac:dyDescent="0.3">
      <c r="A37" s="394"/>
      <c r="B37" s="511"/>
      <c r="C37" s="514"/>
      <c r="D37" s="480"/>
      <c r="E37" s="518"/>
      <c r="F37" s="357"/>
      <c r="G37" s="367"/>
      <c r="H37" s="338"/>
      <c r="I37" s="357"/>
      <c r="J37" s="338"/>
      <c r="K37" s="382"/>
      <c r="L37" s="385"/>
      <c r="M37" s="388"/>
      <c r="N37" s="170" t="s">
        <v>47</v>
      </c>
      <c r="O37" s="100" t="s">
        <v>61</v>
      </c>
      <c r="P37" s="105"/>
      <c r="Q37" s="153"/>
    </row>
    <row r="38" spans="1:17" s="9" customFormat="1" ht="30" customHeight="1" thickBot="1" x14ac:dyDescent="0.35">
      <c r="A38" s="417"/>
      <c r="B38" s="512"/>
      <c r="C38" s="515"/>
      <c r="D38" s="481"/>
      <c r="E38" s="519"/>
      <c r="F38" s="358"/>
      <c r="G38" s="368"/>
      <c r="H38" s="339"/>
      <c r="I38" s="358"/>
      <c r="J38" s="339"/>
      <c r="K38" s="383"/>
      <c r="L38" s="386"/>
      <c r="M38" s="389"/>
      <c r="N38" s="172" t="s">
        <v>49</v>
      </c>
      <c r="O38" s="110" t="s">
        <v>62</v>
      </c>
      <c r="P38" s="105"/>
      <c r="Q38" s="153"/>
    </row>
    <row r="39" spans="1:17" s="9" customFormat="1" ht="30" customHeight="1" thickBot="1" x14ac:dyDescent="0.35">
      <c r="A39" s="11"/>
      <c r="B39" s="10"/>
      <c r="C39" s="72"/>
      <c r="E39" s="14"/>
      <c r="F39" s="14"/>
      <c r="G39" s="83">
        <f>IF(C24=0,0,SUM(G24:G38))</f>
        <v>99.999999999999986</v>
      </c>
      <c r="H39" s="45" t="str">
        <f>IF(AND(C8&gt;0,G39=0),"PLEASE ENSURE KPIs ARE SET",IF(AND(C8&gt;0,G39&gt;0,G39&lt;100),"PLEASE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P39" s="105"/>
      <c r="Q39" s="153"/>
    </row>
    <row r="40" spans="1:17" s="9" customFormat="1" ht="30" customHeight="1" x14ac:dyDescent="0.3">
      <c r="A40" s="393">
        <v>2</v>
      </c>
      <c r="B40" s="510" t="s">
        <v>214</v>
      </c>
      <c r="C40" s="513">
        <v>10</v>
      </c>
      <c r="D40" s="458">
        <v>1</v>
      </c>
      <c r="E40" s="523" t="s">
        <v>215</v>
      </c>
      <c r="F40" s="356">
        <v>10</v>
      </c>
      <c r="G40" s="366">
        <f>F40/$C$40*100</f>
        <v>100</v>
      </c>
      <c r="H40" s="337" t="s">
        <v>39</v>
      </c>
      <c r="I40" s="356"/>
      <c r="J40" s="337" t="s">
        <v>39</v>
      </c>
      <c r="K40" s="381" t="s">
        <v>41</v>
      </c>
      <c r="L40" s="384">
        <f>IF(OR($C$40=0,G40=0),FALSE,IF(J40="Outstanding",5,IF(J40="Exceeds",4,IF(J40="Successful",3,IF(J40="Partially",2,IF(J40="Unacceptable",1))))))</f>
        <v>5</v>
      </c>
      <c r="M40" s="387">
        <f>$C$40*G40*L40/10000</f>
        <v>0.5</v>
      </c>
      <c r="N40" s="161" t="s">
        <v>39</v>
      </c>
      <c r="O40" s="139" t="s">
        <v>216</v>
      </c>
      <c r="P40" s="105"/>
      <c r="Q40" s="153" t="str">
        <f>IF(AND($C$40&gt;0,G40&gt;0,J40=""),"RATING REQ'D",IF(AND(K40="",OR(J40="Outstanding",J40="Exceeds",J40="Unacceptable")),"Comments compulsory for O, E or U rating",""))</f>
        <v/>
      </c>
    </row>
    <row r="41" spans="1:17" s="9" customFormat="1" ht="30" customHeight="1" x14ac:dyDescent="0.3">
      <c r="A41" s="394"/>
      <c r="B41" s="511"/>
      <c r="C41" s="514"/>
      <c r="D41" s="459"/>
      <c r="E41" s="524"/>
      <c r="F41" s="357"/>
      <c r="G41" s="367"/>
      <c r="H41" s="338"/>
      <c r="I41" s="357"/>
      <c r="J41" s="338"/>
      <c r="K41" s="382"/>
      <c r="L41" s="385"/>
      <c r="M41" s="388"/>
      <c r="N41" s="162" t="s">
        <v>43</v>
      </c>
      <c r="O41" s="140" t="s">
        <v>217</v>
      </c>
      <c r="P41" s="105"/>
      <c r="Q41" s="153"/>
    </row>
    <row r="42" spans="1:17" s="9" customFormat="1" ht="30" customHeight="1" x14ac:dyDescent="0.3">
      <c r="A42" s="394"/>
      <c r="B42" s="511"/>
      <c r="C42" s="514"/>
      <c r="D42" s="459"/>
      <c r="E42" s="524"/>
      <c r="F42" s="357"/>
      <c r="G42" s="367"/>
      <c r="H42" s="338"/>
      <c r="I42" s="357"/>
      <c r="J42" s="338"/>
      <c r="K42" s="382"/>
      <c r="L42" s="385"/>
      <c r="M42" s="388"/>
      <c r="N42" s="162" t="s">
        <v>45</v>
      </c>
      <c r="O42" s="140" t="s">
        <v>218</v>
      </c>
      <c r="P42" s="105"/>
      <c r="Q42" s="153"/>
    </row>
    <row r="43" spans="1:17" s="9" customFormat="1" ht="30" customHeight="1" x14ac:dyDescent="0.3">
      <c r="A43" s="394"/>
      <c r="B43" s="511"/>
      <c r="C43" s="514"/>
      <c r="D43" s="459"/>
      <c r="E43" s="524"/>
      <c r="F43" s="357"/>
      <c r="G43" s="367"/>
      <c r="H43" s="338"/>
      <c r="I43" s="357"/>
      <c r="J43" s="338"/>
      <c r="K43" s="382"/>
      <c r="L43" s="385"/>
      <c r="M43" s="388"/>
      <c r="N43" s="162" t="s">
        <v>47</v>
      </c>
      <c r="O43" s="140" t="s">
        <v>219</v>
      </c>
      <c r="P43" s="105"/>
      <c r="Q43" s="153"/>
    </row>
    <row r="44" spans="1:17" s="9" customFormat="1" ht="30" customHeight="1" thickBot="1" x14ac:dyDescent="0.35">
      <c r="A44" s="394"/>
      <c r="B44" s="511"/>
      <c r="C44" s="514"/>
      <c r="D44" s="460"/>
      <c r="E44" s="524"/>
      <c r="F44" s="453"/>
      <c r="G44" s="468"/>
      <c r="H44" s="452"/>
      <c r="I44" s="453"/>
      <c r="J44" s="452"/>
      <c r="K44" s="454"/>
      <c r="L44" s="455"/>
      <c r="M44" s="389"/>
      <c r="N44" s="163" t="s">
        <v>49</v>
      </c>
      <c r="O44" s="151" t="s">
        <v>220</v>
      </c>
      <c r="P44" s="105"/>
      <c r="Q44" s="153"/>
    </row>
    <row r="45" spans="1:17" s="9" customFormat="1" ht="30" customHeight="1" thickBot="1" x14ac:dyDescent="0.35">
      <c r="A45" s="11"/>
      <c r="B45" s="10"/>
      <c r="C45" s="72"/>
      <c r="E45" s="14"/>
      <c r="F45" s="14"/>
      <c r="G45" s="83">
        <f>IF(C40=0,0,SUM(G40:G44))</f>
        <v>100</v>
      </c>
      <c r="H45" s="45" t="str">
        <f>IF(AND(C24&gt;0,G45=0),"PLEASE ENSURE KPIs ARE SET",IF(AND(C24&gt;0,G45&gt;0,G45&lt;100),"PLEASE ENSURE TOTAL WEIGHTAGE IS 100%.",IF(G45&gt;100,"WEIGHTAGE EXCEEDED, PLEASE REVIEW.","")))</f>
        <v/>
      </c>
      <c r="I45" s="14"/>
      <c r="J45" s="11"/>
      <c r="K45" s="14"/>
      <c r="L45" s="103"/>
      <c r="M45" s="104"/>
      <c r="N45" s="105"/>
      <c r="O45" s="106" t="str">
        <f>IF(N45="","",1)</f>
        <v/>
      </c>
      <c r="P45" s="105"/>
      <c r="Q45" s="153"/>
    </row>
    <row r="46" spans="1:17" s="9" customFormat="1" ht="30" customHeight="1" x14ac:dyDescent="0.3">
      <c r="A46" s="393">
        <v>3</v>
      </c>
      <c r="B46" s="510" t="s">
        <v>221</v>
      </c>
      <c r="C46" s="513">
        <v>10</v>
      </c>
      <c r="D46" s="479">
        <v>1</v>
      </c>
      <c r="E46" s="526" t="s">
        <v>222</v>
      </c>
      <c r="F46" s="356">
        <v>10</v>
      </c>
      <c r="G46" s="366">
        <f>F46/$C$46*100</f>
        <v>100</v>
      </c>
      <c r="H46" s="337" t="s">
        <v>39</v>
      </c>
      <c r="I46" s="356"/>
      <c r="J46" s="337" t="s">
        <v>39</v>
      </c>
      <c r="K46" s="381" t="s">
        <v>41</v>
      </c>
      <c r="L46" s="384">
        <f>IF(OR(C46=0,G46=0),FALSE,IF(J46="Outstanding",5,IF(J46="Exceeds",4,IF(J46="Successful",3,IF(J46="Partially",2,IF(J46="Unacceptable",1))))))</f>
        <v>5</v>
      </c>
      <c r="M46" s="387">
        <f>$C$46*G46*L46/10000</f>
        <v>0.5</v>
      </c>
      <c r="N46" s="197" t="s">
        <v>39</v>
      </c>
      <c r="O46" s="301" t="s">
        <v>223</v>
      </c>
      <c r="P46" s="105"/>
      <c r="Q46" s="153" t="str">
        <f>IF(AND($C$46&gt;0,G46&gt;0,J46=""),"RATING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394"/>
      <c r="B47" s="511"/>
      <c r="C47" s="514"/>
      <c r="D47" s="480"/>
      <c r="E47" s="527"/>
      <c r="F47" s="357"/>
      <c r="G47" s="367"/>
      <c r="H47" s="338"/>
      <c r="I47" s="357"/>
      <c r="J47" s="338"/>
      <c r="K47" s="382"/>
      <c r="L47" s="385"/>
      <c r="M47" s="388"/>
      <c r="N47" s="142" t="s">
        <v>43</v>
      </c>
      <c r="O47" s="302" t="s">
        <v>224</v>
      </c>
      <c r="P47" s="105"/>
      <c r="Q47" s="153"/>
    </row>
    <row r="48" spans="1:17" s="9" customFormat="1" ht="30" customHeight="1" x14ac:dyDescent="0.3">
      <c r="A48" s="394"/>
      <c r="B48" s="511"/>
      <c r="C48" s="514"/>
      <c r="D48" s="480"/>
      <c r="E48" s="527"/>
      <c r="F48" s="357"/>
      <c r="G48" s="367"/>
      <c r="H48" s="338"/>
      <c r="I48" s="357"/>
      <c r="J48" s="338"/>
      <c r="K48" s="382"/>
      <c r="L48" s="385"/>
      <c r="M48" s="388"/>
      <c r="N48" s="142" t="s">
        <v>45</v>
      </c>
      <c r="O48" s="303" t="s">
        <v>225</v>
      </c>
      <c r="P48" s="105"/>
      <c r="Q48" s="153"/>
    </row>
    <row r="49" spans="1:17" s="9" customFormat="1" ht="30" customHeight="1" x14ac:dyDescent="0.3">
      <c r="A49" s="394"/>
      <c r="B49" s="511"/>
      <c r="C49" s="514"/>
      <c r="D49" s="480"/>
      <c r="E49" s="527"/>
      <c r="F49" s="357"/>
      <c r="G49" s="367"/>
      <c r="H49" s="338"/>
      <c r="I49" s="357"/>
      <c r="J49" s="338"/>
      <c r="K49" s="382"/>
      <c r="L49" s="385"/>
      <c r="M49" s="388"/>
      <c r="N49" s="142" t="s">
        <v>47</v>
      </c>
      <c r="O49" s="304" t="s">
        <v>226</v>
      </c>
      <c r="P49" s="105"/>
      <c r="Q49" s="153"/>
    </row>
    <row r="50" spans="1:17" s="9" customFormat="1" ht="30" customHeight="1" thickBot="1" x14ac:dyDescent="0.35">
      <c r="A50" s="417"/>
      <c r="B50" s="512"/>
      <c r="C50" s="515"/>
      <c r="D50" s="481"/>
      <c r="E50" s="528"/>
      <c r="F50" s="358"/>
      <c r="G50" s="468"/>
      <c r="H50" s="339"/>
      <c r="I50" s="358"/>
      <c r="J50" s="339"/>
      <c r="K50" s="383"/>
      <c r="L50" s="386"/>
      <c r="M50" s="389"/>
      <c r="N50" s="200" t="s">
        <v>49</v>
      </c>
      <c r="O50" s="305" t="s">
        <v>227</v>
      </c>
      <c r="P50" s="105"/>
      <c r="Q50" s="153"/>
    </row>
    <row r="51" spans="1:17" s="9" customFormat="1" ht="30" customHeight="1" thickBot="1" x14ac:dyDescent="0.35">
      <c r="A51" s="11"/>
      <c r="B51" s="10"/>
      <c r="C51" s="72"/>
      <c r="E51" s="14"/>
      <c r="F51" s="14"/>
      <c r="G51" s="83">
        <f>IF(C46=0,0,SUM(G46:G50))</f>
        <v>100</v>
      </c>
      <c r="H51" s="45" t="str">
        <f>IF(AND(C46&gt;0,G51=0),"PLEASE ENSURE KPIs ARE SET",IF(AND(C46&gt;0,G51&gt;0,G51&lt;100),"PLEASE ENSURE TOTAL WEIGHTAGE IS 100%.",IF(G51&gt;100,"WEIGHTAGE EXCEEDED, PLEASE REVIEW.","")))</f>
        <v/>
      </c>
      <c r="I51" s="14"/>
      <c r="J51" s="11"/>
      <c r="K51" s="14"/>
      <c r="L51" s="103"/>
      <c r="M51" s="104"/>
      <c r="N51" s="105"/>
      <c r="O51" s="106" t="str">
        <f>IF(N51="","",1)</f>
        <v/>
      </c>
      <c r="P51" s="105"/>
      <c r="Q51" s="153"/>
    </row>
    <row r="52" spans="1:17" s="9" customFormat="1" ht="30" customHeight="1" x14ac:dyDescent="0.3">
      <c r="A52" s="340">
        <v>4</v>
      </c>
      <c r="B52" s="534" t="s">
        <v>37</v>
      </c>
      <c r="C52" s="537">
        <v>15</v>
      </c>
      <c r="D52" s="540">
        <v>1</v>
      </c>
      <c r="E52" s="497" t="s">
        <v>228</v>
      </c>
      <c r="F52" s="356">
        <v>10</v>
      </c>
      <c r="G52" s="366">
        <f>F52/$C$52*100</f>
        <v>66.666666666666657</v>
      </c>
      <c r="H52" s="337" t="s">
        <v>39</v>
      </c>
      <c r="I52" s="356"/>
      <c r="J52" s="337" t="s">
        <v>39</v>
      </c>
      <c r="K52" s="381" t="s">
        <v>41</v>
      </c>
      <c r="L52" s="384">
        <f>IF(OR($C$52=0,G52=0),FALSE,IF(J52="Outstanding",5,IF(J52="Exceeds",4,IF(J52="Successful",3,IF(J52="Partially",2,IF(J52="Unacceptable",1))))))</f>
        <v>5</v>
      </c>
      <c r="M52" s="387">
        <f>$C$52*G52*L52/10000</f>
        <v>0.49999999999999989</v>
      </c>
      <c r="N52" s="197" t="s">
        <v>39</v>
      </c>
      <c r="O52" s="97" t="s">
        <v>229</v>
      </c>
      <c r="P52" s="105"/>
      <c r="Q52" s="153"/>
    </row>
    <row r="53" spans="1:17" s="9" customFormat="1" ht="30" customHeight="1" x14ac:dyDescent="0.3">
      <c r="A53" s="341"/>
      <c r="B53" s="535"/>
      <c r="C53" s="538"/>
      <c r="D53" s="443"/>
      <c r="E53" s="498"/>
      <c r="F53" s="357"/>
      <c r="G53" s="367"/>
      <c r="H53" s="338"/>
      <c r="I53" s="357"/>
      <c r="J53" s="338"/>
      <c r="K53" s="382"/>
      <c r="L53" s="385"/>
      <c r="M53" s="388"/>
      <c r="N53" s="142" t="s">
        <v>43</v>
      </c>
      <c r="O53" s="109" t="s">
        <v>230</v>
      </c>
      <c r="P53" s="105"/>
      <c r="Q53" s="153"/>
    </row>
    <row r="54" spans="1:17" s="9" customFormat="1" ht="30" customHeight="1" x14ac:dyDescent="0.3">
      <c r="A54" s="341"/>
      <c r="B54" s="535"/>
      <c r="C54" s="538"/>
      <c r="D54" s="443"/>
      <c r="E54" s="498"/>
      <c r="F54" s="357"/>
      <c r="G54" s="367"/>
      <c r="H54" s="338"/>
      <c r="I54" s="357"/>
      <c r="J54" s="338"/>
      <c r="K54" s="382"/>
      <c r="L54" s="385"/>
      <c r="M54" s="388"/>
      <c r="N54" s="142" t="s">
        <v>45</v>
      </c>
      <c r="O54" s="100" t="s">
        <v>231</v>
      </c>
      <c r="P54" s="105"/>
      <c r="Q54" s="153"/>
    </row>
    <row r="55" spans="1:17" s="9" customFormat="1" ht="30" customHeight="1" x14ac:dyDescent="0.3">
      <c r="A55" s="341"/>
      <c r="B55" s="535"/>
      <c r="C55" s="538"/>
      <c r="D55" s="443"/>
      <c r="E55" s="498"/>
      <c r="F55" s="357"/>
      <c r="G55" s="367"/>
      <c r="H55" s="338"/>
      <c r="I55" s="357"/>
      <c r="J55" s="338"/>
      <c r="K55" s="382"/>
      <c r="L55" s="385"/>
      <c r="M55" s="388"/>
      <c r="N55" s="142" t="s">
        <v>47</v>
      </c>
      <c r="O55" s="100" t="s">
        <v>232</v>
      </c>
      <c r="P55" s="105"/>
      <c r="Q55" s="153"/>
    </row>
    <row r="56" spans="1:17" s="9" customFormat="1" ht="30" customHeight="1" thickBot="1" x14ac:dyDescent="0.35">
      <c r="A56" s="341"/>
      <c r="B56" s="535"/>
      <c r="C56" s="538"/>
      <c r="D56" s="541"/>
      <c r="E56" s="499"/>
      <c r="F56" s="358"/>
      <c r="G56" s="468"/>
      <c r="H56" s="339"/>
      <c r="I56" s="358"/>
      <c r="J56" s="339"/>
      <c r="K56" s="383"/>
      <c r="L56" s="386"/>
      <c r="M56" s="389"/>
      <c r="N56" s="200" t="s">
        <v>49</v>
      </c>
      <c r="O56" s="110" t="s">
        <v>233</v>
      </c>
      <c r="P56" s="105"/>
      <c r="Q56" s="153"/>
    </row>
    <row r="57" spans="1:17" s="9" customFormat="1" ht="30" customHeight="1" x14ac:dyDescent="0.3">
      <c r="A57" s="341"/>
      <c r="B57" s="535"/>
      <c r="C57" s="538"/>
      <c r="D57" s="479">
        <v>2</v>
      </c>
      <c r="E57" s="529" t="s">
        <v>234</v>
      </c>
      <c r="F57" s="356">
        <v>5</v>
      </c>
      <c r="G57" s="366">
        <f>F57/$C$52*100</f>
        <v>33.333333333333329</v>
      </c>
      <c r="H57" s="337" t="s">
        <v>39</v>
      </c>
      <c r="I57" s="356"/>
      <c r="J57" s="337" t="s">
        <v>39</v>
      </c>
      <c r="K57" s="381" t="s">
        <v>41</v>
      </c>
      <c r="L57" s="384">
        <f>IF(OR($C$52=0,G57=0),FALSE,IF(J57="Outstanding",5,IF(J57="Exceeds",4,IF(J57="Successful",3,IF(J57="Partially",2,IF(J57="Unacceptable",1))))))</f>
        <v>5</v>
      </c>
      <c r="M57" s="387">
        <f>$C$52*G57*L57/10000</f>
        <v>0.24999999999999994</v>
      </c>
      <c r="N57" s="197" t="s">
        <v>39</v>
      </c>
      <c r="O57" s="108" t="s">
        <v>52</v>
      </c>
      <c r="P57" s="105"/>
      <c r="Q57" s="153" t="str">
        <f>IF(AND($C$52&gt;0,G57&gt;0,J57=""),"RATING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41"/>
      <c r="B58" s="535"/>
      <c r="C58" s="538"/>
      <c r="D58" s="480"/>
      <c r="E58" s="530"/>
      <c r="F58" s="357"/>
      <c r="G58" s="367"/>
      <c r="H58" s="338"/>
      <c r="I58" s="357"/>
      <c r="J58" s="338"/>
      <c r="K58" s="382"/>
      <c r="L58" s="385"/>
      <c r="M58" s="388"/>
      <c r="N58" s="142" t="s">
        <v>43</v>
      </c>
      <c r="O58" s="109" t="s">
        <v>235</v>
      </c>
      <c r="P58" s="105"/>
      <c r="Q58" s="153"/>
    </row>
    <row r="59" spans="1:17" s="9" customFormat="1" ht="30" customHeight="1" x14ac:dyDescent="0.3">
      <c r="A59" s="341"/>
      <c r="B59" s="535"/>
      <c r="C59" s="538"/>
      <c r="D59" s="480"/>
      <c r="E59" s="530"/>
      <c r="F59" s="357"/>
      <c r="G59" s="367"/>
      <c r="H59" s="338"/>
      <c r="I59" s="357"/>
      <c r="J59" s="338"/>
      <c r="K59" s="382"/>
      <c r="L59" s="385"/>
      <c r="M59" s="388"/>
      <c r="N59" s="142" t="s">
        <v>45</v>
      </c>
      <c r="O59" s="100" t="s">
        <v>54</v>
      </c>
      <c r="P59" s="105"/>
      <c r="Q59" s="153"/>
    </row>
    <row r="60" spans="1:17" s="9" customFormat="1" ht="30" customHeight="1" x14ac:dyDescent="0.3">
      <c r="A60" s="341"/>
      <c r="B60" s="535"/>
      <c r="C60" s="538"/>
      <c r="D60" s="480"/>
      <c r="E60" s="530"/>
      <c r="F60" s="357"/>
      <c r="G60" s="367"/>
      <c r="H60" s="338"/>
      <c r="I60" s="357"/>
      <c r="J60" s="338"/>
      <c r="K60" s="382"/>
      <c r="L60" s="385"/>
      <c r="M60" s="388"/>
      <c r="N60" s="142" t="s">
        <v>47</v>
      </c>
      <c r="O60" s="100" t="s">
        <v>55</v>
      </c>
      <c r="P60" s="105"/>
      <c r="Q60" s="153"/>
    </row>
    <row r="61" spans="1:17" s="9" customFormat="1" ht="30" customHeight="1" thickBot="1" x14ac:dyDescent="0.35">
      <c r="A61" s="342"/>
      <c r="B61" s="536"/>
      <c r="C61" s="539"/>
      <c r="D61" s="481"/>
      <c r="E61" s="531"/>
      <c r="F61" s="358"/>
      <c r="G61" s="368"/>
      <c r="H61" s="339"/>
      <c r="I61" s="358"/>
      <c r="J61" s="339"/>
      <c r="K61" s="383"/>
      <c r="L61" s="386"/>
      <c r="M61" s="389"/>
      <c r="N61" s="200" t="s">
        <v>49</v>
      </c>
      <c r="O61" s="110" t="s">
        <v>56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83">
        <f>IF(C52=0,0,SUM(G52:G61))</f>
        <v>99.999999999999986</v>
      </c>
      <c r="H62" s="45" t="str">
        <f>IF(AND(C52&gt;0,G62=0),"PLEASE ENSURE KPIs ARE SET",IF(AND(C52&gt;0,G62&gt;0,G62&lt;100),"PLEASE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3">
      <c r="A63" s="393">
        <v>5</v>
      </c>
      <c r="B63" s="510" t="s">
        <v>236</v>
      </c>
      <c r="C63" s="513">
        <v>15</v>
      </c>
      <c r="D63" s="458">
        <v>1</v>
      </c>
      <c r="E63" s="482" t="s">
        <v>237</v>
      </c>
      <c r="F63" s="356">
        <v>8</v>
      </c>
      <c r="G63" s="366">
        <f>F63/$C$63*100</f>
        <v>53.333333333333336</v>
      </c>
      <c r="H63" s="337" t="s">
        <v>39</v>
      </c>
      <c r="I63" s="356"/>
      <c r="J63" s="337" t="s">
        <v>39</v>
      </c>
      <c r="K63" s="381" t="s">
        <v>41</v>
      </c>
      <c r="L63" s="384">
        <f>IF(OR($C$63=0,G63=0),FALSE,IF(J63="Outstanding",5,IF(J63="Exceeds",4,IF(J63="Successful",3,IF(J63="Partially",2,IF(J63="Unacceptable",1))))))</f>
        <v>5</v>
      </c>
      <c r="M63" s="387">
        <f>$C$63*G63*L63/10000</f>
        <v>0.4</v>
      </c>
      <c r="N63" s="196" t="s">
        <v>39</v>
      </c>
      <c r="O63" s="306" t="s">
        <v>197</v>
      </c>
      <c r="P63" s="105"/>
      <c r="Q63" s="153" t="str">
        <f>IF(AND($C$63&gt;0,G63&gt;0,J63=""),"RATING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511"/>
      <c r="C64" s="514"/>
      <c r="D64" s="459"/>
      <c r="E64" s="483"/>
      <c r="F64" s="357"/>
      <c r="G64" s="367"/>
      <c r="H64" s="338"/>
      <c r="I64" s="357"/>
      <c r="J64" s="338"/>
      <c r="K64" s="382"/>
      <c r="L64" s="385"/>
      <c r="M64" s="388"/>
      <c r="N64" s="99" t="s">
        <v>43</v>
      </c>
      <c r="O64" s="307" t="s">
        <v>198</v>
      </c>
      <c r="P64" s="105"/>
      <c r="Q64" s="153"/>
    </row>
    <row r="65" spans="1:17" s="9" customFormat="1" ht="30" customHeight="1" x14ac:dyDescent="0.3">
      <c r="A65" s="394"/>
      <c r="B65" s="511"/>
      <c r="C65" s="514"/>
      <c r="D65" s="459"/>
      <c r="E65" s="483"/>
      <c r="F65" s="357"/>
      <c r="G65" s="367"/>
      <c r="H65" s="338"/>
      <c r="I65" s="357"/>
      <c r="J65" s="338"/>
      <c r="K65" s="382"/>
      <c r="L65" s="385"/>
      <c r="M65" s="388"/>
      <c r="N65" s="99" t="s">
        <v>45</v>
      </c>
      <c r="O65" s="307" t="s">
        <v>199</v>
      </c>
      <c r="P65" s="105"/>
      <c r="Q65" s="153"/>
    </row>
    <row r="66" spans="1:17" s="9" customFormat="1" ht="30" customHeight="1" x14ac:dyDescent="0.3">
      <c r="A66" s="394"/>
      <c r="B66" s="511"/>
      <c r="C66" s="514"/>
      <c r="D66" s="459"/>
      <c r="E66" s="483"/>
      <c r="F66" s="357"/>
      <c r="G66" s="367"/>
      <c r="H66" s="338"/>
      <c r="I66" s="357"/>
      <c r="J66" s="338"/>
      <c r="K66" s="382"/>
      <c r="L66" s="385"/>
      <c r="M66" s="388"/>
      <c r="N66" s="99" t="s">
        <v>47</v>
      </c>
      <c r="O66" s="307" t="s">
        <v>200</v>
      </c>
      <c r="P66" s="105"/>
      <c r="Q66" s="153"/>
    </row>
    <row r="67" spans="1:17" s="9" customFormat="1" ht="30" customHeight="1" thickBot="1" x14ac:dyDescent="0.35">
      <c r="A67" s="394"/>
      <c r="B67" s="511"/>
      <c r="C67" s="514"/>
      <c r="D67" s="460"/>
      <c r="E67" s="484"/>
      <c r="F67" s="453"/>
      <c r="G67" s="468"/>
      <c r="H67" s="452"/>
      <c r="I67" s="453"/>
      <c r="J67" s="452"/>
      <c r="K67" s="454"/>
      <c r="L67" s="386"/>
      <c r="M67" s="389"/>
      <c r="N67" s="287" t="s">
        <v>49</v>
      </c>
      <c r="O67" s="308" t="s">
        <v>201</v>
      </c>
      <c r="P67" s="105"/>
      <c r="Q67" s="153"/>
    </row>
    <row r="68" spans="1:17" s="9" customFormat="1" ht="30" customHeight="1" x14ac:dyDescent="0.3">
      <c r="A68" s="394"/>
      <c r="B68" s="511"/>
      <c r="C68" s="532"/>
      <c r="D68" s="456">
        <v>2</v>
      </c>
      <c r="E68" s="482" t="s">
        <v>238</v>
      </c>
      <c r="F68" s="356">
        <v>7</v>
      </c>
      <c r="G68" s="366">
        <f>F68/$C$63*100</f>
        <v>46.666666666666664</v>
      </c>
      <c r="H68" s="337" t="s">
        <v>39</v>
      </c>
      <c r="I68" s="356"/>
      <c r="J68" s="337" t="s">
        <v>39</v>
      </c>
      <c r="K68" s="381" t="s">
        <v>41</v>
      </c>
      <c r="L68" s="384">
        <f>IF(OR($C$63=0,G68=0),FALSE,IF(J68="Outstanding",5,IF(J68="Exceeds",4,IF(J68="Successful",3,IF(J68="Partially",2,IF(J68="Unacceptable",1))))))</f>
        <v>5</v>
      </c>
      <c r="M68" s="387">
        <f>$C$63*G68*L68/10000</f>
        <v>0.35</v>
      </c>
      <c r="N68" s="197" t="s">
        <v>39</v>
      </c>
      <c r="O68" s="117" t="s">
        <v>111</v>
      </c>
      <c r="P68" s="105"/>
      <c r="Q68" s="153" t="str">
        <f>IF(AND($C$63&gt;0,G68&gt;0,J68=""),"RATING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511"/>
      <c r="C69" s="532"/>
      <c r="D69" s="457"/>
      <c r="E69" s="483"/>
      <c r="F69" s="357"/>
      <c r="G69" s="367"/>
      <c r="H69" s="338"/>
      <c r="I69" s="357"/>
      <c r="J69" s="338"/>
      <c r="K69" s="382"/>
      <c r="L69" s="385"/>
      <c r="M69" s="388"/>
      <c r="N69" s="142" t="s">
        <v>43</v>
      </c>
      <c r="O69" s="100" t="s">
        <v>239</v>
      </c>
      <c r="P69" s="105"/>
      <c r="Q69" s="153"/>
    </row>
    <row r="70" spans="1:17" s="9" customFormat="1" ht="30" customHeight="1" x14ac:dyDescent="0.3">
      <c r="A70" s="394"/>
      <c r="B70" s="511"/>
      <c r="C70" s="532"/>
      <c r="D70" s="457"/>
      <c r="E70" s="483"/>
      <c r="F70" s="357"/>
      <c r="G70" s="367"/>
      <c r="H70" s="338"/>
      <c r="I70" s="357"/>
      <c r="J70" s="338"/>
      <c r="K70" s="382"/>
      <c r="L70" s="385"/>
      <c r="M70" s="388"/>
      <c r="N70" s="142" t="s">
        <v>45</v>
      </c>
      <c r="O70" s="100" t="s">
        <v>240</v>
      </c>
      <c r="P70" s="105"/>
      <c r="Q70" s="153"/>
    </row>
    <row r="71" spans="1:17" s="9" customFormat="1" ht="30" customHeight="1" x14ac:dyDescent="0.3">
      <c r="A71" s="394"/>
      <c r="B71" s="511"/>
      <c r="C71" s="532"/>
      <c r="D71" s="457"/>
      <c r="E71" s="483"/>
      <c r="F71" s="357"/>
      <c r="G71" s="367"/>
      <c r="H71" s="338"/>
      <c r="I71" s="357"/>
      <c r="J71" s="338"/>
      <c r="K71" s="382"/>
      <c r="L71" s="385"/>
      <c r="M71" s="388"/>
      <c r="N71" s="142" t="s">
        <v>47</v>
      </c>
      <c r="O71" s="100" t="s">
        <v>241</v>
      </c>
      <c r="P71" s="105"/>
      <c r="Q71" s="153"/>
    </row>
    <row r="72" spans="1:17" s="9" customFormat="1" ht="30" customHeight="1" thickBot="1" x14ac:dyDescent="0.35">
      <c r="A72" s="417"/>
      <c r="B72" s="512"/>
      <c r="C72" s="533"/>
      <c r="D72" s="464"/>
      <c r="E72" s="484"/>
      <c r="F72" s="358"/>
      <c r="G72" s="368"/>
      <c r="H72" s="339"/>
      <c r="I72" s="358"/>
      <c r="J72" s="339"/>
      <c r="K72" s="383"/>
      <c r="L72" s="386"/>
      <c r="M72" s="389"/>
      <c r="N72" s="200" t="s">
        <v>49</v>
      </c>
      <c r="O72" s="110" t="s">
        <v>242</v>
      </c>
      <c r="P72" s="105"/>
      <c r="Q72" s="153"/>
    </row>
    <row r="73" spans="1:17" s="9" customFormat="1" ht="30" customHeight="1" thickBot="1" x14ac:dyDescent="0.35">
      <c r="A73" s="11"/>
      <c r="B73" s="10"/>
      <c r="C73" s="72"/>
      <c r="E73" s="14"/>
      <c r="F73" s="14"/>
      <c r="G73" s="83">
        <f>IF(C63=0,0,SUM(G63:G72))</f>
        <v>100</v>
      </c>
      <c r="H73" s="45" t="str">
        <f>IF(AND(C63&gt;0,G73=0),"PLEASE ENSURE KPIs ARE SET",IF(AND(C63&gt;0,G73&gt;0,G73&lt;100),"PLEASE ENSURE TOTAL WEIGHTAGE IS 100%.",IF(G73&gt;100,"WEIGHTAGE EXCEEDED, PLEASE REVIEW.","")))</f>
        <v/>
      </c>
      <c r="I73" s="14"/>
      <c r="J73" s="11"/>
      <c r="K73" s="14"/>
      <c r="L73" s="103"/>
      <c r="M73" s="104"/>
      <c r="N73" s="105"/>
      <c r="O73" s="106" t="str">
        <f>IF(N73="","",1)</f>
        <v/>
      </c>
      <c r="P73" s="105"/>
      <c r="Q73" s="153"/>
    </row>
    <row r="74" spans="1:17" s="9" customFormat="1" ht="30" customHeight="1" x14ac:dyDescent="0.3">
      <c r="A74" s="456">
        <v>6</v>
      </c>
      <c r="B74" s="542" t="s">
        <v>243</v>
      </c>
      <c r="C74" s="545">
        <v>10</v>
      </c>
      <c r="D74" s="548">
        <v>1</v>
      </c>
      <c r="E74" s="529" t="s">
        <v>244</v>
      </c>
      <c r="F74" s="359">
        <v>10</v>
      </c>
      <c r="G74" s="366">
        <f>F74/$C$74*100</f>
        <v>100</v>
      </c>
      <c r="H74" s="337" t="s">
        <v>39</v>
      </c>
      <c r="I74" s="356"/>
      <c r="J74" s="337" t="s">
        <v>39</v>
      </c>
      <c r="K74" s="381" t="s">
        <v>41</v>
      </c>
      <c r="L74" s="384">
        <f>IF(OR($C$74=0,G74=0),FALSE,IF(J74="Outstanding",5,IF(J74="Exceeds",4,IF(J74="Successful",3,IF(J74="Partially",2,IF(J74="Unacceptable",1))))))</f>
        <v>5</v>
      </c>
      <c r="M74" s="387">
        <f>$C$74*G74*L74/10000</f>
        <v>0.5</v>
      </c>
      <c r="N74" s="197" t="s">
        <v>39</v>
      </c>
      <c r="O74" s="108" t="s">
        <v>65</v>
      </c>
      <c r="P74" s="105"/>
      <c r="Q74" s="153" t="str">
        <f>IF(AND($C$74&gt;0,G74&gt;0,J74=""),"RATING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457"/>
      <c r="B75" s="543"/>
      <c r="C75" s="546"/>
      <c r="D75" s="549"/>
      <c r="E75" s="551"/>
      <c r="F75" s="360"/>
      <c r="G75" s="367"/>
      <c r="H75" s="338"/>
      <c r="I75" s="357"/>
      <c r="J75" s="338"/>
      <c r="K75" s="382"/>
      <c r="L75" s="385"/>
      <c r="M75" s="388"/>
      <c r="N75" s="142" t="s">
        <v>43</v>
      </c>
      <c r="O75" s="109" t="s">
        <v>66</v>
      </c>
      <c r="P75" s="105"/>
      <c r="Q75" s="153"/>
    </row>
    <row r="76" spans="1:17" s="9" customFormat="1" ht="30" customHeight="1" x14ac:dyDescent="0.3">
      <c r="A76" s="457"/>
      <c r="B76" s="543"/>
      <c r="C76" s="546"/>
      <c r="D76" s="549"/>
      <c r="E76" s="551"/>
      <c r="F76" s="360"/>
      <c r="G76" s="367"/>
      <c r="H76" s="338"/>
      <c r="I76" s="357"/>
      <c r="J76" s="338"/>
      <c r="K76" s="382"/>
      <c r="L76" s="385"/>
      <c r="M76" s="388"/>
      <c r="N76" s="142" t="s">
        <v>45</v>
      </c>
      <c r="O76" s="109" t="s">
        <v>245</v>
      </c>
      <c r="P76" s="105"/>
      <c r="Q76" s="153"/>
    </row>
    <row r="77" spans="1:17" s="9" customFormat="1" ht="30" customHeight="1" x14ac:dyDescent="0.3">
      <c r="A77" s="457"/>
      <c r="B77" s="543"/>
      <c r="C77" s="546"/>
      <c r="D77" s="549"/>
      <c r="E77" s="551"/>
      <c r="F77" s="360"/>
      <c r="G77" s="367"/>
      <c r="H77" s="338"/>
      <c r="I77" s="357"/>
      <c r="J77" s="338"/>
      <c r="K77" s="382"/>
      <c r="L77" s="385"/>
      <c r="M77" s="388"/>
      <c r="N77" s="142" t="s">
        <v>47</v>
      </c>
      <c r="O77" s="109" t="s">
        <v>246</v>
      </c>
      <c r="P77" s="105"/>
      <c r="Q77" s="153"/>
    </row>
    <row r="78" spans="1:17" s="9" customFormat="1" ht="30" customHeight="1" thickBot="1" x14ac:dyDescent="0.35">
      <c r="A78" s="590"/>
      <c r="B78" s="544"/>
      <c r="C78" s="547"/>
      <c r="D78" s="550"/>
      <c r="E78" s="552"/>
      <c r="F78" s="361"/>
      <c r="G78" s="368"/>
      <c r="H78" s="339"/>
      <c r="I78" s="358"/>
      <c r="J78" s="339"/>
      <c r="K78" s="383"/>
      <c r="L78" s="386"/>
      <c r="M78" s="389"/>
      <c r="N78" s="200" t="s">
        <v>49</v>
      </c>
      <c r="O78" s="110" t="s">
        <v>247</v>
      </c>
      <c r="P78" s="105"/>
      <c r="Q78" s="153"/>
    </row>
    <row r="79" spans="1:17" s="9" customFormat="1" ht="30" customHeight="1" thickBot="1" x14ac:dyDescent="0.35">
      <c r="B79" s="309"/>
      <c r="C79" s="310"/>
      <c r="D79" s="295"/>
      <c r="E79" s="296"/>
      <c r="F79" s="294"/>
      <c r="G79" s="83">
        <f>IF(C74=0,0,SUM(G74:G78))</f>
        <v>100</v>
      </c>
      <c r="H79" s="293"/>
      <c r="I79" s="292"/>
      <c r="J79" s="293"/>
      <c r="K79" s="289"/>
      <c r="L79" s="290"/>
      <c r="M79" s="291"/>
      <c r="N79" s="312"/>
      <c r="O79" s="145"/>
      <c r="P79" s="105"/>
      <c r="Q79" s="153"/>
    </row>
    <row r="80" spans="1:17" s="9" customFormat="1" ht="30" customHeight="1" thickBot="1" x14ac:dyDescent="0.35">
      <c r="A80" s="591">
        <v>7</v>
      </c>
      <c r="B80" s="553" t="s">
        <v>129</v>
      </c>
      <c r="C80" s="554">
        <v>10</v>
      </c>
      <c r="D80" s="548">
        <v>1</v>
      </c>
      <c r="E80" s="555" t="s">
        <v>248</v>
      </c>
      <c r="F80" s="359">
        <v>5</v>
      </c>
      <c r="G80" s="366">
        <f>F80/$C$80*100</f>
        <v>50</v>
      </c>
      <c r="H80" s="337" t="s">
        <v>39</v>
      </c>
      <c r="I80" s="356"/>
      <c r="J80" s="337" t="s">
        <v>39</v>
      </c>
      <c r="K80" s="381" t="s">
        <v>41</v>
      </c>
      <c r="L80" s="384">
        <f>IF(OR($C$74=0,G80=0),FALSE,IF(J80="Outstanding",5,IF(J80="Exceeds",4,IF(J80="Successful",3,IF(J80="Partially",2,IF(J80="Unacceptable",1))))))</f>
        <v>5</v>
      </c>
      <c r="M80" s="387">
        <f>$C$74*G80*L80/10000</f>
        <v>0.25</v>
      </c>
      <c r="N80" s="197" t="s">
        <v>39</v>
      </c>
      <c r="O80" s="139" t="s">
        <v>249</v>
      </c>
      <c r="P80" s="105"/>
      <c r="Q80" s="153" t="str">
        <f>IF(AND($C$74&gt;0,G80&gt;0,J80=""),"RATING REQ'D",IF(AND(K80="",OR(J80="Outstanding",J80="Exceeds", J80="Unacceptable")),"Comments compulsory for O, E and U rating",""))</f>
        <v/>
      </c>
    </row>
    <row r="81" spans="1:17" s="9" customFormat="1" ht="30" customHeight="1" thickBot="1" x14ac:dyDescent="0.35">
      <c r="A81" s="457"/>
      <c r="B81" s="543"/>
      <c r="C81" s="546"/>
      <c r="D81" s="549"/>
      <c r="E81" s="556"/>
      <c r="F81" s="360"/>
      <c r="G81" s="367"/>
      <c r="H81" s="338"/>
      <c r="I81" s="357"/>
      <c r="J81" s="338"/>
      <c r="K81" s="382"/>
      <c r="L81" s="385"/>
      <c r="M81" s="388"/>
      <c r="N81" s="142" t="s">
        <v>43</v>
      </c>
      <c r="O81" s="139" t="s">
        <v>250</v>
      </c>
      <c r="P81" s="105"/>
      <c r="Q81" s="153"/>
    </row>
    <row r="82" spans="1:17" s="9" customFormat="1" ht="30" customHeight="1" x14ac:dyDescent="0.3">
      <c r="A82" s="457"/>
      <c r="B82" s="543"/>
      <c r="C82" s="546"/>
      <c r="D82" s="549"/>
      <c r="E82" s="556"/>
      <c r="F82" s="360"/>
      <c r="G82" s="367"/>
      <c r="H82" s="338"/>
      <c r="I82" s="357"/>
      <c r="J82" s="338"/>
      <c r="K82" s="382"/>
      <c r="L82" s="385"/>
      <c r="M82" s="388"/>
      <c r="N82" s="142" t="s">
        <v>45</v>
      </c>
      <c r="O82" s="139" t="s">
        <v>251</v>
      </c>
      <c r="P82" s="105"/>
      <c r="Q82" s="153"/>
    </row>
    <row r="83" spans="1:17" s="9" customFormat="1" ht="30" customHeight="1" x14ac:dyDescent="0.3">
      <c r="A83" s="457"/>
      <c r="B83" s="543"/>
      <c r="C83" s="546"/>
      <c r="D83" s="549"/>
      <c r="E83" s="556"/>
      <c r="F83" s="360"/>
      <c r="G83" s="367"/>
      <c r="H83" s="338"/>
      <c r="I83" s="357"/>
      <c r="J83" s="338"/>
      <c r="K83" s="382"/>
      <c r="L83" s="385"/>
      <c r="M83" s="388"/>
      <c r="N83" s="142" t="s">
        <v>47</v>
      </c>
      <c r="O83" s="140" t="s">
        <v>252</v>
      </c>
      <c r="P83" s="105"/>
      <c r="Q83" s="153"/>
    </row>
    <row r="84" spans="1:17" s="9" customFormat="1" ht="30" customHeight="1" thickBot="1" x14ac:dyDescent="0.35">
      <c r="A84" s="457"/>
      <c r="B84" s="543"/>
      <c r="C84" s="546"/>
      <c r="D84" s="550"/>
      <c r="E84" s="557"/>
      <c r="F84" s="361"/>
      <c r="G84" s="368"/>
      <c r="H84" s="339"/>
      <c r="I84" s="358"/>
      <c r="J84" s="339"/>
      <c r="K84" s="383"/>
      <c r="L84" s="386"/>
      <c r="M84" s="389"/>
      <c r="N84" s="200" t="s">
        <v>49</v>
      </c>
      <c r="O84" s="325" t="s">
        <v>253</v>
      </c>
      <c r="P84" s="105"/>
      <c r="Q84" s="153"/>
    </row>
    <row r="85" spans="1:17" s="9" customFormat="1" ht="30" customHeight="1" x14ac:dyDescent="0.3">
      <c r="A85" s="457"/>
      <c r="B85" s="543"/>
      <c r="C85" s="546"/>
      <c r="D85" s="479">
        <v>2</v>
      </c>
      <c r="E85" s="558" t="s">
        <v>254</v>
      </c>
      <c r="F85" s="356">
        <v>5</v>
      </c>
      <c r="G85" s="366">
        <f>F85/$C$80*100</f>
        <v>50</v>
      </c>
      <c r="H85" s="337" t="s">
        <v>39</v>
      </c>
      <c r="I85" s="356"/>
      <c r="J85" s="337" t="s">
        <v>39</v>
      </c>
      <c r="K85" s="381" t="s">
        <v>41</v>
      </c>
      <c r="L85" s="384">
        <f>IF(OR($C$74=0,G85=0),FALSE,IF(J85="Outstanding",5,IF(J85="Exceeds",4,IF(J85="Successful",3,IF(J85="Partially",2,IF(J85="Unacceptable",1))))))</f>
        <v>5</v>
      </c>
      <c r="M85" s="387">
        <f>$C$74*G85*L85/10000</f>
        <v>0.25</v>
      </c>
      <c r="N85" s="197" t="s">
        <v>39</v>
      </c>
      <c r="O85" s="139" t="s">
        <v>255</v>
      </c>
      <c r="P85" s="105"/>
      <c r="Q85" s="153" t="str">
        <f>IF(AND($C$74&gt;0,G85&gt;0,J85=""),"RATING REQ'D",IF(AND(K85="",OR(J85="Outstanding",J85="Exceeds", J85="Unacceptable")),"Comments compulsory for O, E and U rating",""))</f>
        <v/>
      </c>
    </row>
    <row r="86" spans="1:17" s="9" customFormat="1" ht="30" customHeight="1" x14ac:dyDescent="0.3">
      <c r="A86" s="457"/>
      <c r="B86" s="543"/>
      <c r="C86" s="546"/>
      <c r="D86" s="480"/>
      <c r="E86" s="559"/>
      <c r="F86" s="357"/>
      <c r="G86" s="367"/>
      <c r="H86" s="338"/>
      <c r="I86" s="357"/>
      <c r="J86" s="338"/>
      <c r="K86" s="382"/>
      <c r="L86" s="385"/>
      <c r="M86" s="388"/>
      <c r="N86" s="142" t="s">
        <v>43</v>
      </c>
      <c r="O86" s="140" t="s">
        <v>255</v>
      </c>
      <c r="P86" s="105"/>
      <c r="Q86" s="153"/>
    </row>
    <row r="87" spans="1:17" s="9" customFormat="1" ht="30" customHeight="1" x14ac:dyDescent="0.3">
      <c r="A87" s="457"/>
      <c r="B87" s="543"/>
      <c r="C87" s="546"/>
      <c r="D87" s="480"/>
      <c r="E87" s="559"/>
      <c r="F87" s="357"/>
      <c r="G87" s="367"/>
      <c r="H87" s="338"/>
      <c r="I87" s="357"/>
      <c r="J87" s="338"/>
      <c r="K87" s="382"/>
      <c r="L87" s="385"/>
      <c r="M87" s="388"/>
      <c r="N87" s="142" t="s">
        <v>45</v>
      </c>
      <c r="O87" s="140" t="s">
        <v>255</v>
      </c>
      <c r="P87" s="105"/>
      <c r="Q87" s="153"/>
    </row>
    <row r="88" spans="1:17" s="9" customFormat="1" ht="30" customHeight="1" x14ac:dyDescent="0.3">
      <c r="A88" s="457"/>
      <c r="B88" s="543"/>
      <c r="C88" s="546"/>
      <c r="D88" s="480"/>
      <c r="E88" s="559"/>
      <c r="F88" s="357"/>
      <c r="G88" s="367"/>
      <c r="H88" s="338"/>
      <c r="I88" s="357"/>
      <c r="J88" s="338"/>
      <c r="K88" s="382"/>
      <c r="L88" s="385"/>
      <c r="M88" s="388"/>
      <c r="N88" s="142" t="s">
        <v>47</v>
      </c>
      <c r="O88" s="140" t="s">
        <v>256</v>
      </c>
      <c r="P88" s="105"/>
      <c r="Q88" s="153"/>
    </row>
    <row r="89" spans="1:17" s="9" customFormat="1" ht="30" customHeight="1" thickBot="1" x14ac:dyDescent="0.35">
      <c r="A89" s="590"/>
      <c r="B89" s="544"/>
      <c r="C89" s="547"/>
      <c r="D89" s="481"/>
      <c r="E89" s="560"/>
      <c r="F89" s="358"/>
      <c r="G89" s="368"/>
      <c r="H89" s="339"/>
      <c r="I89" s="358"/>
      <c r="J89" s="339"/>
      <c r="K89" s="383"/>
      <c r="L89" s="386"/>
      <c r="M89" s="389"/>
      <c r="N89" s="200" t="s">
        <v>49</v>
      </c>
      <c r="O89" s="208" t="s">
        <v>257</v>
      </c>
      <c r="P89" s="105"/>
      <c r="Q89" s="153"/>
    </row>
    <row r="90" spans="1:17" s="9" customFormat="1" ht="30" customHeight="1" thickBot="1" x14ac:dyDescent="0.35">
      <c r="A90" s="11"/>
      <c r="B90" s="10"/>
      <c r="C90" s="72"/>
      <c r="E90" s="14"/>
      <c r="F90" s="14"/>
      <c r="G90" s="83">
        <f>IF(C80=0,0,SUM(G80:G89))</f>
        <v>100</v>
      </c>
      <c r="H90" s="45" t="str">
        <f>IF(AND(C74&gt;0,G90=0),"PLEASE ENSURE KPIs ARE SET",IF(AND(C74&gt;0,G90&gt;0,G90&lt;100),"PLEASE ENSURE TOTAL WEIGHTAGE IS 100%.",IF(G90&gt;100,"WEIGHTAGE EXCEEDED, PLEASE REVIEW.","")))</f>
        <v/>
      </c>
      <c r="I90" s="14"/>
      <c r="J90" s="11"/>
      <c r="K90" s="14"/>
      <c r="L90" s="103"/>
      <c r="M90" s="104"/>
      <c r="N90" s="105"/>
      <c r="O90" s="106" t="str">
        <f>IF(N90="","",1)</f>
        <v/>
      </c>
      <c r="P90" s="105"/>
      <c r="Q90" s="153"/>
    </row>
    <row r="91" spans="1:17" s="105" customFormat="1" ht="30" hidden="1" customHeight="1" x14ac:dyDescent="0.3">
      <c r="A91" s="384"/>
      <c r="B91" s="568" t="s">
        <v>258</v>
      </c>
      <c r="C91" s="572"/>
      <c r="D91" s="575">
        <v>1</v>
      </c>
      <c r="E91" s="578" t="s">
        <v>259</v>
      </c>
      <c r="F91" s="581"/>
      <c r="G91" s="592" t="e">
        <f>F91/$C$91*100</f>
        <v>#DIV/0!</v>
      </c>
      <c r="H91" s="564" t="s">
        <v>39</v>
      </c>
      <c r="I91" s="581"/>
      <c r="J91" s="564" t="s">
        <v>39</v>
      </c>
      <c r="K91" s="561" t="s">
        <v>41</v>
      </c>
      <c r="L91" s="384" t="e">
        <f>IF(OR($C$91=0,G91=0),FALSE,IF(J91="Outstanding",5,IF(J91="Exceeds",4,IF(J91="Successful",3,IF(J91="Partially",2,IF(J91="Unacceptable",1))))))</f>
        <v>#DIV/0!</v>
      </c>
      <c r="M91" s="387" t="e">
        <f>$C$91*G91*L91/10000</f>
        <v>#DIV/0!</v>
      </c>
      <c r="N91" s="197" t="s">
        <v>39</v>
      </c>
      <c r="O91" s="139" t="s">
        <v>124</v>
      </c>
      <c r="Q91" s="153" t="e">
        <f>IF(AND($C$91&gt;0,G91&gt;0,J91=""),"RATING REQ'D",IF(AND(K91="",OR(J91="Outstanding",J91="Exceeds", J91="Unacceptable")),"Comments compulsory for O, E and U rating",""))</f>
        <v>#DIV/0!</v>
      </c>
    </row>
    <row r="92" spans="1:17" s="105" customFormat="1" ht="30" hidden="1" customHeight="1" x14ac:dyDescent="0.3">
      <c r="A92" s="385"/>
      <c r="B92" s="569"/>
      <c r="C92" s="573"/>
      <c r="D92" s="576"/>
      <c r="E92" s="579"/>
      <c r="F92" s="582"/>
      <c r="G92" s="593"/>
      <c r="H92" s="565"/>
      <c r="I92" s="582"/>
      <c r="J92" s="565"/>
      <c r="K92" s="562"/>
      <c r="L92" s="385"/>
      <c r="M92" s="388"/>
      <c r="N92" s="142" t="s">
        <v>43</v>
      </c>
      <c r="O92" s="140" t="s">
        <v>125</v>
      </c>
      <c r="Q92" s="153"/>
    </row>
    <row r="93" spans="1:17" s="105" customFormat="1" ht="30" hidden="1" customHeight="1" x14ac:dyDescent="0.3">
      <c r="A93" s="385"/>
      <c r="B93" s="569"/>
      <c r="C93" s="573"/>
      <c r="D93" s="576"/>
      <c r="E93" s="579"/>
      <c r="F93" s="582"/>
      <c r="G93" s="593"/>
      <c r="H93" s="565"/>
      <c r="I93" s="582"/>
      <c r="J93" s="565"/>
      <c r="K93" s="562"/>
      <c r="L93" s="385"/>
      <c r="M93" s="388"/>
      <c r="N93" s="142" t="s">
        <v>45</v>
      </c>
      <c r="O93" s="140" t="s">
        <v>126</v>
      </c>
      <c r="Q93" s="153"/>
    </row>
    <row r="94" spans="1:17" s="105" customFormat="1" ht="30" hidden="1" customHeight="1" x14ac:dyDescent="0.3">
      <c r="A94" s="385"/>
      <c r="B94" s="569"/>
      <c r="C94" s="573"/>
      <c r="D94" s="576"/>
      <c r="E94" s="579"/>
      <c r="F94" s="582"/>
      <c r="G94" s="593"/>
      <c r="H94" s="565"/>
      <c r="I94" s="582"/>
      <c r="J94" s="565"/>
      <c r="K94" s="562"/>
      <c r="L94" s="385"/>
      <c r="M94" s="388"/>
      <c r="N94" s="142" t="s">
        <v>47</v>
      </c>
      <c r="O94" s="140" t="s">
        <v>127</v>
      </c>
      <c r="Q94" s="153"/>
    </row>
    <row r="95" spans="1:17" s="105" customFormat="1" ht="57" hidden="1" customHeight="1" thickBot="1" x14ac:dyDescent="0.35">
      <c r="A95" s="386"/>
      <c r="B95" s="571"/>
      <c r="C95" s="574"/>
      <c r="D95" s="577"/>
      <c r="E95" s="580"/>
      <c r="F95" s="583"/>
      <c r="G95" s="596"/>
      <c r="H95" s="566"/>
      <c r="I95" s="583"/>
      <c r="J95" s="566"/>
      <c r="K95" s="567"/>
      <c r="L95" s="386"/>
      <c r="M95" s="389"/>
      <c r="N95" s="200" t="s">
        <v>49</v>
      </c>
      <c r="O95" s="208" t="s">
        <v>128</v>
      </c>
      <c r="Q95" s="153"/>
    </row>
    <row r="96" spans="1:17" s="105" customFormat="1" ht="30" hidden="1" customHeight="1" thickBot="1" x14ac:dyDescent="0.35">
      <c r="A96" s="103"/>
      <c r="B96" s="326"/>
      <c r="C96" s="327"/>
      <c r="E96" s="328"/>
      <c r="F96" s="328"/>
      <c r="G96" s="329">
        <f>IF(C91=0,0,SUM(G91:G95))</f>
        <v>0</v>
      </c>
      <c r="H96" s="330" t="str">
        <f>IF(AND(C91&gt;0,G96=0),"PLEASE ENSURE KPIs ARE SET",IF(AND(C91&gt;0,G96&gt;0,G96&lt;100),"PLEASE ENSURE TOTAL WEIGHTAGE IS 100%.",IF(G96&gt;100,"WEIGHTAGE EXCEEDED, PLEASE REVIEW.","")))</f>
        <v/>
      </c>
      <c r="I96" s="328"/>
      <c r="J96" s="103"/>
      <c r="K96" s="328"/>
      <c r="L96" s="103"/>
      <c r="M96" s="104"/>
      <c r="O96" s="106" t="str">
        <f>IF(N96="","",1)</f>
        <v/>
      </c>
      <c r="Q96" s="153"/>
    </row>
    <row r="97" spans="1:17" s="105" customFormat="1" ht="30" hidden="1" customHeight="1" x14ac:dyDescent="0.3">
      <c r="A97" s="384"/>
      <c r="B97" s="568" t="s">
        <v>260</v>
      </c>
      <c r="C97" s="572"/>
      <c r="D97" s="575">
        <v>1</v>
      </c>
      <c r="E97" s="585" t="s">
        <v>261</v>
      </c>
      <c r="F97" s="581"/>
      <c r="G97" s="592" t="e">
        <f>F97/$C$97*100</f>
        <v>#DIV/0!</v>
      </c>
      <c r="H97" s="564" t="s">
        <v>39</v>
      </c>
      <c r="I97" s="581"/>
      <c r="J97" s="564" t="s">
        <v>39</v>
      </c>
      <c r="K97" s="561" t="s">
        <v>41</v>
      </c>
      <c r="L97" s="384" t="e">
        <f>IF(OR($C$97=0,G97=0),FALSE,IF(J97="Outstanding",5,IF(J97="Exceeds",4,IF(J97="Successful",3,IF(J97="Partially",2,IF(J97="Unacceptable",1))))))</f>
        <v>#DIV/0!</v>
      </c>
      <c r="M97" s="387" t="e">
        <f>$C$97*G97*L97/10000</f>
        <v>#DIV/0!</v>
      </c>
      <c r="N97" s="197" t="s">
        <v>39</v>
      </c>
      <c r="O97" s="316" t="s">
        <v>262</v>
      </c>
      <c r="Q97" s="153" t="e">
        <f>IF(AND($C$97&gt;0,G97&gt;0,J97=""),"RATING REQ'D",IF(AND(K97="",OR(J97="Outstanding",J97="Exceeds", J97="Unacceptable")),"Comments compulsory for O, E and U rating",""))</f>
        <v>#DIV/0!</v>
      </c>
    </row>
    <row r="98" spans="1:17" s="105" customFormat="1" ht="30" hidden="1" customHeight="1" x14ac:dyDescent="0.3">
      <c r="A98" s="385"/>
      <c r="B98" s="569"/>
      <c r="C98" s="573"/>
      <c r="D98" s="576"/>
      <c r="E98" s="586"/>
      <c r="F98" s="582"/>
      <c r="G98" s="593"/>
      <c r="H98" s="565"/>
      <c r="I98" s="582"/>
      <c r="J98" s="565"/>
      <c r="K98" s="562"/>
      <c r="L98" s="385"/>
      <c r="M98" s="388"/>
      <c r="N98" s="142" t="s">
        <v>43</v>
      </c>
      <c r="O98" s="313" t="s">
        <v>263</v>
      </c>
      <c r="Q98" s="153"/>
    </row>
    <row r="99" spans="1:17" s="105" customFormat="1" ht="30" hidden="1" customHeight="1" x14ac:dyDescent="0.3">
      <c r="A99" s="385"/>
      <c r="B99" s="569"/>
      <c r="C99" s="573"/>
      <c r="D99" s="576"/>
      <c r="E99" s="586"/>
      <c r="F99" s="582"/>
      <c r="G99" s="593"/>
      <c r="H99" s="565"/>
      <c r="I99" s="582"/>
      <c r="J99" s="565"/>
      <c r="K99" s="562"/>
      <c r="L99" s="385"/>
      <c r="M99" s="388"/>
      <c r="N99" s="142" t="s">
        <v>45</v>
      </c>
      <c r="O99" s="314" t="s">
        <v>264</v>
      </c>
      <c r="Q99" s="153"/>
    </row>
    <row r="100" spans="1:17" s="105" customFormat="1" ht="30" hidden="1" customHeight="1" x14ac:dyDescent="0.3">
      <c r="A100" s="385"/>
      <c r="B100" s="569"/>
      <c r="C100" s="573"/>
      <c r="D100" s="576"/>
      <c r="E100" s="586"/>
      <c r="F100" s="582"/>
      <c r="G100" s="593"/>
      <c r="H100" s="565"/>
      <c r="I100" s="582"/>
      <c r="J100" s="565"/>
      <c r="K100" s="562"/>
      <c r="L100" s="385"/>
      <c r="M100" s="388"/>
      <c r="N100" s="142" t="s">
        <v>47</v>
      </c>
      <c r="O100" s="313" t="s">
        <v>265</v>
      </c>
      <c r="Q100" s="153"/>
    </row>
    <row r="101" spans="1:17" s="105" customFormat="1" ht="30" hidden="1" customHeight="1" thickBot="1" x14ac:dyDescent="0.35">
      <c r="A101" s="455"/>
      <c r="B101" s="570"/>
      <c r="C101" s="589"/>
      <c r="D101" s="584"/>
      <c r="E101" s="587"/>
      <c r="F101" s="588"/>
      <c r="G101" s="594"/>
      <c r="H101" s="595"/>
      <c r="I101" s="588"/>
      <c r="J101" s="595"/>
      <c r="K101" s="563"/>
      <c r="L101" s="386"/>
      <c r="M101" s="389"/>
      <c r="N101" s="200" t="s">
        <v>49</v>
      </c>
      <c r="O101" s="315" t="s">
        <v>266</v>
      </c>
      <c r="Q101" s="153"/>
    </row>
    <row r="102" spans="1:17" s="9" customFormat="1" ht="12.6" hidden="1" thickBot="1" x14ac:dyDescent="0.35">
      <c r="A102" s="11"/>
      <c r="B102" s="10"/>
      <c r="C102" s="72"/>
      <c r="E102" s="14"/>
      <c r="F102" s="14"/>
      <c r="G102" s="217">
        <f>IF(C97=0,0,SUM(G97:G101))</f>
        <v>0</v>
      </c>
      <c r="H102" s="45" t="str">
        <f>IF(AND(C97&gt;0,G102=0),"PLEASE ENSURE KPIs ARE SET",IF(AND(C103&gt;0,G102&gt;0,G102&lt;100),"PLEASE ENSURE TOTAL WEIGHTAGE IS 100%.",IF(G102&gt;100,"WEIGHTAGE EXCEEDED, PLEASE REVIEW.","")))</f>
        <v/>
      </c>
      <c r="I102" s="14"/>
      <c r="J102" s="11"/>
      <c r="K102" s="14"/>
      <c r="L102" s="103"/>
      <c r="M102" s="103"/>
      <c r="N102" s="105"/>
      <c r="O102" s="105" t="str">
        <f>IF(N102="","",1)</f>
        <v/>
      </c>
      <c r="P102" s="105"/>
      <c r="Q102" s="153"/>
    </row>
    <row r="103" spans="1:17" s="4" customFormat="1" ht="15" thickBot="1" x14ac:dyDescent="0.35">
      <c r="A103" s="30"/>
      <c r="C103" s="74">
        <f>SUM(C24:C102)</f>
        <v>100</v>
      </c>
      <c r="D103" s="45" t="str">
        <f>IF(C103&lt;100,"INSUFFICIENT WEIGHTAGE.",IF(C103&gt;100,"WEIGHTAGE EXCEEDED.",""))</f>
        <v/>
      </c>
      <c r="G103"/>
      <c r="H103" s="45"/>
      <c r="I103" s="50" t="s">
        <v>136</v>
      </c>
      <c r="J103" s="48">
        <f>IF(AND(C103=100,P103="OK",P104=0),SUM(M24:M89),"")</f>
        <v>5</v>
      </c>
      <c r="L103" s="93"/>
      <c r="M103" s="93"/>
      <c r="N103" s="94"/>
      <c r="O103" s="124" t="s">
        <v>137</v>
      </c>
      <c r="P103" s="133" t="str">
        <f>IF(AND(H39="",H45="",H51="",H576="",H62="",H73="",H79="",H90=""),"OK","NOT OK")</f>
        <v>OK</v>
      </c>
      <c r="Q103" s="94"/>
    </row>
    <row r="104" spans="1:17" ht="16.5" customHeight="1" x14ac:dyDescent="0.4">
      <c r="I104" s="50" t="s">
        <v>138</v>
      </c>
      <c r="J104" s="40" t="str">
        <f>IF(O105=5,"Outstanding",IF(O105=4,"Exceeds",IF(O105=3,"Successful",IF(O105=2,"Partially",IF(O105=1,"Unacceptable","")))))</f>
        <v>Outstanding</v>
      </c>
      <c r="K104"/>
      <c r="M104" s="91"/>
      <c r="O104" s="124" t="s">
        <v>139</v>
      </c>
      <c r="P104" s="156">
        <f>SUM(O24:O101)</f>
        <v>0</v>
      </c>
    </row>
    <row r="105" spans="1:17" ht="16.5" customHeight="1" thickBot="1" x14ac:dyDescent="0.35">
      <c r="K105"/>
      <c r="M105" s="91"/>
      <c r="O105" s="94">
        <f>IF(J103="","",ROUND(J103,0))</f>
        <v>5</v>
      </c>
      <c r="P105" s="133"/>
    </row>
    <row r="106" spans="1:17" s="4" customFormat="1" x14ac:dyDescent="0.3">
      <c r="A106" s="16" t="s">
        <v>140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8"/>
      <c r="L106" s="93"/>
      <c r="M106" s="94"/>
      <c r="N106" s="125"/>
      <c r="O106" s="94"/>
      <c r="P106" s="94"/>
      <c r="Q106" s="94"/>
    </row>
    <row r="107" spans="1:17" s="51" customFormat="1" x14ac:dyDescent="0.25">
      <c r="A107" s="57"/>
      <c r="K107" s="58"/>
      <c r="L107" s="126"/>
      <c r="M107" s="127"/>
      <c r="N107" s="128"/>
      <c r="O107" s="127"/>
      <c r="P107" s="127"/>
      <c r="Q107" s="127"/>
    </row>
    <row r="108" spans="1:17" s="51" customFormat="1" ht="12" x14ac:dyDescent="0.25">
      <c r="A108" s="57"/>
      <c r="B108" s="52"/>
      <c r="C108" s="52"/>
      <c r="E108" s="52"/>
      <c r="H108" s="52"/>
      <c r="I108" s="52"/>
      <c r="K108" s="64"/>
      <c r="L108" s="126"/>
      <c r="M108" s="126"/>
      <c r="N108" s="127"/>
      <c r="O108" s="127"/>
      <c r="P108" s="127"/>
      <c r="Q108" s="127"/>
    </row>
    <row r="109" spans="1:17" s="4" customFormat="1" ht="12" x14ac:dyDescent="0.25">
      <c r="A109" s="19"/>
      <c r="B109" s="4" t="s">
        <v>141</v>
      </c>
      <c r="E109" s="4" t="s">
        <v>142</v>
      </c>
      <c r="H109" s="4" t="s">
        <v>143</v>
      </c>
      <c r="K109" s="20" t="s">
        <v>142</v>
      </c>
      <c r="L109" s="93"/>
      <c r="M109" s="93"/>
      <c r="N109" s="94"/>
      <c r="O109" s="94"/>
      <c r="P109" s="94"/>
      <c r="Q109" s="94"/>
    </row>
    <row r="110" spans="1:17" ht="15" thickBot="1" x14ac:dyDescent="0.35">
      <c r="A110" s="21"/>
      <c r="B110" s="8"/>
      <c r="C110" s="8"/>
      <c r="D110" s="8"/>
      <c r="E110" s="8"/>
      <c r="F110" s="8"/>
      <c r="G110" s="8"/>
      <c r="H110" s="8"/>
      <c r="I110" s="8"/>
      <c r="J110" s="8"/>
      <c r="K110" s="22"/>
      <c r="M110" s="91"/>
    </row>
    <row r="111" spans="1:17" ht="85.5" customHeight="1" x14ac:dyDescent="0.3"/>
    <row r="112" spans="1:17" ht="15" thickBot="1" x14ac:dyDescent="0.35">
      <c r="A112" s="7" t="s">
        <v>144</v>
      </c>
      <c r="B112" s="8"/>
      <c r="C112" s="8"/>
      <c r="D112" s="8"/>
      <c r="E112" s="8"/>
      <c r="F112" s="8"/>
      <c r="G112" s="8"/>
      <c r="H112" s="8"/>
      <c r="I112" s="8"/>
      <c r="J112" s="8"/>
    </row>
    <row r="113" spans="1:17" ht="12" customHeight="1" x14ac:dyDescent="0.3">
      <c r="A113" s="80" t="s">
        <v>145</v>
      </c>
      <c r="B113" s="9"/>
    </row>
    <row r="114" spans="1:17" ht="12" customHeight="1" x14ac:dyDescent="0.3">
      <c r="A114" s="9"/>
      <c r="B114" s="9" t="s">
        <v>146</v>
      </c>
    </row>
    <row r="115" spans="1:17" ht="12" customHeight="1" x14ac:dyDescent="0.3">
      <c r="A115" s="9"/>
      <c r="B115" s="9" t="s">
        <v>147</v>
      </c>
    </row>
    <row r="116" spans="1:17" ht="12" customHeight="1" x14ac:dyDescent="0.3">
      <c r="A116" s="9"/>
      <c r="B116" s="9" t="s">
        <v>148</v>
      </c>
    </row>
    <row r="117" spans="1:17" ht="12" customHeight="1" x14ac:dyDescent="0.3">
      <c r="A117" s="9"/>
      <c r="B117" s="9" t="s">
        <v>149</v>
      </c>
    </row>
    <row r="118" spans="1:17" ht="12" customHeight="1" thickBot="1" x14ac:dyDescent="0.35">
      <c r="A118" s="9"/>
      <c r="B118" s="9" t="s">
        <v>150</v>
      </c>
    </row>
    <row r="119" spans="1:17" s="3" customFormat="1" x14ac:dyDescent="0.3">
      <c r="A119" s="343" t="s">
        <v>23</v>
      </c>
      <c r="B119" s="426" t="s">
        <v>151</v>
      </c>
      <c r="C119" s="426" t="s">
        <v>152</v>
      </c>
      <c r="D119" s="426"/>
      <c r="E119" s="426"/>
      <c r="F119" s="428"/>
      <c r="G119" s="343" t="s">
        <v>28</v>
      </c>
      <c r="H119" s="390"/>
      <c r="I119" s="343" t="s">
        <v>29</v>
      </c>
      <c r="J119" s="390"/>
      <c r="K119" s="41"/>
      <c r="L119" s="129"/>
      <c r="M119" s="130"/>
      <c r="N119" s="130"/>
      <c r="O119" s="130"/>
      <c r="P119" s="130"/>
      <c r="Q119" s="130"/>
    </row>
    <row r="120" spans="1:17" s="3" customFormat="1" ht="15" thickBot="1" x14ac:dyDescent="0.35">
      <c r="A120" s="425"/>
      <c r="B120" s="427"/>
      <c r="C120" s="427"/>
      <c r="D120" s="427"/>
      <c r="E120" s="427"/>
      <c r="F120" s="429"/>
      <c r="G120" s="81" t="s">
        <v>34</v>
      </c>
      <c r="H120" s="77" t="s">
        <v>35</v>
      </c>
      <c r="I120" s="81" t="s">
        <v>34</v>
      </c>
      <c r="J120" s="77" t="s">
        <v>36</v>
      </c>
      <c r="K120" s="41"/>
      <c r="L120" s="129"/>
      <c r="M120" s="130"/>
      <c r="N120" s="130"/>
      <c r="O120" s="130"/>
      <c r="P120" s="130"/>
      <c r="Q120" s="130"/>
    </row>
    <row r="121" spans="1:17" s="24" customFormat="1" ht="82.5" customHeight="1" thickBot="1" x14ac:dyDescent="0.35">
      <c r="A121" s="36">
        <v>1</v>
      </c>
      <c r="B121" s="37" t="s">
        <v>153</v>
      </c>
      <c r="C121" s="433" t="s">
        <v>154</v>
      </c>
      <c r="D121" s="434"/>
      <c r="E121" s="434"/>
      <c r="F121" s="435"/>
      <c r="G121" s="60"/>
      <c r="H121" s="61"/>
      <c r="I121" s="60" t="s">
        <v>39</v>
      </c>
      <c r="J121" s="78" t="s">
        <v>267</v>
      </c>
      <c r="K121" s="137">
        <f>IF(I121="Outstanding",5,IF(I121="Exceeds",4,IF(I121="Successful",3,IF(I121="Partially",2,IF(I121="Unacceptable",1)))))</f>
        <v>5</v>
      </c>
      <c r="L121" s="131">
        <f>K121*0.2</f>
        <v>1</v>
      </c>
      <c r="M121" s="132"/>
      <c r="N121" s="105" t="str">
        <f>IF(P121="","",1)</f>
        <v/>
      </c>
      <c r="O121" s="132"/>
      <c r="P121" s="153" t="str">
        <f>IF(I121="","RATING REQ'D",IF(AND(J121="",OR(I121="Outstanding",I121="Exceeds",I121="Unacceptable")),"Comments compulsory for O, E or U rating",""))</f>
        <v/>
      </c>
      <c r="Q121" s="132"/>
    </row>
    <row r="122" spans="1:17" s="24" customFormat="1" ht="48" customHeight="1" thickBot="1" x14ac:dyDescent="0.35">
      <c r="A122" s="85">
        <v>2</v>
      </c>
      <c r="B122" s="12" t="s">
        <v>155</v>
      </c>
      <c r="C122" s="436" t="s">
        <v>156</v>
      </c>
      <c r="D122" s="437"/>
      <c r="E122" s="437"/>
      <c r="F122" s="438"/>
      <c r="G122" s="53"/>
      <c r="H122" s="54"/>
      <c r="I122" s="53" t="s">
        <v>39</v>
      </c>
      <c r="J122" s="79" t="s">
        <v>268</v>
      </c>
      <c r="K122" s="137">
        <f>IF(I122="Outstanding",5,IF(I122="Exceeds",4,IF(I122="Successful",3,IF(I122="Partially",2,IF(I122="Unacceptable",1)))))</f>
        <v>5</v>
      </c>
      <c r="L122" s="131">
        <f>K122*0.2</f>
        <v>1</v>
      </c>
      <c r="M122" s="132"/>
      <c r="N122" s="105" t="str">
        <f>IF(P122="","",1)</f>
        <v/>
      </c>
      <c r="O122" s="132"/>
      <c r="P122" s="153" t="str">
        <f>IF(I122="","RATING REQ'D",IF(AND(J122="",OR(I122="Outstanding",I122="Exceeds",I122="Unacceptable")),"Comments compulsory for O, E or U rating",""))</f>
        <v/>
      </c>
      <c r="Q122" s="132"/>
    </row>
    <row r="123" spans="1:17" s="24" customFormat="1" ht="69" customHeight="1" thickBot="1" x14ac:dyDescent="0.35">
      <c r="A123" s="38">
        <v>3</v>
      </c>
      <c r="B123" s="39" t="s">
        <v>157</v>
      </c>
      <c r="C123" s="439" t="s">
        <v>158</v>
      </c>
      <c r="D123" s="440"/>
      <c r="E123" s="440"/>
      <c r="F123" s="440"/>
      <c r="G123" s="62"/>
      <c r="H123" s="63"/>
      <c r="I123" s="62" t="s">
        <v>39</v>
      </c>
      <c r="J123" s="78" t="s">
        <v>269</v>
      </c>
      <c r="K123" s="137">
        <f>IF(I123="Outstanding",5,IF(I123="Exceeds",4,IF(I123="Successful",3,IF(I123="Partially",2,IF(I123="Unacceptable",1)))))</f>
        <v>5</v>
      </c>
      <c r="L123" s="131">
        <f>K123*0.2</f>
        <v>1</v>
      </c>
      <c r="M123" s="132"/>
      <c r="N123" s="105" t="str">
        <f>IF(P123="","",1)</f>
        <v/>
      </c>
      <c r="O123" s="132"/>
      <c r="P123" s="153" t="str">
        <f>IF(I123="","RATING REQ'D",IF(AND(J123="",OR(I123="Outstanding",I123="Exceeds",I123="Unacceptable")),"Comments compulsory for O, E or U rating",""))</f>
        <v/>
      </c>
      <c r="Q123" s="132"/>
    </row>
    <row r="124" spans="1:17" s="24" customFormat="1" ht="69" customHeight="1" thickBot="1" x14ac:dyDescent="0.35">
      <c r="A124" s="88">
        <v>4</v>
      </c>
      <c r="B124" s="13" t="s">
        <v>159</v>
      </c>
      <c r="C124" s="445" t="s">
        <v>160</v>
      </c>
      <c r="D124" s="446"/>
      <c r="E124" s="446"/>
      <c r="F124" s="446"/>
      <c r="G124" s="55"/>
      <c r="H124" s="56"/>
      <c r="I124" s="55" t="s">
        <v>39</v>
      </c>
      <c r="J124" s="79" t="s">
        <v>270</v>
      </c>
      <c r="K124" s="137">
        <f>IF(I124="Outstanding",5,IF(I124="Exceeds",4,IF(I124="Successful",3,IF(I124="Partially",2,IF(I124="Unacceptable",1)))))</f>
        <v>5</v>
      </c>
      <c r="L124" s="131">
        <f>K124*0.2</f>
        <v>1</v>
      </c>
      <c r="M124" s="132"/>
      <c r="N124" s="105"/>
      <c r="O124" s="132"/>
      <c r="P124" s="153"/>
      <c r="Q124" s="132"/>
    </row>
    <row r="125" spans="1:17" s="24" customFormat="1" ht="93" customHeight="1" thickBot="1" x14ac:dyDescent="0.35">
      <c r="A125" s="89">
        <v>5</v>
      </c>
      <c r="B125" s="90" t="s">
        <v>161</v>
      </c>
      <c r="C125" s="441" t="s">
        <v>162</v>
      </c>
      <c r="D125" s="442"/>
      <c r="E125" s="442"/>
      <c r="F125" s="442"/>
      <c r="G125" s="62"/>
      <c r="H125" s="63"/>
      <c r="I125" s="62" t="s">
        <v>39</v>
      </c>
      <c r="J125" s="78" t="s">
        <v>271</v>
      </c>
      <c r="K125" s="137">
        <f>IF(I125="Outstanding",5,IF(I125="Exceeds",4,IF(I125="Successful",3,IF(I125="Partially",2,IF(I125="Unacceptable",1)))))</f>
        <v>5</v>
      </c>
      <c r="L125" s="131">
        <f>K125*0.2</f>
        <v>1</v>
      </c>
      <c r="M125" s="132"/>
      <c r="N125" s="105" t="str">
        <f>IF(P125="","",1)</f>
        <v/>
      </c>
      <c r="O125" s="132"/>
      <c r="P125" s="153" t="str">
        <f>IF(I125="","RATING REQ'D",IF(AND(J125="",OR(I125="Outstanding",I125="Exceeds",I125="Unacceptable")),"Comments compulsory for O, E or U rating",""))</f>
        <v/>
      </c>
      <c r="Q125" s="132"/>
    </row>
    <row r="126" spans="1:17" ht="16.5" customHeight="1" x14ac:dyDescent="0.3">
      <c r="H126" s="50" t="s">
        <v>163</v>
      </c>
      <c r="I126" s="48">
        <f>IF(O126=0,SUM(L121:L125),"")</f>
        <v>5</v>
      </c>
      <c r="J126" s="1"/>
      <c r="N126" s="124" t="s">
        <v>164</v>
      </c>
      <c r="O126" s="133">
        <f>SUM(N121:N125)</f>
        <v>0</v>
      </c>
    </row>
    <row r="127" spans="1:17" x14ac:dyDescent="0.3">
      <c r="A127" s="1"/>
      <c r="H127" s="50" t="s">
        <v>165</v>
      </c>
      <c r="I127" s="40" t="str">
        <f>IF(O127=5,"Outstanding",IF(O127=4,"Exceeds",IF(O127=3,"Successful",IF(O127=2,"Partially",IF(O127=1,"Unacceptable","")))))</f>
        <v>Outstanding</v>
      </c>
      <c r="J127" s="1"/>
      <c r="L127" s="92"/>
      <c r="O127" s="94">
        <f>IF(I126="","",ROUND(I126,0))</f>
        <v>5</v>
      </c>
    </row>
    <row r="128" spans="1:17" ht="4.5" customHeight="1" x14ac:dyDescent="0.3">
      <c r="A128" s="1"/>
      <c r="I128" s="47"/>
      <c r="J128" s="1"/>
      <c r="L128" s="92"/>
    </row>
    <row r="129" spans="1:17" x14ac:dyDescent="0.3">
      <c r="A129" s="1"/>
      <c r="H129" s="50" t="s">
        <v>166</v>
      </c>
      <c r="I129" s="49">
        <f>IF(OR(J103="",I126=""),"",(J103*0.9)+(I126*0.1))</f>
        <v>5</v>
      </c>
      <c r="L129" s="92"/>
    </row>
    <row r="130" spans="1:17" x14ac:dyDescent="0.3">
      <c r="A130" s="1"/>
      <c r="H130" s="50" t="s">
        <v>167</v>
      </c>
      <c r="I130" s="40" t="str">
        <f>IF(O130=5,"Outstanding",IF(O130=4,"Exceeds",IF(O130=3,"Successful",IF(O130=2,"Partially",IF(O130=1,"Unacceptable","")))))</f>
        <v>Outstanding</v>
      </c>
      <c r="L130" s="92"/>
      <c r="O130" s="94">
        <f>IF(I129="","",ROUND(I129,0))</f>
        <v>5</v>
      </c>
    </row>
    <row r="131" spans="1:17" ht="8.25" customHeight="1" thickBot="1" x14ac:dyDescent="0.35"/>
    <row r="132" spans="1:17" ht="12" customHeight="1" x14ac:dyDescent="0.3">
      <c r="A132" s="19" t="s">
        <v>168</v>
      </c>
      <c r="B132" s="25"/>
      <c r="C132" s="25"/>
      <c r="D132" s="25"/>
      <c r="E132" s="25"/>
      <c r="F132" s="25"/>
      <c r="G132" s="25"/>
      <c r="H132" s="25"/>
      <c r="I132" s="25"/>
      <c r="J132" s="26"/>
    </row>
    <row r="133" spans="1:17" s="51" customFormat="1" ht="12" x14ac:dyDescent="0.25">
      <c r="A133" s="57"/>
      <c r="J133" s="58"/>
      <c r="K133" s="59"/>
      <c r="L133" s="126"/>
      <c r="M133" s="127"/>
      <c r="N133" s="127"/>
      <c r="O133" s="127"/>
      <c r="P133" s="127"/>
      <c r="Q133" s="127"/>
    </row>
    <row r="134" spans="1:17" s="51" customFormat="1" ht="12" x14ac:dyDescent="0.25">
      <c r="A134" s="57"/>
      <c r="B134" s="52"/>
      <c r="C134" s="52"/>
      <c r="E134" s="52"/>
      <c r="G134" s="52"/>
      <c r="H134" s="52"/>
      <c r="J134" s="64"/>
      <c r="K134" s="59"/>
      <c r="L134" s="126"/>
      <c r="M134" s="127"/>
      <c r="N134" s="127"/>
      <c r="O134" s="127"/>
      <c r="P134" s="127"/>
      <c r="Q134" s="127"/>
    </row>
    <row r="135" spans="1:17" s="4" customFormat="1" ht="12" x14ac:dyDescent="0.25">
      <c r="A135" s="19"/>
      <c r="B135" s="443" t="s">
        <v>141</v>
      </c>
      <c r="C135" s="443"/>
      <c r="E135" s="6" t="s">
        <v>142</v>
      </c>
      <c r="G135" s="444" t="s">
        <v>143</v>
      </c>
      <c r="H135" s="444"/>
      <c r="J135" s="31" t="s">
        <v>142</v>
      </c>
      <c r="K135" s="6"/>
      <c r="L135" s="93"/>
      <c r="M135" s="94"/>
      <c r="N135" s="94"/>
      <c r="O135" s="94"/>
      <c r="P135" s="94"/>
      <c r="Q135" s="94"/>
    </row>
    <row r="136" spans="1:17" s="4" customFormat="1" ht="6.75" customHeight="1" thickBot="1" x14ac:dyDescent="0.3">
      <c r="A136" s="28"/>
      <c r="B136" s="5"/>
      <c r="C136" s="5"/>
      <c r="D136" s="5"/>
      <c r="E136" s="5"/>
      <c r="F136" s="5"/>
      <c r="G136" s="5"/>
      <c r="H136" s="5"/>
      <c r="I136" s="5"/>
      <c r="J136" s="29"/>
      <c r="K136" s="6"/>
      <c r="L136" s="93"/>
      <c r="M136" s="94"/>
      <c r="N136" s="94"/>
      <c r="O136" s="94"/>
      <c r="P136" s="94"/>
      <c r="Q136" s="94"/>
    </row>
    <row r="137" spans="1:17" ht="6" customHeight="1" x14ac:dyDescent="0.3">
      <c r="K137"/>
      <c r="L137" s="92"/>
    </row>
    <row r="138" spans="1:17" ht="6" customHeight="1" x14ac:dyDescent="0.3">
      <c r="K138"/>
      <c r="L138" s="92"/>
    </row>
    <row r="139" spans="1:17" ht="6" customHeight="1" x14ac:dyDescent="0.3">
      <c r="K139"/>
      <c r="L139" s="92"/>
    </row>
    <row r="140" spans="1:17" ht="21.75" customHeight="1" x14ac:dyDescent="0.3">
      <c r="K140"/>
      <c r="L140" s="92"/>
    </row>
    <row r="141" spans="1:17" ht="18.600000000000001" thickBot="1" x14ac:dyDescent="0.4">
      <c r="A141" s="35" t="s">
        <v>169</v>
      </c>
      <c r="B141" s="8"/>
      <c r="C141" s="8"/>
      <c r="D141" s="8"/>
      <c r="E141" s="8"/>
      <c r="F141" s="8"/>
      <c r="G141" s="8"/>
      <c r="H141" s="8"/>
      <c r="I141" s="8"/>
      <c r="J141" s="8"/>
      <c r="K141"/>
      <c r="L141" s="134"/>
      <c r="M141" s="135"/>
    </row>
    <row r="143" spans="1:17" ht="18" x14ac:dyDescent="0.35">
      <c r="A143" s="2" t="s">
        <v>170</v>
      </c>
      <c r="C143" s="65"/>
      <c r="K143"/>
      <c r="L143" s="92"/>
    </row>
    <row r="144" spans="1:17" x14ac:dyDescent="0.3">
      <c r="K144"/>
      <c r="L144" s="92"/>
    </row>
    <row r="145" spans="1:17" ht="12" customHeight="1" x14ac:dyDescent="0.3">
      <c r="A145" s="80" t="s">
        <v>171</v>
      </c>
      <c r="B145" s="9"/>
      <c r="C145" s="27"/>
      <c r="D145" s="27"/>
      <c r="E145" s="27"/>
      <c r="F145" s="27"/>
      <c r="G145" s="27"/>
      <c r="H145" s="27"/>
      <c r="I145" s="27"/>
      <c r="J145" s="27"/>
      <c r="K145"/>
      <c r="L145" s="92"/>
    </row>
    <row r="146" spans="1:17" ht="12" customHeight="1" x14ac:dyDescent="0.3">
      <c r="A146" s="9"/>
      <c r="B146" s="9" t="s">
        <v>172</v>
      </c>
      <c r="C146" s="27"/>
      <c r="D146" s="27"/>
      <c r="E146" s="27"/>
      <c r="F146" s="27"/>
      <c r="G146" s="27"/>
      <c r="H146" s="27"/>
      <c r="I146" s="27"/>
      <c r="J146" s="27"/>
      <c r="K146"/>
      <c r="L146" s="92"/>
    </row>
    <row r="147" spans="1:17" ht="12" customHeight="1" x14ac:dyDescent="0.3">
      <c r="A147" s="9"/>
      <c r="B147" s="9" t="s">
        <v>173</v>
      </c>
      <c r="C147" s="27"/>
      <c r="D147" s="27"/>
      <c r="E147" s="27"/>
      <c r="F147" s="27"/>
      <c r="G147" s="27"/>
      <c r="H147" s="27"/>
      <c r="I147" s="27"/>
      <c r="J147" s="27"/>
      <c r="K147"/>
      <c r="L147" s="92"/>
    </row>
    <row r="148" spans="1:17" ht="12" customHeight="1" x14ac:dyDescent="0.3">
      <c r="A148" s="9"/>
      <c r="B148" s="9" t="s">
        <v>174</v>
      </c>
      <c r="C148" s="27"/>
      <c r="D148" s="27"/>
      <c r="E148" s="27"/>
      <c r="F148" s="27"/>
      <c r="G148" s="27"/>
      <c r="H148" s="27"/>
      <c r="I148" s="27"/>
      <c r="J148" s="27"/>
      <c r="K148"/>
      <c r="L148" s="92"/>
    </row>
    <row r="149" spans="1:17" ht="12" customHeight="1" x14ac:dyDescent="0.3">
      <c r="A149" s="9"/>
      <c r="B149" s="9" t="s">
        <v>175</v>
      </c>
      <c r="C149" s="27"/>
      <c r="D149" s="27"/>
      <c r="E149" s="27"/>
      <c r="F149" s="27"/>
      <c r="G149" s="27"/>
      <c r="H149" s="27"/>
      <c r="I149" s="27"/>
      <c r="J149" s="27"/>
      <c r="K149"/>
      <c r="L149" s="92"/>
    </row>
    <row r="150" spans="1:17" ht="12" customHeight="1" x14ac:dyDescent="0.3">
      <c r="A150" s="9"/>
      <c r="B150" s="9" t="s">
        <v>176</v>
      </c>
      <c r="C150" s="27"/>
      <c r="D150" s="27"/>
      <c r="E150" s="27"/>
      <c r="F150" s="27"/>
      <c r="G150" s="27"/>
      <c r="H150" s="27"/>
      <c r="I150" s="27"/>
      <c r="J150" s="27"/>
      <c r="K150"/>
      <c r="L150" s="92"/>
    </row>
    <row r="151" spans="1:17" ht="4.5" customHeight="1" thickBot="1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/>
      <c r="L151" s="92"/>
    </row>
    <row r="152" spans="1:17" ht="15" thickBot="1" x14ac:dyDescent="0.35">
      <c r="A152" s="32" t="s">
        <v>35</v>
      </c>
      <c r="B152" s="33"/>
      <c r="C152" s="33"/>
      <c r="D152" s="33"/>
      <c r="E152" s="33"/>
      <c r="F152" s="33"/>
      <c r="G152" s="33"/>
      <c r="H152" s="33"/>
      <c r="I152" s="33"/>
      <c r="J152" s="34"/>
      <c r="K152"/>
      <c r="L152" s="92"/>
    </row>
    <row r="153" spans="1:17" s="66" customFormat="1" ht="73.5" customHeight="1" thickTop="1" x14ac:dyDescent="0.3">
      <c r="A153" s="430"/>
      <c r="B153" s="431"/>
      <c r="C153" s="431"/>
      <c r="D153" s="431"/>
      <c r="E153" s="431"/>
      <c r="F153" s="431"/>
      <c r="G153" s="431"/>
      <c r="H153" s="431"/>
      <c r="I153" s="431"/>
      <c r="J153" s="432"/>
      <c r="L153" s="136"/>
      <c r="M153" s="136"/>
      <c r="N153" s="136"/>
      <c r="O153" s="136"/>
      <c r="P153" s="136"/>
      <c r="Q153" s="136"/>
    </row>
    <row r="154" spans="1:17" s="66" customFormat="1" ht="15" thickBot="1" x14ac:dyDescent="0.35">
      <c r="A154" s="67" t="s">
        <v>177</v>
      </c>
      <c r="B154" s="68"/>
      <c r="C154" s="68"/>
      <c r="D154" s="68"/>
      <c r="E154" s="69"/>
      <c r="F154" s="70"/>
      <c r="G154" s="68"/>
      <c r="H154" s="69"/>
      <c r="I154" s="70" t="s">
        <v>178</v>
      </c>
      <c r="J154" s="71"/>
      <c r="L154" s="136"/>
      <c r="M154" s="136"/>
      <c r="N154" s="136"/>
      <c r="O154" s="136"/>
      <c r="P154" s="136"/>
      <c r="Q154" s="136"/>
    </row>
    <row r="155" spans="1:17" ht="15" thickBot="1" x14ac:dyDescent="0.35">
      <c r="A155" s="43"/>
      <c r="J155" s="44"/>
      <c r="K155"/>
      <c r="L155" s="92"/>
    </row>
    <row r="156" spans="1:17" ht="15" thickBot="1" x14ac:dyDescent="0.35">
      <c r="A156" s="32" t="s">
        <v>36</v>
      </c>
      <c r="B156" s="33"/>
      <c r="C156" s="33"/>
      <c r="D156" s="33"/>
      <c r="E156" s="33"/>
      <c r="F156" s="33"/>
      <c r="G156" s="33"/>
      <c r="H156" s="33"/>
      <c r="I156" s="33"/>
      <c r="J156" s="34"/>
      <c r="K156"/>
      <c r="L156" s="92"/>
    </row>
    <row r="157" spans="1:17" s="66" customFormat="1" ht="73.5" customHeight="1" thickTop="1" x14ac:dyDescent="0.3">
      <c r="A157" s="430"/>
      <c r="B157" s="431"/>
      <c r="C157" s="431"/>
      <c r="D157" s="431"/>
      <c r="E157" s="431"/>
      <c r="F157" s="431"/>
      <c r="G157" s="431"/>
      <c r="H157" s="431"/>
      <c r="I157" s="431"/>
      <c r="J157" s="432"/>
      <c r="L157" s="136"/>
      <c r="M157" s="136"/>
      <c r="N157" s="136"/>
      <c r="O157" s="136"/>
      <c r="P157" s="136"/>
      <c r="Q157" s="136"/>
    </row>
    <row r="158" spans="1:17" s="66" customFormat="1" ht="15" thickBot="1" x14ac:dyDescent="0.35">
      <c r="A158" s="67" t="s">
        <v>179</v>
      </c>
      <c r="B158" s="68"/>
      <c r="C158" s="68"/>
      <c r="D158" s="68"/>
      <c r="E158" s="69"/>
      <c r="F158" s="70"/>
      <c r="G158" s="68"/>
      <c r="H158" s="69"/>
      <c r="I158" s="70" t="s">
        <v>178</v>
      </c>
      <c r="J158" s="71"/>
      <c r="L158" s="136"/>
      <c r="M158" s="136"/>
      <c r="N158" s="136"/>
      <c r="O158" s="136"/>
      <c r="P158" s="136"/>
      <c r="Q158" s="136"/>
    </row>
    <row r="159" spans="1:17" ht="4.5" customHeight="1" x14ac:dyDescent="0.3">
      <c r="K159"/>
      <c r="L159" s="92"/>
    </row>
  </sheetData>
  <mergeCells count="206">
    <mergeCell ref="I63:I67"/>
    <mergeCell ref="J63:J67"/>
    <mergeCell ref="K63:K67"/>
    <mergeCell ref="M91:M95"/>
    <mergeCell ref="C97:C101"/>
    <mergeCell ref="A74:A78"/>
    <mergeCell ref="A80:A89"/>
    <mergeCell ref="H85:H89"/>
    <mergeCell ref="I85:I89"/>
    <mergeCell ref="J85:J89"/>
    <mergeCell ref="K85:K89"/>
    <mergeCell ref="L85:L89"/>
    <mergeCell ref="H74:H78"/>
    <mergeCell ref="I74:I78"/>
    <mergeCell ref="J74:J78"/>
    <mergeCell ref="K74:K78"/>
    <mergeCell ref="L74:L78"/>
    <mergeCell ref="G97:G101"/>
    <mergeCell ref="H97:H101"/>
    <mergeCell ref="I97:I101"/>
    <mergeCell ref="G91:G95"/>
    <mergeCell ref="H91:H95"/>
    <mergeCell ref="I91:I95"/>
    <mergeCell ref="J97:J101"/>
    <mergeCell ref="G135:H135"/>
    <mergeCell ref="A153:J153"/>
    <mergeCell ref="A157:J157"/>
    <mergeCell ref="C121:F121"/>
    <mergeCell ref="C122:F122"/>
    <mergeCell ref="C123:F123"/>
    <mergeCell ref="C124:F124"/>
    <mergeCell ref="C125:F125"/>
    <mergeCell ref="B135:C135"/>
    <mergeCell ref="G119:H119"/>
    <mergeCell ref="I119:J119"/>
    <mergeCell ref="A97:A101"/>
    <mergeCell ref="B97:B101"/>
    <mergeCell ref="A119:A120"/>
    <mergeCell ref="B119:B120"/>
    <mergeCell ref="C119:F120"/>
    <mergeCell ref="A91:A95"/>
    <mergeCell ref="B91:B95"/>
    <mergeCell ref="C91:C95"/>
    <mergeCell ref="D91:D95"/>
    <mergeCell ref="E91:E95"/>
    <mergeCell ref="F91:F95"/>
    <mergeCell ref="D97:D101"/>
    <mergeCell ref="E97:E101"/>
    <mergeCell ref="F97:F101"/>
    <mergeCell ref="K97:K101"/>
    <mergeCell ref="L97:L101"/>
    <mergeCell ref="M85:M89"/>
    <mergeCell ref="H80:H84"/>
    <mergeCell ref="I80:I84"/>
    <mergeCell ref="J80:J84"/>
    <mergeCell ref="K80:K84"/>
    <mergeCell ref="L80:L84"/>
    <mergeCell ref="M80:M84"/>
    <mergeCell ref="J91:J95"/>
    <mergeCell ref="K91:K95"/>
    <mergeCell ref="L91:L95"/>
    <mergeCell ref="M97:M101"/>
    <mergeCell ref="B80:B89"/>
    <mergeCell ref="C80:C89"/>
    <mergeCell ref="D80:D84"/>
    <mergeCell ref="E80:E84"/>
    <mergeCell ref="F80:F84"/>
    <mergeCell ref="G80:G84"/>
    <mergeCell ref="D85:D89"/>
    <mergeCell ref="E85:E89"/>
    <mergeCell ref="F85:F89"/>
    <mergeCell ref="G85:G89"/>
    <mergeCell ref="M74:M78"/>
    <mergeCell ref="K68:K72"/>
    <mergeCell ref="L68:L72"/>
    <mergeCell ref="M68:M72"/>
    <mergeCell ref="B74:B78"/>
    <mergeCell ref="C74:C78"/>
    <mergeCell ref="D74:D78"/>
    <mergeCell ref="E74:E78"/>
    <mergeCell ref="F74:F78"/>
    <mergeCell ref="G74:G78"/>
    <mergeCell ref="D68:D72"/>
    <mergeCell ref="F68:F72"/>
    <mergeCell ref="G68:G72"/>
    <mergeCell ref="H68:H72"/>
    <mergeCell ref="I68:I72"/>
    <mergeCell ref="J68:J72"/>
    <mergeCell ref="E68:E72"/>
    <mergeCell ref="M63:M67"/>
    <mergeCell ref="J57:J61"/>
    <mergeCell ref="K57:K61"/>
    <mergeCell ref="L57:L61"/>
    <mergeCell ref="M57:M61"/>
    <mergeCell ref="A63:A72"/>
    <mergeCell ref="B63:B72"/>
    <mergeCell ref="C63:C72"/>
    <mergeCell ref="D63:D67"/>
    <mergeCell ref="F63:F67"/>
    <mergeCell ref="G63:G67"/>
    <mergeCell ref="L63:L67"/>
    <mergeCell ref="B52:B61"/>
    <mergeCell ref="A52:A61"/>
    <mergeCell ref="C52:C61"/>
    <mergeCell ref="D52:D56"/>
    <mergeCell ref="E52:E56"/>
    <mergeCell ref="F52:F56"/>
    <mergeCell ref="G52:G56"/>
    <mergeCell ref="H52:H56"/>
    <mergeCell ref="I52:I56"/>
    <mergeCell ref="J52:J56"/>
    <mergeCell ref="E63:E67"/>
    <mergeCell ref="H63:H67"/>
    <mergeCell ref="A46:A50"/>
    <mergeCell ref="B46:B50"/>
    <mergeCell ref="C46:C50"/>
    <mergeCell ref="D46:D50"/>
    <mergeCell ref="E46:E50"/>
    <mergeCell ref="F46:F50"/>
    <mergeCell ref="M46:M50"/>
    <mergeCell ref="D57:D61"/>
    <mergeCell ref="E57:E61"/>
    <mergeCell ref="F57:F61"/>
    <mergeCell ref="G57:G61"/>
    <mergeCell ref="H57:H61"/>
    <mergeCell ref="I57:I61"/>
    <mergeCell ref="G46:G50"/>
    <mergeCell ref="H46:H50"/>
    <mergeCell ref="I46:I50"/>
    <mergeCell ref="J46:J50"/>
    <mergeCell ref="K46:K50"/>
    <mergeCell ref="L46:L50"/>
    <mergeCell ref="M52:M56"/>
    <mergeCell ref="K52:K56"/>
    <mergeCell ref="L52:L56"/>
    <mergeCell ref="A24:A38"/>
    <mergeCell ref="B24:B38"/>
    <mergeCell ref="C24:C38"/>
    <mergeCell ref="J40:J44"/>
    <mergeCell ref="K40:K44"/>
    <mergeCell ref="L40:L44"/>
    <mergeCell ref="M40:M44"/>
    <mergeCell ref="D34:D38"/>
    <mergeCell ref="E34:E38"/>
    <mergeCell ref="F34:F38"/>
    <mergeCell ref="G34:G38"/>
    <mergeCell ref="H34:H38"/>
    <mergeCell ref="I34:I38"/>
    <mergeCell ref="J34:J38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K34:K38"/>
    <mergeCell ref="L34:L38"/>
    <mergeCell ref="M24:M28"/>
    <mergeCell ref="D29:D33"/>
    <mergeCell ref="E29:E33"/>
    <mergeCell ref="F29:F33"/>
    <mergeCell ref="G29:G33"/>
    <mergeCell ref="H29:H33"/>
    <mergeCell ref="I29:I33"/>
    <mergeCell ref="J29:J33"/>
    <mergeCell ref="K29:K33"/>
    <mergeCell ref="L29:L33"/>
    <mergeCell ref="G24:G28"/>
    <mergeCell ref="H24:H28"/>
    <mergeCell ref="I24:I28"/>
    <mergeCell ref="J24:J28"/>
    <mergeCell ref="K24:K28"/>
    <mergeCell ref="L24:L28"/>
    <mergeCell ref="D24:D28"/>
    <mergeCell ref="E24:E28"/>
    <mergeCell ref="F24:F28"/>
    <mergeCell ref="M29:M33"/>
    <mergeCell ref="M34:M38"/>
    <mergeCell ref="H22:I22"/>
    <mergeCell ref="J22:K22"/>
    <mergeCell ref="L22:L23"/>
    <mergeCell ref="M22:M23"/>
    <mergeCell ref="N22:N23"/>
    <mergeCell ref="O22:O23"/>
    <mergeCell ref="A22:A23"/>
    <mergeCell ref="B22:B23"/>
    <mergeCell ref="C22:C23"/>
    <mergeCell ref="D22:E23"/>
    <mergeCell ref="F22:F23"/>
    <mergeCell ref="G22:G23"/>
    <mergeCell ref="C8:E8"/>
    <mergeCell ref="I8:J8"/>
    <mergeCell ref="C9:E9"/>
    <mergeCell ref="C11:E11"/>
    <mergeCell ref="C12:E12"/>
    <mergeCell ref="C13:E13"/>
    <mergeCell ref="A1:J1"/>
    <mergeCell ref="A2:J2"/>
    <mergeCell ref="A3:J3"/>
    <mergeCell ref="I5:J5"/>
    <mergeCell ref="C6:E6"/>
    <mergeCell ref="C7:E7"/>
    <mergeCell ref="I7:J7"/>
  </mergeCells>
  <conditionalFormatting sqref="C103">
    <cfRule type="cellIs" dxfId="318" priority="25" operator="notEqual">
      <formula>100</formula>
    </cfRule>
  </conditionalFormatting>
  <conditionalFormatting sqref="C143">
    <cfRule type="cellIs" dxfId="317" priority="23" operator="equal">
      <formula>""</formula>
    </cfRule>
  </conditionalFormatting>
  <conditionalFormatting sqref="G39">
    <cfRule type="cellIs" dxfId="316" priority="3" operator="notEqual">
      <formula>100</formula>
    </cfRule>
  </conditionalFormatting>
  <conditionalFormatting sqref="G45">
    <cfRule type="cellIs" dxfId="315" priority="24" operator="notEqual">
      <formula>100</formula>
    </cfRule>
  </conditionalFormatting>
  <conditionalFormatting sqref="G51 G62">
    <cfRule type="cellIs" dxfId="314" priority="7" operator="notEqual">
      <formula>100</formula>
    </cfRule>
  </conditionalFormatting>
  <conditionalFormatting sqref="G73">
    <cfRule type="cellIs" dxfId="313" priority="22" operator="notEqual">
      <formula>100</formula>
    </cfRule>
  </conditionalFormatting>
  <conditionalFormatting sqref="G79">
    <cfRule type="cellIs" dxfId="312" priority="2" operator="notEqual">
      <formula>100</formula>
    </cfRule>
  </conditionalFormatting>
  <conditionalFormatting sqref="G90">
    <cfRule type="cellIs" dxfId="311" priority="21" operator="notEqual">
      <formula>100</formula>
    </cfRule>
  </conditionalFormatting>
  <conditionalFormatting sqref="G96">
    <cfRule type="cellIs" dxfId="310" priority="20" operator="notEqual">
      <formula>100</formula>
    </cfRule>
  </conditionalFormatting>
  <conditionalFormatting sqref="G102">
    <cfRule type="cellIs" dxfId="309" priority="19" operator="notEqual">
      <formula>100</formula>
    </cfRule>
  </conditionalFormatting>
  <conditionalFormatting sqref="K121:K125">
    <cfRule type="cellIs" dxfId="308" priority="11" operator="equal">
      <formula>FALSE</formula>
    </cfRule>
  </conditionalFormatting>
  <conditionalFormatting sqref="L24">
    <cfRule type="cellIs" dxfId="307" priority="18" operator="equal">
      <formula>FALSE</formula>
    </cfRule>
  </conditionalFormatting>
  <conditionalFormatting sqref="L29">
    <cfRule type="cellIs" dxfId="306" priority="4" operator="equal">
      <formula>FALSE</formula>
    </cfRule>
  </conditionalFormatting>
  <conditionalFormatting sqref="L34">
    <cfRule type="cellIs" dxfId="305" priority="8" operator="equal">
      <formula>FALSE</formula>
    </cfRule>
  </conditionalFormatting>
  <conditionalFormatting sqref="L40">
    <cfRule type="cellIs" dxfId="304" priority="17" operator="equal">
      <formula>FALSE</formula>
    </cfRule>
  </conditionalFormatting>
  <conditionalFormatting sqref="L46">
    <cfRule type="cellIs" dxfId="303" priority="6" operator="equal">
      <formula>FALSE</formula>
    </cfRule>
  </conditionalFormatting>
  <conditionalFormatting sqref="L52">
    <cfRule type="cellIs" dxfId="302" priority="1" operator="equal">
      <formula>FALSE</formula>
    </cfRule>
  </conditionalFormatting>
  <conditionalFormatting sqref="L57">
    <cfRule type="cellIs" dxfId="301" priority="5" operator="equal">
      <formula>FALSE</formula>
    </cfRule>
  </conditionalFormatting>
  <conditionalFormatting sqref="L63">
    <cfRule type="cellIs" dxfId="300" priority="16" operator="equal">
      <formula>FALSE</formula>
    </cfRule>
  </conditionalFormatting>
  <conditionalFormatting sqref="L68">
    <cfRule type="cellIs" dxfId="299" priority="15" operator="equal">
      <formula>FALSE</formula>
    </cfRule>
  </conditionalFormatting>
  <conditionalFormatting sqref="L74">
    <cfRule type="cellIs" dxfId="298" priority="14" operator="equal">
      <formula>FALSE</formula>
    </cfRule>
  </conditionalFormatting>
  <conditionalFormatting sqref="L80">
    <cfRule type="cellIs" dxfId="297" priority="13" operator="equal">
      <formula>FALSE</formula>
    </cfRule>
  </conditionalFormatting>
  <conditionalFormatting sqref="L85">
    <cfRule type="cellIs" dxfId="296" priority="10" operator="equal">
      <formula>FALSE</formula>
    </cfRule>
  </conditionalFormatting>
  <conditionalFormatting sqref="L91">
    <cfRule type="cellIs" dxfId="295" priority="9" operator="equal">
      <formula>FALSE</formula>
    </cfRule>
  </conditionalFormatting>
  <conditionalFormatting sqref="L97">
    <cfRule type="cellIs" dxfId="294" priority="12" operator="equal">
      <formula>FALSE</formula>
    </cfRule>
  </conditionalFormatting>
  <dataValidations count="6">
    <dataValidation allowBlank="1" showInputMessage="1" showErrorMessage="1" error="Only whole numbers between 10 to 100 is allowed." sqref="G63 G68 G74 G80 G52 G97 G91 G40 G57 G46 G85" xr:uid="{64DF4815-DC96-493E-8D1D-FD4BF75BB41B}"/>
    <dataValidation type="whole" allowBlank="1" showInputMessage="1" showErrorMessage="1" error="Only whole numbers between 10 to 100 is allowed." sqref="G98:G101 G64:G67 G69:G72 F74 F80 G58:G61 C97 F97 C91:C95 G81:G84 G24:G38 F91 G92:G95 C46:C50 F46 G75:G78 F57 G41:G44 G53:G56 G47:G50 C52 F52 G86:G89" xr:uid="{7820D0EE-7C9D-4F60-994D-C4E6B298513B}">
      <formula1>5</formula1>
      <formula2>100</formula2>
    </dataValidation>
    <dataValidation type="list" allowBlank="1" showInputMessage="1" showErrorMessage="1" sqref="J97:J101 C143 H40:H44 H24:H38 H97:H101 J52:J61 J63:J72 J74:J89 G121:G125 I121:I125 H63:H72 H91:H95 J91:J95 H74:H89 J40:J44 H46:H50 J46:J50 H52:H61 J24:J38" xr:uid="{CC7AFF03-01F1-44A8-8041-BD76C2838830}">
      <formula1>"Outstanding, Exceeds, Successful, Partially, Unacceptable"</formula1>
    </dataValidation>
    <dataValidation type="whole" allowBlank="1" showInputMessage="1" showErrorMessage="1" error="Only whole numbers between 10 to 100 is allowed." sqref="C74 C40 C80 C98:C101 C24 C63:C72" xr:uid="{0F6205A0-4DD6-4805-999B-6B1B627F41E1}">
      <formula1>10</formula1>
      <formula2>100</formula2>
    </dataValidation>
    <dataValidation type="whole" allowBlank="1" showInputMessage="1" showErrorMessage="1" error="Only whole numbers between 10 to 100 is allowed." sqref="F85:F89" xr:uid="{A05315D5-AC7B-4A97-B66F-9FA36E631566}">
      <formula1>2</formula1>
      <formula2>100</formula2>
    </dataValidation>
    <dataValidation type="whole" allowBlank="1" showInputMessage="1" showErrorMessage="1" error="Only whole numbers between 10 to 100 is allowed." sqref="F63:F72" xr:uid="{359367B2-C094-4522-A221-DAFDBB977ED4}">
      <formula1>1</formula1>
      <formula2>100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154"/>
  <sheetViews>
    <sheetView topLeftCell="A85" zoomScale="69" zoomScaleNormal="69" workbookViewId="0">
      <selection activeCell="F34" sqref="F34:F38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3.33203125" customWidth="1"/>
    <col min="4" max="4" width="2" customWidth="1"/>
    <col min="5" max="5" width="60.33203125" customWidth="1"/>
    <col min="6" max="6" width="14.44140625" bestFit="1" customWidth="1"/>
    <col min="7" max="7" width="12.6640625" bestFit="1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21.33203125" style="92" bestFit="1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47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36.6" customHeight="1" thickBot="1" x14ac:dyDescent="0.35">
      <c r="A23" s="344"/>
      <c r="B23" s="502"/>
      <c r="C23" s="355"/>
      <c r="D23" s="351"/>
      <c r="E23" s="348"/>
      <c r="F23" s="503"/>
      <c r="G23" s="355"/>
      <c r="H23" s="212" t="s">
        <v>34</v>
      </c>
      <c r="I23" s="213" t="s">
        <v>35</v>
      </c>
      <c r="J23" s="212" t="s">
        <v>34</v>
      </c>
      <c r="K23" s="213" t="s">
        <v>36</v>
      </c>
      <c r="L23" s="500"/>
      <c r="M23" s="501"/>
      <c r="N23" s="501"/>
      <c r="O23" s="501"/>
    </row>
    <row r="24" spans="1:17" s="9" customFormat="1" ht="30" customHeight="1" x14ac:dyDescent="0.3">
      <c r="A24" s="393">
        <v>1</v>
      </c>
      <c r="B24" s="510" t="s">
        <v>207</v>
      </c>
      <c r="C24" s="513">
        <v>50</v>
      </c>
      <c r="D24" s="508">
        <v>1</v>
      </c>
      <c r="E24" s="509" t="s">
        <v>272</v>
      </c>
      <c r="F24" s="395">
        <v>20</v>
      </c>
      <c r="G24" s="401">
        <f>F24/$C$24*100</f>
        <v>40</v>
      </c>
      <c r="H24" s="404" t="s">
        <v>39</v>
      </c>
      <c r="I24" s="395"/>
      <c r="J24" s="404" t="s">
        <v>39</v>
      </c>
      <c r="K24" s="507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1</v>
      </c>
      <c r="N24" s="209" t="s">
        <v>39</v>
      </c>
      <c r="O24" s="297" t="s">
        <v>273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94"/>
      <c r="B25" s="511"/>
      <c r="C25" s="514"/>
      <c r="D25" s="362"/>
      <c r="E25" s="505"/>
      <c r="F25" s="378"/>
      <c r="G25" s="402"/>
      <c r="H25" s="405"/>
      <c r="I25" s="378"/>
      <c r="J25" s="405"/>
      <c r="K25" s="506"/>
      <c r="L25" s="385"/>
      <c r="M25" s="388"/>
      <c r="N25" s="210" t="s">
        <v>43</v>
      </c>
      <c r="O25" s="298" t="s">
        <v>274</v>
      </c>
      <c r="P25" s="105"/>
      <c r="Q25" s="153"/>
    </row>
    <row r="26" spans="1:17" s="9" customFormat="1" ht="30" customHeight="1" x14ac:dyDescent="0.3">
      <c r="A26" s="394"/>
      <c r="B26" s="511"/>
      <c r="C26" s="514"/>
      <c r="D26" s="362"/>
      <c r="E26" s="505"/>
      <c r="F26" s="378"/>
      <c r="G26" s="402"/>
      <c r="H26" s="405"/>
      <c r="I26" s="378"/>
      <c r="J26" s="405"/>
      <c r="K26" s="506"/>
      <c r="L26" s="385"/>
      <c r="M26" s="388"/>
      <c r="N26" s="210" t="s">
        <v>45</v>
      </c>
      <c r="O26" s="298" t="s">
        <v>275</v>
      </c>
      <c r="P26" s="105"/>
      <c r="Q26" s="153"/>
    </row>
    <row r="27" spans="1:17" s="9" customFormat="1" ht="30" customHeight="1" x14ac:dyDescent="0.3">
      <c r="A27" s="394"/>
      <c r="B27" s="511"/>
      <c r="C27" s="514"/>
      <c r="D27" s="362"/>
      <c r="E27" s="505"/>
      <c r="F27" s="378"/>
      <c r="G27" s="402"/>
      <c r="H27" s="405"/>
      <c r="I27" s="378"/>
      <c r="J27" s="405"/>
      <c r="K27" s="506"/>
      <c r="L27" s="385"/>
      <c r="M27" s="388"/>
      <c r="N27" s="210" t="s">
        <v>47</v>
      </c>
      <c r="O27" s="298" t="s">
        <v>276</v>
      </c>
      <c r="P27" s="105"/>
      <c r="Q27" s="153"/>
    </row>
    <row r="28" spans="1:17" s="9" customFormat="1" ht="30" customHeight="1" thickBot="1" x14ac:dyDescent="0.35">
      <c r="A28" s="394"/>
      <c r="B28" s="511"/>
      <c r="C28" s="514"/>
      <c r="D28" s="362"/>
      <c r="E28" s="505"/>
      <c r="F28" s="378"/>
      <c r="G28" s="402"/>
      <c r="H28" s="405"/>
      <c r="I28" s="378"/>
      <c r="J28" s="405"/>
      <c r="K28" s="506"/>
      <c r="L28" s="386"/>
      <c r="M28" s="389"/>
      <c r="N28" s="211" t="s">
        <v>49</v>
      </c>
      <c r="O28" s="299" t="s">
        <v>277</v>
      </c>
      <c r="P28" s="105"/>
      <c r="Q28" s="153"/>
    </row>
    <row r="29" spans="1:17" s="9" customFormat="1" ht="30" customHeight="1" x14ac:dyDescent="0.3">
      <c r="A29" s="394"/>
      <c r="B29" s="511"/>
      <c r="C29" s="514"/>
      <c r="D29" s="362">
        <v>2</v>
      </c>
      <c r="E29" s="504" t="s">
        <v>278</v>
      </c>
      <c r="F29" s="378">
        <v>20</v>
      </c>
      <c r="G29" s="401">
        <f>F29/$C$24*100</f>
        <v>40</v>
      </c>
      <c r="H29" s="405" t="s">
        <v>39</v>
      </c>
      <c r="I29" s="378"/>
      <c r="J29" s="405" t="s">
        <v>39</v>
      </c>
      <c r="K29" s="506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1</v>
      </c>
      <c r="N29" s="209" t="s">
        <v>39</v>
      </c>
      <c r="O29" s="139" t="s">
        <v>279</v>
      </c>
      <c r="P29" s="105"/>
      <c r="Q29" s="153"/>
    </row>
    <row r="30" spans="1:17" s="9" customFormat="1" ht="30" customHeight="1" x14ac:dyDescent="0.3">
      <c r="A30" s="394"/>
      <c r="B30" s="511"/>
      <c r="C30" s="514"/>
      <c r="D30" s="362"/>
      <c r="E30" s="505"/>
      <c r="F30" s="378"/>
      <c r="G30" s="402"/>
      <c r="H30" s="405"/>
      <c r="I30" s="378"/>
      <c r="J30" s="405"/>
      <c r="K30" s="506"/>
      <c r="L30" s="385"/>
      <c r="M30" s="388"/>
      <c r="N30" s="210" t="s">
        <v>43</v>
      </c>
      <c r="O30" s="140" t="s">
        <v>280</v>
      </c>
      <c r="P30" s="105"/>
      <c r="Q30" s="153"/>
    </row>
    <row r="31" spans="1:17" s="9" customFormat="1" ht="30" customHeight="1" x14ac:dyDescent="0.3">
      <c r="A31" s="394"/>
      <c r="B31" s="511"/>
      <c r="C31" s="514"/>
      <c r="D31" s="362"/>
      <c r="E31" s="505"/>
      <c r="F31" s="378"/>
      <c r="G31" s="402"/>
      <c r="H31" s="405"/>
      <c r="I31" s="378"/>
      <c r="J31" s="405"/>
      <c r="K31" s="506"/>
      <c r="L31" s="385"/>
      <c r="M31" s="388"/>
      <c r="N31" s="210" t="s">
        <v>45</v>
      </c>
      <c r="O31" s="140" t="s">
        <v>281</v>
      </c>
      <c r="P31" s="105"/>
      <c r="Q31" s="153"/>
    </row>
    <row r="32" spans="1:17" s="9" customFormat="1" ht="30" customHeight="1" x14ac:dyDescent="0.3">
      <c r="A32" s="394"/>
      <c r="B32" s="511"/>
      <c r="C32" s="514"/>
      <c r="D32" s="362"/>
      <c r="E32" s="505"/>
      <c r="F32" s="378"/>
      <c r="G32" s="402"/>
      <c r="H32" s="405"/>
      <c r="I32" s="378"/>
      <c r="J32" s="405"/>
      <c r="K32" s="506"/>
      <c r="L32" s="385"/>
      <c r="M32" s="388"/>
      <c r="N32" s="210" t="s">
        <v>47</v>
      </c>
      <c r="O32" s="140" t="s">
        <v>282</v>
      </c>
      <c r="P32" s="105"/>
      <c r="Q32" s="153"/>
    </row>
    <row r="33" spans="1:17" s="9" customFormat="1" ht="30" customHeight="1" thickBot="1" x14ac:dyDescent="0.35">
      <c r="A33" s="394"/>
      <c r="B33" s="511"/>
      <c r="C33" s="514"/>
      <c r="D33" s="362"/>
      <c r="E33" s="505"/>
      <c r="F33" s="378"/>
      <c r="G33" s="402"/>
      <c r="H33" s="405"/>
      <c r="I33" s="378"/>
      <c r="J33" s="405"/>
      <c r="K33" s="506"/>
      <c r="L33" s="386"/>
      <c r="M33" s="389"/>
      <c r="N33" s="211" t="s">
        <v>49</v>
      </c>
      <c r="O33" s="208" t="s">
        <v>283</v>
      </c>
      <c r="P33" s="105"/>
      <c r="Q33" s="153"/>
    </row>
    <row r="34" spans="1:17" s="9" customFormat="1" ht="30" customHeight="1" x14ac:dyDescent="0.3">
      <c r="A34" s="394"/>
      <c r="B34" s="511"/>
      <c r="C34" s="514"/>
      <c r="D34" s="516">
        <v>3</v>
      </c>
      <c r="E34" s="517" t="s">
        <v>284</v>
      </c>
      <c r="F34" s="520">
        <v>10</v>
      </c>
      <c r="G34" s="521">
        <f>F34/$C$24*100</f>
        <v>20</v>
      </c>
      <c r="H34" s="522" t="s">
        <v>39</v>
      </c>
      <c r="I34" s="520"/>
      <c r="J34" s="522" t="s">
        <v>39</v>
      </c>
      <c r="K34" s="525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0.5</v>
      </c>
      <c r="N34" s="215" t="s">
        <v>39</v>
      </c>
      <c r="O34" s="108" t="s">
        <v>211</v>
      </c>
      <c r="P34" s="105"/>
      <c r="Q34" s="153" t="str">
        <f>IF(AND($C$24&gt;0,G34&gt;0,J34=""),"RATING REQ'D",IF(AND(K34="",OR(J34="Outstanding",J34="Exceeds",J34="Unacceptable")),"Comments compulsory for O, E or U rating",""))</f>
        <v/>
      </c>
    </row>
    <row r="35" spans="1:17" s="9" customFormat="1" ht="30" customHeight="1" x14ac:dyDescent="0.3">
      <c r="A35" s="394"/>
      <c r="B35" s="511"/>
      <c r="C35" s="514"/>
      <c r="D35" s="480"/>
      <c r="E35" s="518"/>
      <c r="F35" s="357"/>
      <c r="G35" s="367"/>
      <c r="H35" s="338"/>
      <c r="I35" s="357"/>
      <c r="J35" s="338"/>
      <c r="K35" s="382"/>
      <c r="L35" s="385"/>
      <c r="M35" s="388"/>
      <c r="N35" s="170" t="s">
        <v>43</v>
      </c>
      <c r="O35" s="109" t="s">
        <v>212</v>
      </c>
      <c r="P35" s="105"/>
      <c r="Q35" s="153"/>
    </row>
    <row r="36" spans="1:17" s="9" customFormat="1" ht="30" customHeight="1" x14ac:dyDescent="0.3">
      <c r="A36" s="394"/>
      <c r="B36" s="511"/>
      <c r="C36" s="514"/>
      <c r="D36" s="480"/>
      <c r="E36" s="518"/>
      <c r="F36" s="357"/>
      <c r="G36" s="367"/>
      <c r="H36" s="338"/>
      <c r="I36" s="357"/>
      <c r="J36" s="338"/>
      <c r="K36" s="382"/>
      <c r="L36" s="385"/>
      <c r="M36" s="388"/>
      <c r="N36" s="170" t="s">
        <v>45</v>
      </c>
      <c r="O36" s="300" t="s">
        <v>213</v>
      </c>
      <c r="P36" s="105"/>
      <c r="Q36" s="153"/>
    </row>
    <row r="37" spans="1:17" s="9" customFormat="1" ht="30" customHeight="1" x14ac:dyDescent="0.3">
      <c r="A37" s="394"/>
      <c r="B37" s="511"/>
      <c r="C37" s="514"/>
      <c r="D37" s="480"/>
      <c r="E37" s="518"/>
      <c r="F37" s="357"/>
      <c r="G37" s="367"/>
      <c r="H37" s="338"/>
      <c r="I37" s="357"/>
      <c r="J37" s="338"/>
      <c r="K37" s="382"/>
      <c r="L37" s="385"/>
      <c r="M37" s="388"/>
      <c r="N37" s="170" t="s">
        <v>47</v>
      </c>
      <c r="O37" s="109" t="s">
        <v>61</v>
      </c>
      <c r="P37" s="105"/>
      <c r="Q37" s="153"/>
    </row>
    <row r="38" spans="1:17" s="9" customFormat="1" ht="30" customHeight="1" thickBot="1" x14ac:dyDescent="0.35">
      <c r="A38" s="417"/>
      <c r="B38" s="512"/>
      <c r="C38" s="515"/>
      <c r="D38" s="481"/>
      <c r="E38" s="519"/>
      <c r="F38" s="358"/>
      <c r="G38" s="368"/>
      <c r="H38" s="339"/>
      <c r="I38" s="358"/>
      <c r="J38" s="339"/>
      <c r="K38" s="383"/>
      <c r="L38" s="386"/>
      <c r="M38" s="389"/>
      <c r="N38" s="172" t="s">
        <v>49</v>
      </c>
      <c r="O38" s="281" t="s">
        <v>62</v>
      </c>
      <c r="P38" s="105"/>
      <c r="Q38" s="153"/>
    </row>
    <row r="39" spans="1:17" s="9" customFormat="1" ht="30" customHeight="1" thickBot="1" x14ac:dyDescent="0.35">
      <c r="A39" s="11"/>
      <c r="B39" s="10"/>
      <c r="C39" s="72"/>
      <c r="E39" s="14"/>
      <c r="F39" s="14"/>
      <c r="G39" s="83">
        <f>IF(C24=0,0,SUM(G24:G38))</f>
        <v>100</v>
      </c>
      <c r="H39" s="45" t="str">
        <f>IF(AND(C8&gt;0,G39=0),"PLEASE ENSURE KPIs ARE SET",IF(AND(C8&gt;0,G39&gt;0,G39&lt;100),"PLEASE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P39" s="105"/>
      <c r="Q39" s="153"/>
    </row>
    <row r="40" spans="1:17" s="9" customFormat="1" ht="30" customHeight="1" x14ac:dyDescent="0.3">
      <c r="A40" s="393">
        <v>2</v>
      </c>
      <c r="B40" s="510" t="s">
        <v>214</v>
      </c>
      <c r="C40" s="597">
        <v>0</v>
      </c>
      <c r="D40" s="458">
        <v>1</v>
      </c>
      <c r="E40" s="600" t="s">
        <v>285</v>
      </c>
      <c r="F40" s="356">
        <v>10</v>
      </c>
      <c r="G40" s="366" t="e">
        <f>F40/$C$40*100</f>
        <v>#DIV/0!</v>
      </c>
      <c r="H40" s="337" t="s">
        <v>39</v>
      </c>
      <c r="I40" s="356"/>
      <c r="J40" s="337" t="s">
        <v>39</v>
      </c>
      <c r="K40" s="381" t="s">
        <v>41</v>
      </c>
      <c r="L40" s="384" t="e">
        <f>IF(OR($C$40=0,G40=0),FALSE,IF(J40="Outstanding",5,IF(J40="Exceeds",4,IF(J40="Successful",3,IF(J40="Partially",2,IF(J40="Unacceptable",1))))))</f>
        <v>#DIV/0!</v>
      </c>
      <c r="M40" s="387" t="e">
        <f>$C$40*G40*L40/10000</f>
        <v>#DIV/0!</v>
      </c>
      <c r="N40" s="161" t="s">
        <v>39</v>
      </c>
      <c r="O40" s="139" t="s">
        <v>286</v>
      </c>
      <c r="P40" s="105"/>
      <c r="Q40" s="153" t="e">
        <f>IF(AND($C$40&gt;0,G40&gt;0,J40=""),"RATING REQ'D",IF(AND(K40="",OR(J40="Outstanding",J40="Exceeds",J40="Unacceptable")),"Comments compulsory for O, E or U rating",""))</f>
        <v>#DIV/0!</v>
      </c>
    </row>
    <row r="41" spans="1:17" s="9" customFormat="1" ht="30" customHeight="1" x14ac:dyDescent="0.3">
      <c r="A41" s="394"/>
      <c r="B41" s="511"/>
      <c r="C41" s="598"/>
      <c r="D41" s="459"/>
      <c r="E41" s="601"/>
      <c r="F41" s="357"/>
      <c r="G41" s="367"/>
      <c r="H41" s="338"/>
      <c r="I41" s="357"/>
      <c r="J41" s="338"/>
      <c r="K41" s="382"/>
      <c r="L41" s="385"/>
      <c r="M41" s="388"/>
      <c r="N41" s="162" t="s">
        <v>43</v>
      </c>
      <c r="O41" s="140" t="s">
        <v>287</v>
      </c>
      <c r="P41" s="105"/>
      <c r="Q41" s="153"/>
    </row>
    <row r="42" spans="1:17" s="9" customFormat="1" ht="30" customHeight="1" x14ac:dyDescent="0.3">
      <c r="A42" s="394"/>
      <c r="B42" s="511"/>
      <c r="C42" s="598"/>
      <c r="D42" s="459"/>
      <c r="E42" s="601"/>
      <c r="F42" s="357"/>
      <c r="G42" s="367"/>
      <c r="H42" s="338"/>
      <c r="I42" s="357"/>
      <c r="J42" s="338"/>
      <c r="K42" s="382"/>
      <c r="L42" s="385"/>
      <c r="M42" s="388"/>
      <c r="N42" s="162" t="s">
        <v>45</v>
      </c>
      <c r="O42" s="140" t="s">
        <v>288</v>
      </c>
      <c r="P42" s="105"/>
      <c r="Q42" s="153"/>
    </row>
    <row r="43" spans="1:17" s="9" customFormat="1" ht="30" customHeight="1" x14ac:dyDescent="0.3">
      <c r="A43" s="394"/>
      <c r="B43" s="511"/>
      <c r="C43" s="598"/>
      <c r="D43" s="459"/>
      <c r="E43" s="601"/>
      <c r="F43" s="357"/>
      <c r="G43" s="367"/>
      <c r="H43" s="338"/>
      <c r="I43" s="357"/>
      <c r="J43" s="338"/>
      <c r="K43" s="382"/>
      <c r="L43" s="385"/>
      <c r="M43" s="388"/>
      <c r="N43" s="162" t="s">
        <v>47</v>
      </c>
      <c r="O43" s="140" t="s">
        <v>289</v>
      </c>
      <c r="P43" s="105"/>
      <c r="Q43" s="153"/>
    </row>
    <row r="44" spans="1:17" s="9" customFormat="1" ht="30" customHeight="1" thickBot="1" x14ac:dyDescent="0.35">
      <c r="A44" s="394"/>
      <c r="B44" s="511"/>
      <c r="C44" s="598"/>
      <c r="D44" s="460"/>
      <c r="E44" s="602"/>
      <c r="F44" s="453"/>
      <c r="G44" s="468"/>
      <c r="H44" s="452"/>
      <c r="I44" s="453"/>
      <c r="J44" s="452"/>
      <c r="K44" s="454"/>
      <c r="L44" s="455"/>
      <c r="M44" s="389"/>
      <c r="N44" s="163" t="s">
        <v>49</v>
      </c>
      <c r="O44" s="208" t="s">
        <v>290</v>
      </c>
      <c r="P44" s="105"/>
      <c r="Q44" s="153"/>
    </row>
    <row r="45" spans="1:17" s="9" customFormat="1" ht="30" customHeight="1" thickBot="1" x14ac:dyDescent="0.35">
      <c r="A45" s="11"/>
      <c r="B45" s="10"/>
      <c r="C45" s="72"/>
      <c r="E45" s="14"/>
      <c r="F45" s="14"/>
      <c r="G45" s="83">
        <f>IF(C40=0,0,SUM(G40:G44))</f>
        <v>0</v>
      </c>
      <c r="H45" s="45" t="str">
        <f>IF(AND(C24&gt;0,G45=0),"PLEASE ENSURE KPIs ARE SET",IF(AND(C24&gt;0,G45&gt;0,G45&lt;100),"PLEASE ENSURE TOTAL WEIGHTAGE IS 100%.",IF(G45&gt;100,"WEIGHTAGE EXCEEDED, PLEASE REVIEW.","")))</f>
        <v>PLEASE ENSURE KPIs ARE SET</v>
      </c>
      <c r="I45" s="14"/>
      <c r="J45" s="11"/>
      <c r="K45" s="14"/>
      <c r="L45" s="103"/>
      <c r="M45" s="104"/>
      <c r="N45" s="105"/>
      <c r="O45" s="106" t="str">
        <f>IF(N45="","",1)</f>
        <v/>
      </c>
      <c r="P45" s="105"/>
      <c r="Q45" s="153"/>
    </row>
    <row r="46" spans="1:17" s="9" customFormat="1" ht="30" customHeight="1" x14ac:dyDescent="0.3">
      <c r="A46" s="393">
        <v>3</v>
      </c>
      <c r="B46" s="510" t="s">
        <v>221</v>
      </c>
      <c r="C46" s="513">
        <v>5</v>
      </c>
      <c r="D46" s="479">
        <v>1</v>
      </c>
      <c r="E46" s="599" t="s">
        <v>291</v>
      </c>
      <c r="F46" s="356">
        <v>5</v>
      </c>
      <c r="G46" s="366">
        <f>F46/$C$46*100</f>
        <v>100</v>
      </c>
      <c r="H46" s="337" t="s">
        <v>39</v>
      </c>
      <c r="I46" s="356"/>
      <c r="J46" s="337" t="s">
        <v>39</v>
      </c>
      <c r="K46" s="381" t="s">
        <v>41</v>
      </c>
      <c r="L46" s="384">
        <f>IF(OR(C46=0,G46=0),FALSE,IF(J46="Outstanding",5,IF(J46="Exceeds",4,IF(J46="Successful",3,IF(J46="Partially",2,IF(J46="Unacceptable",1))))))</f>
        <v>5</v>
      </c>
      <c r="M46" s="387">
        <f>$C$46*G46*L46/10000</f>
        <v>0.25</v>
      </c>
      <c r="N46" s="197" t="s">
        <v>39</v>
      </c>
      <c r="O46" s="301" t="s">
        <v>223</v>
      </c>
      <c r="P46" s="105"/>
      <c r="Q46" s="153" t="str">
        <f>IF(AND($C$46&gt;0,G46&gt;0,J46=""),"RATING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394"/>
      <c r="B47" s="511"/>
      <c r="C47" s="514"/>
      <c r="D47" s="480"/>
      <c r="E47" s="498"/>
      <c r="F47" s="357"/>
      <c r="G47" s="367"/>
      <c r="H47" s="338"/>
      <c r="I47" s="357"/>
      <c r="J47" s="338"/>
      <c r="K47" s="382"/>
      <c r="L47" s="385"/>
      <c r="M47" s="388"/>
      <c r="N47" s="142" t="s">
        <v>43</v>
      </c>
      <c r="O47" s="302" t="s">
        <v>224</v>
      </c>
      <c r="P47" s="105"/>
      <c r="Q47" s="153"/>
    </row>
    <row r="48" spans="1:17" s="9" customFormat="1" ht="30" customHeight="1" x14ac:dyDescent="0.3">
      <c r="A48" s="394"/>
      <c r="B48" s="511"/>
      <c r="C48" s="514"/>
      <c r="D48" s="480"/>
      <c r="E48" s="498"/>
      <c r="F48" s="357"/>
      <c r="G48" s="367"/>
      <c r="H48" s="338"/>
      <c r="I48" s="357"/>
      <c r="J48" s="338"/>
      <c r="K48" s="382"/>
      <c r="L48" s="385"/>
      <c r="M48" s="388"/>
      <c r="N48" s="142" t="s">
        <v>45</v>
      </c>
      <c r="O48" s="303" t="s">
        <v>225</v>
      </c>
      <c r="P48" s="105"/>
      <c r="Q48" s="153"/>
    </row>
    <row r="49" spans="1:17" s="9" customFormat="1" ht="30" customHeight="1" x14ac:dyDescent="0.3">
      <c r="A49" s="394"/>
      <c r="B49" s="511"/>
      <c r="C49" s="514"/>
      <c r="D49" s="480"/>
      <c r="E49" s="498"/>
      <c r="F49" s="357"/>
      <c r="G49" s="367"/>
      <c r="H49" s="338"/>
      <c r="I49" s="357"/>
      <c r="J49" s="338"/>
      <c r="K49" s="382"/>
      <c r="L49" s="385"/>
      <c r="M49" s="388"/>
      <c r="N49" s="142" t="s">
        <v>47</v>
      </c>
      <c r="O49" s="304" t="s">
        <v>226</v>
      </c>
      <c r="P49" s="105"/>
      <c r="Q49" s="153"/>
    </row>
    <row r="50" spans="1:17" s="9" customFormat="1" ht="30" customHeight="1" thickBot="1" x14ac:dyDescent="0.35">
      <c r="A50" s="417"/>
      <c r="B50" s="512"/>
      <c r="C50" s="515"/>
      <c r="D50" s="481"/>
      <c r="E50" s="499"/>
      <c r="F50" s="358"/>
      <c r="G50" s="368"/>
      <c r="H50" s="339"/>
      <c r="I50" s="358"/>
      <c r="J50" s="339"/>
      <c r="K50" s="383"/>
      <c r="L50" s="386"/>
      <c r="M50" s="389"/>
      <c r="N50" s="200" t="s">
        <v>49</v>
      </c>
      <c r="O50" s="305" t="s">
        <v>227</v>
      </c>
      <c r="P50" s="105"/>
      <c r="Q50" s="153"/>
    </row>
    <row r="51" spans="1:17" s="9" customFormat="1" ht="30" customHeight="1" thickBot="1" x14ac:dyDescent="0.35">
      <c r="A51" s="11"/>
      <c r="B51" s="10"/>
      <c r="C51" s="72"/>
      <c r="E51" s="14"/>
      <c r="F51" s="14"/>
      <c r="G51" s="83">
        <f>IF(C46=0,0,SUM(G46:G50))</f>
        <v>100</v>
      </c>
      <c r="H51" s="45" t="str">
        <f>IF(AND(C46&gt;0,G51=0),"PLEASE ENSURE KPIs ARE SET",IF(AND(C46&gt;0,G51&gt;0,G51&lt;100),"PLEASE ENSURE TOTAL WEIGHTAGE IS 100%.",IF(G51&gt;100,"WEIGHTAGE EXCEEDED, PLEASE REVIEW.","")))</f>
        <v/>
      </c>
      <c r="I51" s="14"/>
      <c r="J51" s="11"/>
      <c r="K51" s="14"/>
      <c r="L51" s="103"/>
      <c r="M51" s="104"/>
      <c r="N51" s="105"/>
      <c r="O51" s="106" t="str">
        <f>IF(N51="","",1)</f>
        <v/>
      </c>
      <c r="P51" s="105"/>
      <c r="Q51" s="153"/>
    </row>
    <row r="52" spans="1:17" s="9" customFormat="1" ht="30" customHeight="1" x14ac:dyDescent="0.3">
      <c r="A52" s="393">
        <v>4</v>
      </c>
      <c r="B52" s="542" t="s">
        <v>37</v>
      </c>
      <c r="C52" s="513">
        <v>5</v>
      </c>
      <c r="D52" s="479">
        <v>1</v>
      </c>
      <c r="E52" s="497" t="s">
        <v>228</v>
      </c>
      <c r="F52" s="356">
        <v>5</v>
      </c>
      <c r="G52" s="366">
        <f>F52/$C$52*100</f>
        <v>100</v>
      </c>
      <c r="H52" s="337" t="s">
        <v>39</v>
      </c>
      <c r="I52" s="356"/>
      <c r="J52" s="337" t="s">
        <v>39</v>
      </c>
      <c r="K52" s="381" t="s">
        <v>41</v>
      </c>
      <c r="L52" s="384">
        <f>IF(OR($C$52=0,G52=0),FALSE,IF(J52="Outstanding",5,IF(J52="Exceeds",4,IF(J52="Successful",3,IF(J52="Partially",2,IF(J52="Unacceptable",1))))))</f>
        <v>5</v>
      </c>
      <c r="M52" s="387">
        <f>$C$52*G52*L52/10000</f>
        <v>0.25</v>
      </c>
      <c r="N52" s="197" t="s">
        <v>39</v>
      </c>
      <c r="O52" s="108" t="s">
        <v>229</v>
      </c>
      <c r="P52" s="105"/>
      <c r="Q52" s="153" t="str">
        <f>IF(AND($C$52&gt;0,G52&gt;0,J52=""),"RATING REQ'D",IF(AND(K52="",OR(J52="Outstanding",J52="Exceeds", J52="Unacceptable")),"Comments compulsory for O, E and U rating",""))</f>
        <v/>
      </c>
    </row>
    <row r="53" spans="1:17" s="9" customFormat="1" ht="30" customHeight="1" x14ac:dyDescent="0.3">
      <c r="A53" s="394"/>
      <c r="B53" s="543"/>
      <c r="C53" s="514"/>
      <c r="D53" s="480"/>
      <c r="E53" s="498"/>
      <c r="F53" s="357"/>
      <c r="G53" s="367"/>
      <c r="H53" s="338"/>
      <c r="I53" s="357"/>
      <c r="J53" s="338"/>
      <c r="K53" s="382"/>
      <c r="L53" s="385"/>
      <c r="M53" s="388"/>
      <c r="N53" s="142" t="s">
        <v>43</v>
      </c>
      <c r="O53" s="109" t="s">
        <v>230</v>
      </c>
      <c r="P53" s="105"/>
      <c r="Q53" s="153"/>
    </row>
    <row r="54" spans="1:17" s="9" customFormat="1" ht="30" customHeight="1" x14ac:dyDescent="0.3">
      <c r="A54" s="394"/>
      <c r="B54" s="543"/>
      <c r="C54" s="514"/>
      <c r="D54" s="480"/>
      <c r="E54" s="498"/>
      <c r="F54" s="357"/>
      <c r="G54" s="367"/>
      <c r="H54" s="338"/>
      <c r="I54" s="357"/>
      <c r="J54" s="338"/>
      <c r="K54" s="382"/>
      <c r="L54" s="385"/>
      <c r="M54" s="388"/>
      <c r="N54" s="142" t="s">
        <v>45</v>
      </c>
      <c r="O54" s="100" t="s">
        <v>231</v>
      </c>
      <c r="P54" s="105"/>
      <c r="Q54" s="153"/>
    </row>
    <row r="55" spans="1:17" s="9" customFormat="1" ht="30" customHeight="1" x14ac:dyDescent="0.3">
      <c r="A55" s="394"/>
      <c r="B55" s="543"/>
      <c r="C55" s="514"/>
      <c r="D55" s="480"/>
      <c r="E55" s="498"/>
      <c r="F55" s="357"/>
      <c r="G55" s="367"/>
      <c r="H55" s="338"/>
      <c r="I55" s="357"/>
      <c r="J55" s="338"/>
      <c r="K55" s="382"/>
      <c r="L55" s="385"/>
      <c r="M55" s="388"/>
      <c r="N55" s="142" t="s">
        <v>47</v>
      </c>
      <c r="O55" s="100" t="s">
        <v>232</v>
      </c>
      <c r="P55" s="105"/>
      <c r="Q55" s="153"/>
    </row>
    <row r="56" spans="1:17" s="9" customFormat="1" ht="30" customHeight="1" thickBot="1" x14ac:dyDescent="0.35">
      <c r="A56" s="417"/>
      <c r="B56" s="603"/>
      <c r="C56" s="515"/>
      <c r="D56" s="481"/>
      <c r="E56" s="499"/>
      <c r="F56" s="358"/>
      <c r="G56" s="368"/>
      <c r="H56" s="339"/>
      <c r="I56" s="358"/>
      <c r="J56" s="339"/>
      <c r="K56" s="383"/>
      <c r="L56" s="386"/>
      <c r="M56" s="389"/>
      <c r="N56" s="200" t="s">
        <v>49</v>
      </c>
      <c r="O56" s="110" t="s">
        <v>233</v>
      </c>
      <c r="P56" s="105"/>
      <c r="Q56" s="153"/>
    </row>
    <row r="57" spans="1:17" s="9" customFormat="1" ht="30" customHeight="1" thickBot="1" x14ac:dyDescent="0.35">
      <c r="A57" s="11"/>
      <c r="B57" s="10"/>
      <c r="C57" s="72"/>
      <c r="E57" s="14"/>
      <c r="F57" s="14"/>
      <c r="G57" s="83">
        <f>IF(C52=0,0,SUM(G52:G56))</f>
        <v>100</v>
      </c>
      <c r="H57" s="45" t="str">
        <f>IF(AND(C52&gt;0,G57=0),"PLEASE ENSURE KPIs ARE SET",IF(AND(C52&gt;0,G57&gt;0,G57&lt;100),"PLEASE ENSURE TOTAL WEIGHTAGE IS 100%.",IF(G57&gt;100,"WEIGHTAGE EXCEEDED, PLEASE REVIEW.","")))</f>
        <v/>
      </c>
      <c r="I57" s="14"/>
      <c r="J57" s="11"/>
      <c r="K57" s="14"/>
      <c r="L57" s="103"/>
      <c r="M57" s="104"/>
      <c r="N57" s="105"/>
      <c r="O57" s="106" t="str">
        <f>IF(N57="","",1)</f>
        <v/>
      </c>
      <c r="P57" s="105"/>
      <c r="Q57" s="153"/>
    </row>
    <row r="58" spans="1:17" s="9" customFormat="1" ht="30" customHeight="1" x14ac:dyDescent="0.3">
      <c r="A58" s="393">
        <v>5</v>
      </c>
      <c r="B58" s="510" t="s">
        <v>236</v>
      </c>
      <c r="C58" s="513">
        <v>15</v>
      </c>
      <c r="D58" s="458">
        <v>1</v>
      </c>
      <c r="E58" s="223" t="s">
        <v>292</v>
      </c>
      <c r="F58" s="356">
        <v>8</v>
      </c>
      <c r="G58" s="366">
        <f>F58/$C$58*100</f>
        <v>53.333333333333336</v>
      </c>
      <c r="H58" s="337" t="s">
        <v>39</v>
      </c>
      <c r="I58" s="356"/>
      <c r="J58" s="337" t="s">
        <v>39</v>
      </c>
      <c r="K58" s="381" t="s">
        <v>41</v>
      </c>
      <c r="L58" s="384">
        <f>IF(OR($C$58=0,G58=0),FALSE,IF(J58="Outstanding",5,IF(J58="Exceeds",4,IF(J58="Successful",3,IF(J58="Partially",2,IF(J58="Unacceptable",1))))))</f>
        <v>5</v>
      </c>
      <c r="M58" s="387">
        <f>$C$58*G58*L58/10000</f>
        <v>0.4</v>
      </c>
      <c r="N58" s="196" t="s">
        <v>39</v>
      </c>
      <c r="O58" s="306" t="s">
        <v>197</v>
      </c>
      <c r="P58" s="105"/>
      <c r="Q58" s="153" t="str">
        <f>IF(AND($C$58&gt;0,G58&gt;0,J58=""),"RATING REQ'D",IF(AND(K58="",OR(J58="Outstanding",J58="Exceeds", J58="Unacceptable")),"Comments compulsory for O, E and U rating",""))</f>
        <v/>
      </c>
    </row>
    <row r="59" spans="1:17" s="9" customFormat="1" ht="30" customHeight="1" x14ac:dyDescent="0.3">
      <c r="A59" s="394"/>
      <c r="B59" s="511"/>
      <c r="C59" s="514"/>
      <c r="D59" s="459"/>
      <c r="E59" s="157" t="s">
        <v>293</v>
      </c>
      <c r="F59" s="357"/>
      <c r="G59" s="367"/>
      <c r="H59" s="338"/>
      <c r="I59" s="357"/>
      <c r="J59" s="338"/>
      <c r="K59" s="382"/>
      <c r="L59" s="385"/>
      <c r="M59" s="388"/>
      <c r="N59" s="99" t="s">
        <v>43</v>
      </c>
      <c r="O59" s="307" t="s">
        <v>198</v>
      </c>
      <c r="P59" s="105"/>
      <c r="Q59" s="153"/>
    </row>
    <row r="60" spans="1:17" s="9" customFormat="1" ht="30" customHeight="1" x14ac:dyDescent="0.3">
      <c r="A60" s="394"/>
      <c r="B60" s="511"/>
      <c r="C60" s="514"/>
      <c r="D60" s="459"/>
      <c r="E60" s="157"/>
      <c r="F60" s="357"/>
      <c r="G60" s="367"/>
      <c r="H60" s="338"/>
      <c r="I60" s="357"/>
      <c r="J60" s="338"/>
      <c r="K60" s="382"/>
      <c r="L60" s="385"/>
      <c r="M60" s="388"/>
      <c r="N60" s="99" t="s">
        <v>45</v>
      </c>
      <c r="O60" s="307" t="s">
        <v>199</v>
      </c>
      <c r="P60" s="105"/>
      <c r="Q60" s="153"/>
    </row>
    <row r="61" spans="1:17" s="9" customFormat="1" ht="30" customHeight="1" x14ac:dyDescent="0.3">
      <c r="A61" s="394"/>
      <c r="B61" s="511"/>
      <c r="C61" s="514"/>
      <c r="D61" s="459"/>
      <c r="E61" s="331"/>
      <c r="F61" s="357"/>
      <c r="G61" s="367"/>
      <c r="H61" s="338"/>
      <c r="I61" s="357"/>
      <c r="J61" s="338"/>
      <c r="K61" s="382"/>
      <c r="L61" s="385"/>
      <c r="M61" s="388"/>
      <c r="N61" s="99" t="s">
        <v>47</v>
      </c>
      <c r="O61" s="307" t="s">
        <v>200</v>
      </c>
      <c r="P61" s="105"/>
      <c r="Q61" s="153"/>
    </row>
    <row r="62" spans="1:17" s="9" customFormat="1" ht="30" customHeight="1" thickBot="1" x14ac:dyDescent="0.35">
      <c r="A62" s="394"/>
      <c r="B62" s="511"/>
      <c r="C62" s="514"/>
      <c r="D62" s="460"/>
      <c r="E62" s="158"/>
      <c r="F62" s="453"/>
      <c r="G62" s="468"/>
      <c r="H62" s="452"/>
      <c r="I62" s="453"/>
      <c r="J62" s="452"/>
      <c r="K62" s="454"/>
      <c r="L62" s="386"/>
      <c r="M62" s="389"/>
      <c r="N62" s="287" t="s">
        <v>49</v>
      </c>
      <c r="O62" s="308" t="s">
        <v>201</v>
      </c>
      <c r="P62" s="105"/>
      <c r="Q62" s="153"/>
    </row>
    <row r="63" spans="1:17" s="9" customFormat="1" ht="30" customHeight="1" x14ac:dyDescent="0.3">
      <c r="A63" s="394"/>
      <c r="B63" s="511"/>
      <c r="C63" s="514"/>
      <c r="D63" s="458">
        <v>2</v>
      </c>
      <c r="E63" s="223" t="s">
        <v>294</v>
      </c>
      <c r="F63" s="356">
        <v>7</v>
      </c>
      <c r="G63" s="366">
        <f>F63/$C$58*100</f>
        <v>46.666666666666664</v>
      </c>
      <c r="H63" s="337" t="s">
        <v>39</v>
      </c>
      <c r="I63" s="356"/>
      <c r="J63" s="337" t="s">
        <v>39</v>
      </c>
      <c r="K63" s="381" t="s">
        <v>41</v>
      </c>
      <c r="L63" s="384">
        <f>IF(OR($C$58=0,G63=0),FALSE,IF(J63="Outstanding",5,IF(J63="Exceeds",4,IF(J63="Successful",3,IF(J63="Partially",2,IF(J63="Unacceptable",1))))))</f>
        <v>5</v>
      </c>
      <c r="M63" s="387">
        <f>$C$58*G63*L63/10000</f>
        <v>0.35</v>
      </c>
      <c r="N63" s="197" t="s">
        <v>39</v>
      </c>
      <c r="O63" s="117" t="s">
        <v>111</v>
      </c>
      <c r="P63" s="105"/>
      <c r="Q63" s="153" t="str">
        <f>IF(AND($C$58&gt;0,G63&gt;0,J63=""),"RATING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511"/>
      <c r="C64" s="514"/>
      <c r="D64" s="459"/>
      <c r="E64" s="157" t="s">
        <v>295</v>
      </c>
      <c r="F64" s="357"/>
      <c r="G64" s="367"/>
      <c r="H64" s="338"/>
      <c r="I64" s="357"/>
      <c r="J64" s="338"/>
      <c r="K64" s="382"/>
      <c r="L64" s="385"/>
      <c r="M64" s="388"/>
      <c r="N64" s="142" t="s">
        <v>43</v>
      </c>
      <c r="O64" s="100" t="s">
        <v>239</v>
      </c>
      <c r="P64" s="105"/>
      <c r="Q64" s="153"/>
    </row>
    <row r="65" spans="1:17" s="9" customFormat="1" ht="30" customHeight="1" x14ac:dyDescent="0.3">
      <c r="A65" s="394"/>
      <c r="B65" s="511"/>
      <c r="C65" s="514"/>
      <c r="D65" s="459"/>
      <c r="E65" s="331"/>
      <c r="F65" s="357"/>
      <c r="G65" s="367"/>
      <c r="H65" s="338"/>
      <c r="I65" s="357"/>
      <c r="J65" s="338"/>
      <c r="K65" s="382"/>
      <c r="L65" s="385"/>
      <c r="M65" s="388"/>
      <c r="N65" s="142" t="s">
        <v>45</v>
      </c>
      <c r="O65" s="100" t="s">
        <v>240</v>
      </c>
      <c r="P65" s="105"/>
      <c r="Q65" s="153"/>
    </row>
    <row r="66" spans="1:17" s="9" customFormat="1" ht="30" customHeight="1" x14ac:dyDescent="0.3">
      <c r="A66" s="394"/>
      <c r="B66" s="511"/>
      <c r="C66" s="514"/>
      <c r="D66" s="459"/>
      <c r="E66" s="157"/>
      <c r="F66" s="357"/>
      <c r="G66" s="367"/>
      <c r="H66" s="338"/>
      <c r="I66" s="357"/>
      <c r="J66" s="338"/>
      <c r="K66" s="382"/>
      <c r="L66" s="385"/>
      <c r="M66" s="388"/>
      <c r="N66" s="142" t="s">
        <v>47</v>
      </c>
      <c r="O66" s="100" t="s">
        <v>241</v>
      </c>
      <c r="P66" s="105"/>
      <c r="Q66" s="153"/>
    </row>
    <row r="67" spans="1:17" s="9" customFormat="1" ht="30" customHeight="1" thickBot="1" x14ac:dyDescent="0.35">
      <c r="A67" s="417"/>
      <c r="B67" s="512"/>
      <c r="C67" s="515"/>
      <c r="D67" s="469"/>
      <c r="E67" s="181"/>
      <c r="F67" s="358"/>
      <c r="G67" s="368"/>
      <c r="H67" s="339"/>
      <c r="I67" s="358"/>
      <c r="J67" s="339"/>
      <c r="K67" s="383"/>
      <c r="L67" s="386"/>
      <c r="M67" s="389"/>
      <c r="N67" s="200" t="s">
        <v>49</v>
      </c>
      <c r="O67" s="110" t="s">
        <v>242</v>
      </c>
      <c r="P67" s="105"/>
      <c r="Q67" s="153"/>
    </row>
    <row r="68" spans="1:17" s="9" customFormat="1" ht="30" customHeight="1" thickBot="1" x14ac:dyDescent="0.35">
      <c r="A68" s="11"/>
      <c r="B68" s="10"/>
      <c r="C68" s="72"/>
      <c r="E68" s="14"/>
      <c r="F68" s="14"/>
      <c r="G68" s="83">
        <f>IF(C58=0,0,SUM(G58:G67))</f>
        <v>100</v>
      </c>
      <c r="H68" s="45" t="str">
        <f>IF(AND(C58&gt;0,G68=0),"PLEASE ENSURE KPIs ARE SET",IF(AND(C58&gt;0,G68&gt;0,G68&lt;100),"PLEASE ENSURE TOTAL WEIGHTAGE IS 100%.",IF(G68&gt;100,"WEIGHTAGE EXCEEDED, PLEASE REVIEW.","")))</f>
        <v/>
      </c>
      <c r="I68" s="14"/>
      <c r="J68" s="11"/>
      <c r="K68" s="14"/>
      <c r="L68" s="103"/>
      <c r="M68" s="104"/>
      <c r="N68" s="105"/>
      <c r="O68" s="106" t="str">
        <f>IF(N68="","",1)</f>
        <v/>
      </c>
      <c r="P68" s="105"/>
      <c r="Q68" s="153"/>
    </row>
    <row r="69" spans="1:17" s="9" customFormat="1" ht="30" customHeight="1" x14ac:dyDescent="0.3">
      <c r="A69" s="456">
        <v>6</v>
      </c>
      <c r="B69" s="542" t="s">
        <v>243</v>
      </c>
      <c r="C69" s="597">
        <v>0</v>
      </c>
      <c r="D69" s="548">
        <v>1</v>
      </c>
      <c r="E69" s="604" t="s">
        <v>296</v>
      </c>
      <c r="F69" s="356">
        <v>10</v>
      </c>
      <c r="G69" s="366" t="e">
        <f>F69/$C$69*100</f>
        <v>#DIV/0!</v>
      </c>
      <c r="H69" s="337" t="s">
        <v>39</v>
      </c>
      <c r="I69" s="356"/>
      <c r="J69" s="337" t="s">
        <v>39</v>
      </c>
      <c r="K69" s="381" t="s">
        <v>41</v>
      </c>
      <c r="L69" s="384" t="e">
        <f>IF(OR($C$69=0,G69=0),FALSE,IF(J69="Outstanding",5,IF(J69="Exceeds",4,IF(J69="Successful",3,IF(J69="Partially",2,IF(J69="Unacceptable",1))))))</f>
        <v>#DIV/0!</v>
      </c>
      <c r="M69" s="387" t="e">
        <f>$C$69*G69*L69/10000</f>
        <v>#DIV/0!</v>
      </c>
      <c r="N69" s="197" t="s">
        <v>39</v>
      </c>
      <c r="O69" s="108" t="s">
        <v>65</v>
      </c>
      <c r="P69" s="105"/>
      <c r="Q69" s="153" t="e">
        <f>IF(AND($C$69&gt;0,G69&gt;0,J69=""),"RATING REQ'D",IF(AND(K69="",OR(J69="Outstanding",J69="Exceeds", J69="Unacceptable")),"Comments compulsory for O, E and U rating",""))</f>
        <v>#DIV/0!</v>
      </c>
    </row>
    <row r="70" spans="1:17" s="9" customFormat="1" ht="30" customHeight="1" x14ac:dyDescent="0.3">
      <c r="A70" s="457"/>
      <c r="B70" s="543"/>
      <c r="C70" s="598"/>
      <c r="D70" s="549"/>
      <c r="E70" s="605"/>
      <c r="F70" s="357"/>
      <c r="G70" s="367"/>
      <c r="H70" s="338"/>
      <c r="I70" s="357"/>
      <c r="J70" s="338"/>
      <c r="K70" s="382"/>
      <c r="L70" s="385"/>
      <c r="M70" s="388"/>
      <c r="N70" s="142" t="s">
        <v>43</v>
      </c>
      <c r="O70" s="109" t="s">
        <v>66</v>
      </c>
      <c r="P70" s="105"/>
      <c r="Q70" s="153"/>
    </row>
    <row r="71" spans="1:17" s="9" customFormat="1" ht="30" customHeight="1" x14ac:dyDescent="0.3">
      <c r="A71" s="457"/>
      <c r="B71" s="543"/>
      <c r="C71" s="598"/>
      <c r="D71" s="549"/>
      <c r="E71" s="605"/>
      <c r="F71" s="357"/>
      <c r="G71" s="367"/>
      <c r="H71" s="338"/>
      <c r="I71" s="357"/>
      <c r="J71" s="338"/>
      <c r="K71" s="382"/>
      <c r="L71" s="385"/>
      <c r="M71" s="388"/>
      <c r="N71" s="142" t="s">
        <v>45</v>
      </c>
      <c r="O71" s="109" t="s">
        <v>245</v>
      </c>
      <c r="P71" s="105"/>
      <c r="Q71" s="153"/>
    </row>
    <row r="72" spans="1:17" s="9" customFormat="1" ht="30" customHeight="1" x14ac:dyDescent="0.3">
      <c r="A72" s="457"/>
      <c r="B72" s="543"/>
      <c r="C72" s="598"/>
      <c r="D72" s="549"/>
      <c r="E72" s="605"/>
      <c r="F72" s="357"/>
      <c r="G72" s="367"/>
      <c r="H72" s="338"/>
      <c r="I72" s="357"/>
      <c r="J72" s="338"/>
      <c r="K72" s="382"/>
      <c r="L72" s="385"/>
      <c r="M72" s="388"/>
      <c r="N72" s="142" t="s">
        <v>47</v>
      </c>
      <c r="O72" s="109" t="s">
        <v>246</v>
      </c>
      <c r="P72" s="105"/>
      <c r="Q72" s="153"/>
    </row>
    <row r="73" spans="1:17" s="9" customFormat="1" ht="30" customHeight="1" thickBot="1" x14ac:dyDescent="0.35">
      <c r="A73" s="590"/>
      <c r="B73" s="544"/>
      <c r="C73" s="598"/>
      <c r="D73" s="550"/>
      <c r="E73" s="606"/>
      <c r="F73" s="358"/>
      <c r="G73" s="368"/>
      <c r="H73" s="339"/>
      <c r="I73" s="358"/>
      <c r="J73" s="339"/>
      <c r="K73" s="383"/>
      <c r="L73" s="386"/>
      <c r="M73" s="389"/>
      <c r="N73" s="200" t="s">
        <v>49</v>
      </c>
      <c r="O73" s="110" t="s">
        <v>247</v>
      </c>
      <c r="P73" s="105"/>
      <c r="Q73" s="153"/>
    </row>
    <row r="74" spans="1:17" s="9" customFormat="1" ht="30" customHeight="1" thickBot="1" x14ac:dyDescent="0.35">
      <c r="A74" s="318"/>
      <c r="B74" s="309"/>
      <c r="C74" s="310"/>
      <c r="D74" s="295"/>
      <c r="E74" s="296"/>
      <c r="F74" s="294"/>
      <c r="G74" s="83">
        <f>IF(C69=0,0,SUM(G69:G73))</f>
        <v>0</v>
      </c>
      <c r="H74" s="293"/>
      <c r="I74" s="292"/>
      <c r="J74" s="293"/>
      <c r="K74" s="289"/>
      <c r="L74" s="290"/>
      <c r="M74" s="291"/>
      <c r="N74" s="312"/>
      <c r="O74" s="145"/>
      <c r="P74" s="105"/>
      <c r="Q74" s="153"/>
    </row>
    <row r="75" spans="1:17" s="9" customFormat="1" ht="30" customHeight="1" x14ac:dyDescent="0.3">
      <c r="A75" s="591">
        <v>7</v>
      </c>
      <c r="B75" s="553" t="s">
        <v>129</v>
      </c>
      <c r="C75" s="554">
        <v>10</v>
      </c>
      <c r="D75" s="548">
        <v>1</v>
      </c>
      <c r="E75" s="555" t="s">
        <v>248</v>
      </c>
      <c r="F75" s="359">
        <v>5</v>
      </c>
      <c r="G75" s="366">
        <f>F75/$C$75*100</f>
        <v>50</v>
      </c>
      <c r="H75" s="337" t="s">
        <v>39</v>
      </c>
      <c r="I75" s="356"/>
      <c r="J75" s="337" t="s">
        <v>39</v>
      </c>
      <c r="K75" s="381" t="s">
        <v>41</v>
      </c>
      <c r="L75" s="384" t="b">
        <f>IF(OR($C$69=0,G75=0),FALSE,IF(J75="Outstanding",5,IF(J75="Exceeds",4,IF(J75="Successful",3,IF(J75="Partially",2,IF(J75="Unacceptable",1))))))</f>
        <v>0</v>
      </c>
      <c r="M75" s="387">
        <f>$C$69*G75*L75/10000</f>
        <v>0</v>
      </c>
      <c r="N75" s="197" t="s">
        <v>39</v>
      </c>
      <c r="O75" s="139" t="s">
        <v>249</v>
      </c>
      <c r="P75" s="105"/>
      <c r="Q75" s="153" t="str">
        <f>IF(AND($C$69&gt;0,G75&gt;0,J75=""),"RATING REQ'D",IF(AND(K75="",OR(J75="Outstanding",J75="Exceeds", J75="Unacceptable")),"Comments compulsory for O, E and U rating",""))</f>
        <v/>
      </c>
    </row>
    <row r="76" spans="1:17" s="9" customFormat="1" ht="30" customHeight="1" x14ac:dyDescent="0.3">
      <c r="A76" s="457"/>
      <c r="B76" s="543"/>
      <c r="C76" s="546"/>
      <c r="D76" s="549"/>
      <c r="E76" s="556"/>
      <c r="F76" s="360"/>
      <c r="G76" s="367"/>
      <c r="H76" s="338"/>
      <c r="I76" s="357"/>
      <c r="J76" s="338"/>
      <c r="K76" s="382"/>
      <c r="L76" s="385"/>
      <c r="M76" s="388"/>
      <c r="N76" s="142" t="s">
        <v>43</v>
      </c>
      <c r="O76" s="140" t="s">
        <v>250</v>
      </c>
      <c r="P76" s="105"/>
      <c r="Q76" s="153"/>
    </row>
    <row r="77" spans="1:17" s="9" customFormat="1" ht="30" customHeight="1" x14ac:dyDescent="0.3">
      <c r="A77" s="457"/>
      <c r="B77" s="543"/>
      <c r="C77" s="546"/>
      <c r="D77" s="549"/>
      <c r="E77" s="556"/>
      <c r="F77" s="360"/>
      <c r="G77" s="367"/>
      <c r="H77" s="338"/>
      <c r="I77" s="357"/>
      <c r="J77" s="338"/>
      <c r="K77" s="382"/>
      <c r="L77" s="385"/>
      <c r="M77" s="388"/>
      <c r="N77" s="142" t="s">
        <v>45</v>
      </c>
      <c r="O77" s="140" t="s">
        <v>251</v>
      </c>
      <c r="P77" s="105"/>
      <c r="Q77" s="153"/>
    </row>
    <row r="78" spans="1:17" s="9" customFormat="1" ht="30" customHeight="1" x14ac:dyDescent="0.3">
      <c r="A78" s="457"/>
      <c r="B78" s="543"/>
      <c r="C78" s="546"/>
      <c r="D78" s="549"/>
      <c r="E78" s="556"/>
      <c r="F78" s="360"/>
      <c r="G78" s="367"/>
      <c r="H78" s="338"/>
      <c r="I78" s="357"/>
      <c r="J78" s="338"/>
      <c r="K78" s="382"/>
      <c r="L78" s="385"/>
      <c r="M78" s="388"/>
      <c r="N78" s="142" t="s">
        <v>47</v>
      </c>
      <c r="O78" s="140" t="s">
        <v>252</v>
      </c>
      <c r="P78" s="105"/>
      <c r="Q78" s="153"/>
    </row>
    <row r="79" spans="1:17" s="9" customFormat="1" ht="30" customHeight="1" thickBot="1" x14ac:dyDescent="0.35">
      <c r="A79" s="457"/>
      <c r="B79" s="543"/>
      <c r="C79" s="546"/>
      <c r="D79" s="550"/>
      <c r="E79" s="557"/>
      <c r="F79" s="361"/>
      <c r="G79" s="368"/>
      <c r="H79" s="339"/>
      <c r="I79" s="358"/>
      <c r="J79" s="339"/>
      <c r="K79" s="383"/>
      <c r="L79" s="386"/>
      <c r="M79" s="389"/>
      <c r="N79" s="200" t="s">
        <v>49</v>
      </c>
      <c r="O79" s="311" t="s">
        <v>253</v>
      </c>
      <c r="P79" s="105"/>
      <c r="Q79" s="153"/>
    </row>
    <row r="80" spans="1:17" s="9" customFormat="1" ht="30" customHeight="1" x14ac:dyDescent="0.3">
      <c r="A80" s="457"/>
      <c r="B80" s="543"/>
      <c r="C80" s="546"/>
      <c r="D80" s="479">
        <v>2</v>
      </c>
      <c r="E80" s="558" t="s">
        <v>254</v>
      </c>
      <c r="F80" s="356">
        <v>5</v>
      </c>
      <c r="G80" s="366">
        <f>F80/$C$75*100</f>
        <v>50</v>
      </c>
      <c r="H80" s="337" t="s">
        <v>39</v>
      </c>
      <c r="I80" s="356"/>
      <c r="J80" s="337" t="s">
        <v>39</v>
      </c>
      <c r="K80" s="381" t="s">
        <v>41</v>
      </c>
      <c r="L80" s="384" t="b">
        <f>IF(OR($C$69=0,G80=0),FALSE,IF(J80="Outstanding",5,IF(J80="Exceeds",4,IF(J80="Successful",3,IF(J80="Partially",2,IF(J80="Unacceptable",1))))))</f>
        <v>0</v>
      </c>
      <c r="M80" s="387">
        <f>$C$69*G80*L80/10000</f>
        <v>0</v>
      </c>
      <c r="N80" s="197" t="s">
        <v>39</v>
      </c>
      <c r="O80" s="139" t="s">
        <v>255</v>
      </c>
      <c r="P80" s="105"/>
      <c r="Q80" s="153" t="str">
        <f>IF(AND($C$69&gt;0,G80&gt;0,J80=""),"RATING REQ'D",IF(AND(K80="",OR(J80="Outstanding",J80="Exceeds", J80="Unacceptable")),"Comments compulsory for O, E and U rating",""))</f>
        <v/>
      </c>
    </row>
    <row r="81" spans="1:17" s="9" customFormat="1" ht="30" customHeight="1" x14ac:dyDescent="0.3">
      <c r="A81" s="457"/>
      <c r="B81" s="543"/>
      <c r="C81" s="546"/>
      <c r="D81" s="480"/>
      <c r="E81" s="559"/>
      <c r="F81" s="357"/>
      <c r="G81" s="367"/>
      <c r="H81" s="338"/>
      <c r="I81" s="357"/>
      <c r="J81" s="338"/>
      <c r="K81" s="382"/>
      <c r="L81" s="385"/>
      <c r="M81" s="388"/>
      <c r="N81" s="142" t="s">
        <v>43</v>
      </c>
      <c r="O81" s="140" t="s">
        <v>255</v>
      </c>
      <c r="P81" s="105"/>
      <c r="Q81" s="153"/>
    </row>
    <row r="82" spans="1:17" s="9" customFormat="1" ht="30" customHeight="1" x14ac:dyDescent="0.3">
      <c r="A82" s="457"/>
      <c r="B82" s="543"/>
      <c r="C82" s="546"/>
      <c r="D82" s="480"/>
      <c r="E82" s="559"/>
      <c r="F82" s="357"/>
      <c r="G82" s="367"/>
      <c r="H82" s="338"/>
      <c r="I82" s="357"/>
      <c r="J82" s="338"/>
      <c r="K82" s="382"/>
      <c r="L82" s="385"/>
      <c r="M82" s="388"/>
      <c r="N82" s="142" t="s">
        <v>45</v>
      </c>
      <c r="O82" s="140" t="s">
        <v>255</v>
      </c>
      <c r="P82" s="105"/>
      <c r="Q82" s="153"/>
    </row>
    <row r="83" spans="1:17" s="9" customFormat="1" ht="30" customHeight="1" x14ac:dyDescent="0.3">
      <c r="A83" s="457"/>
      <c r="B83" s="543"/>
      <c r="C83" s="546"/>
      <c r="D83" s="480"/>
      <c r="E83" s="559"/>
      <c r="F83" s="357"/>
      <c r="G83" s="367"/>
      <c r="H83" s="338"/>
      <c r="I83" s="357"/>
      <c r="J83" s="338"/>
      <c r="K83" s="382"/>
      <c r="L83" s="385"/>
      <c r="M83" s="388"/>
      <c r="N83" s="142" t="s">
        <v>47</v>
      </c>
      <c r="O83" s="140" t="s">
        <v>256</v>
      </c>
      <c r="P83" s="105"/>
      <c r="Q83" s="153"/>
    </row>
    <row r="84" spans="1:17" s="9" customFormat="1" ht="30" customHeight="1" thickBot="1" x14ac:dyDescent="0.35">
      <c r="A84" s="590"/>
      <c r="B84" s="544"/>
      <c r="C84" s="547"/>
      <c r="D84" s="481"/>
      <c r="E84" s="560"/>
      <c r="F84" s="358"/>
      <c r="G84" s="368"/>
      <c r="H84" s="339"/>
      <c r="I84" s="358"/>
      <c r="J84" s="339"/>
      <c r="K84" s="383"/>
      <c r="L84" s="386"/>
      <c r="M84" s="389"/>
      <c r="N84" s="200" t="s">
        <v>49</v>
      </c>
      <c r="O84" s="208" t="s">
        <v>257</v>
      </c>
      <c r="P84" s="105"/>
      <c r="Q84" s="153"/>
    </row>
    <row r="85" spans="1:17" s="9" customFormat="1" ht="30" customHeight="1" thickBot="1" x14ac:dyDescent="0.35">
      <c r="A85" s="11"/>
      <c r="B85" s="10"/>
      <c r="C85" s="72"/>
      <c r="E85" s="14"/>
      <c r="F85" s="14"/>
      <c r="G85" s="83">
        <f>IF(C75=0,0,SUM(G75:G84))</f>
        <v>100</v>
      </c>
      <c r="H85" s="45" t="str">
        <f>IF(AND(C69&gt;0,G85=0),"PLEASE ENSURE KPIs ARE SET",IF(AND(C69&gt;0,G85&gt;0,G85&lt;100),"PLEASE ENSURE TOTAL WEIGHTAGE IS 100%.",IF(G85&gt;100,"WEIGHTAGE EXCEEDED, PLEASE REVIEW.","")))</f>
        <v/>
      </c>
      <c r="I85" s="14"/>
      <c r="J85" s="11"/>
      <c r="K85" s="14"/>
      <c r="L85" s="103"/>
      <c r="M85" s="104"/>
      <c r="N85" s="105"/>
      <c r="O85" s="106" t="str">
        <f>IF(N85="","",1)</f>
        <v/>
      </c>
      <c r="P85" s="105"/>
      <c r="Q85" s="153"/>
    </row>
    <row r="86" spans="1:17" s="9" customFormat="1" ht="30" customHeight="1" x14ac:dyDescent="0.3">
      <c r="A86" s="393">
        <v>8</v>
      </c>
      <c r="B86" s="510" t="s">
        <v>258</v>
      </c>
      <c r="C86" s="513">
        <v>5</v>
      </c>
      <c r="D86" s="479">
        <v>1</v>
      </c>
      <c r="E86" s="607" t="s">
        <v>259</v>
      </c>
      <c r="F86" s="356">
        <v>5</v>
      </c>
      <c r="G86" s="366">
        <f>F86/$C$86*100</f>
        <v>100</v>
      </c>
      <c r="H86" s="337" t="s">
        <v>39</v>
      </c>
      <c r="I86" s="356"/>
      <c r="J86" s="337" t="s">
        <v>39</v>
      </c>
      <c r="K86" s="381" t="s">
        <v>41</v>
      </c>
      <c r="L86" s="384">
        <f>IF(OR($C$86=0,G86=0),FALSE,IF(J86="Outstanding",5,IF(J86="Exceeds",4,IF(J86="Successful",3,IF(J86="Partially",2,IF(J86="Unacceptable",1))))))</f>
        <v>5</v>
      </c>
      <c r="M86" s="387">
        <f>$C$86*G86*L86/10000</f>
        <v>0.25</v>
      </c>
      <c r="N86" s="197" t="s">
        <v>39</v>
      </c>
      <c r="O86" s="139" t="s">
        <v>124</v>
      </c>
      <c r="P86" s="105"/>
      <c r="Q86" s="153" t="str">
        <f>IF(AND($C$86&gt;0,G86&gt;0,J86=""),"RATING REQ'D",IF(AND(K86="",OR(J86="Outstanding",J86="Exceeds", J86="Unacceptable")),"Comments compulsory for O, E and U rating",""))</f>
        <v/>
      </c>
    </row>
    <row r="87" spans="1:17" s="9" customFormat="1" ht="30" customHeight="1" x14ac:dyDescent="0.3">
      <c r="A87" s="394"/>
      <c r="B87" s="511"/>
      <c r="C87" s="514"/>
      <c r="D87" s="480"/>
      <c r="E87" s="608"/>
      <c r="F87" s="357"/>
      <c r="G87" s="367"/>
      <c r="H87" s="338"/>
      <c r="I87" s="357"/>
      <c r="J87" s="338"/>
      <c r="K87" s="382"/>
      <c r="L87" s="385"/>
      <c r="M87" s="388"/>
      <c r="N87" s="142" t="s">
        <v>43</v>
      </c>
      <c r="O87" s="140" t="s">
        <v>125</v>
      </c>
      <c r="P87" s="105"/>
      <c r="Q87" s="153"/>
    </row>
    <row r="88" spans="1:17" s="9" customFormat="1" ht="30" customHeight="1" x14ac:dyDescent="0.3">
      <c r="A88" s="394"/>
      <c r="B88" s="511"/>
      <c r="C88" s="514"/>
      <c r="D88" s="480"/>
      <c r="E88" s="608"/>
      <c r="F88" s="357"/>
      <c r="G88" s="367"/>
      <c r="H88" s="338"/>
      <c r="I88" s="357"/>
      <c r="J88" s="338"/>
      <c r="K88" s="382"/>
      <c r="L88" s="385"/>
      <c r="M88" s="388"/>
      <c r="N88" s="142" t="s">
        <v>45</v>
      </c>
      <c r="O88" s="140" t="s">
        <v>126</v>
      </c>
      <c r="P88" s="105"/>
      <c r="Q88" s="153"/>
    </row>
    <row r="89" spans="1:17" s="9" customFormat="1" ht="30" customHeight="1" x14ac:dyDescent="0.3">
      <c r="A89" s="591"/>
      <c r="B89" s="553"/>
      <c r="C89" s="554"/>
      <c r="D89" s="480"/>
      <c r="E89" s="608"/>
      <c r="F89" s="357"/>
      <c r="G89" s="367"/>
      <c r="H89" s="338"/>
      <c r="I89" s="357"/>
      <c r="J89" s="338"/>
      <c r="K89" s="382"/>
      <c r="L89" s="385"/>
      <c r="M89" s="388"/>
      <c r="N89" s="142" t="s">
        <v>47</v>
      </c>
      <c r="O89" s="140" t="s">
        <v>127</v>
      </c>
      <c r="P89" s="105"/>
      <c r="Q89" s="153"/>
    </row>
    <row r="90" spans="1:17" s="9" customFormat="1" ht="57" customHeight="1" thickBot="1" x14ac:dyDescent="0.35">
      <c r="A90" s="417"/>
      <c r="B90" s="512"/>
      <c r="C90" s="515"/>
      <c r="D90" s="481"/>
      <c r="E90" s="609"/>
      <c r="F90" s="358"/>
      <c r="G90" s="368"/>
      <c r="H90" s="339"/>
      <c r="I90" s="358"/>
      <c r="J90" s="339"/>
      <c r="K90" s="383"/>
      <c r="L90" s="386"/>
      <c r="M90" s="389"/>
      <c r="N90" s="200" t="s">
        <v>49</v>
      </c>
      <c r="O90" s="208" t="s">
        <v>128</v>
      </c>
      <c r="P90" s="105"/>
      <c r="Q90" s="153"/>
    </row>
    <row r="91" spans="1:17" s="9" customFormat="1" ht="30" customHeight="1" thickBot="1" x14ac:dyDescent="0.35">
      <c r="A91" s="11"/>
      <c r="B91" s="10"/>
      <c r="C91" s="72"/>
      <c r="E91" s="14"/>
      <c r="F91" s="14"/>
      <c r="G91" s="83">
        <f>IF(C86=0,0,SUM(G86:G90))</f>
        <v>100</v>
      </c>
      <c r="H91" s="45" t="str">
        <f>IF(AND(C86&gt;0,G91=0),"PLEASE ENSURE KPIs ARE SET",IF(AND(C86&gt;0,G91&gt;0,G91&lt;100),"PLEASE ENSURE TOTAL WEIGHTAGE IS 100%.",IF(G91&gt;100,"WEIGHTAGE EXCEEDED, PLEASE REVIEW.","")))</f>
        <v/>
      </c>
      <c r="I91" s="14"/>
      <c r="J91" s="11"/>
      <c r="K91" s="14"/>
      <c r="L91" s="103"/>
      <c r="M91" s="104"/>
      <c r="N91" s="105"/>
      <c r="O91" s="106" t="str">
        <f>IF(N91="","",1)</f>
        <v/>
      </c>
      <c r="P91" s="105"/>
      <c r="Q91" s="153"/>
    </row>
    <row r="92" spans="1:17" s="9" customFormat="1" ht="30" customHeight="1" x14ac:dyDescent="0.3">
      <c r="A92" s="393">
        <v>9</v>
      </c>
      <c r="B92" s="510" t="s">
        <v>260</v>
      </c>
      <c r="C92" s="513">
        <v>10</v>
      </c>
      <c r="D92" s="458">
        <v>1</v>
      </c>
      <c r="E92" s="610" t="s">
        <v>261</v>
      </c>
      <c r="F92" s="356">
        <v>10</v>
      </c>
      <c r="G92" s="366">
        <f>F92/$C$92*100</f>
        <v>100</v>
      </c>
      <c r="H92" s="337" t="s">
        <v>39</v>
      </c>
      <c r="I92" s="356"/>
      <c r="J92" s="337" t="s">
        <v>39</v>
      </c>
      <c r="K92" s="381" t="s">
        <v>41</v>
      </c>
      <c r="L92" s="384">
        <f>IF(OR($C$92=0,G92=0),FALSE,IF(J92="Outstanding",5,IF(J92="Exceeds",4,IF(J92="Successful",3,IF(J92="Partially",2,IF(J92="Unacceptable",1))))))</f>
        <v>5</v>
      </c>
      <c r="M92" s="387">
        <f>$C$92*G92*L92/10000</f>
        <v>0.5</v>
      </c>
      <c r="N92" s="197" t="s">
        <v>39</v>
      </c>
      <c r="O92" s="316" t="s">
        <v>262</v>
      </c>
      <c r="P92" s="105"/>
      <c r="Q92" s="153" t="str">
        <f>IF(AND($C$92&gt;0,G92&gt;0,J92=""),"RATING REQ'D",IF(AND(K92="",OR(J92="Outstanding",J92="Exceeds", J92="Unacceptable")),"Comments compulsory for O, E and U rating",""))</f>
        <v/>
      </c>
    </row>
    <row r="93" spans="1:17" s="9" customFormat="1" ht="30" customHeight="1" x14ac:dyDescent="0.3">
      <c r="A93" s="394"/>
      <c r="B93" s="511"/>
      <c r="C93" s="514"/>
      <c r="D93" s="459"/>
      <c r="E93" s="357"/>
      <c r="F93" s="357"/>
      <c r="G93" s="367"/>
      <c r="H93" s="338"/>
      <c r="I93" s="357"/>
      <c r="J93" s="338"/>
      <c r="K93" s="382"/>
      <c r="L93" s="385"/>
      <c r="M93" s="388"/>
      <c r="N93" s="142" t="s">
        <v>43</v>
      </c>
      <c r="O93" s="313" t="s">
        <v>263</v>
      </c>
      <c r="P93" s="105"/>
      <c r="Q93" s="153"/>
    </row>
    <row r="94" spans="1:17" s="9" customFormat="1" ht="30" customHeight="1" x14ac:dyDescent="0.3">
      <c r="A94" s="394"/>
      <c r="B94" s="511"/>
      <c r="C94" s="514"/>
      <c r="D94" s="459"/>
      <c r="E94" s="357"/>
      <c r="F94" s="357"/>
      <c r="G94" s="367"/>
      <c r="H94" s="338"/>
      <c r="I94" s="357"/>
      <c r="J94" s="338"/>
      <c r="K94" s="382"/>
      <c r="L94" s="385"/>
      <c r="M94" s="388"/>
      <c r="N94" s="142" t="s">
        <v>45</v>
      </c>
      <c r="O94" s="314" t="s">
        <v>264</v>
      </c>
      <c r="P94" s="105"/>
      <c r="Q94" s="153"/>
    </row>
    <row r="95" spans="1:17" s="9" customFormat="1" ht="30" customHeight="1" x14ac:dyDescent="0.3">
      <c r="A95" s="394"/>
      <c r="B95" s="511"/>
      <c r="C95" s="514"/>
      <c r="D95" s="459"/>
      <c r="E95" s="357"/>
      <c r="F95" s="357"/>
      <c r="G95" s="367"/>
      <c r="H95" s="338"/>
      <c r="I95" s="357"/>
      <c r="J95" s="338"/>
      <c r="K95" s="382"/>
      <c r="L95" s="385"/>
      <c r="M95" s="388"/>
      <c r="N95" s="142" t="s">
        <v>47</v>
      </c>
      <c r="O95" s="313" t="s">
        <v>265</v>
      </c>
      <c r="P95" s="105"/>
      <c r="Q95" s="153"/>
    </row>
    <row r="96" spans="1:17" s="9" customFormat="1" ht="30" customHeight="1" thickBot="1" x14ac:dyDescent="0.35">
      <c r="A96" s="394"/>
      <c r="B96" s="511"/>
      <c r="C96" s="514"/>
      <c r="D96" s="460"/>
      <c r="E96" s="453"/>
      <c r="F96" s="453"/>
      <c r="G96" s="468"/>
      <c r="H96" s="452"/>
      <c r="I96" s="453"/>
      <c r="J96" s="452"/>
      <c r="K96" s="454"/>
      <c r="L96" s="386"/>
      <c r="M96" s="389"/>
      <c r="N96" s="200" t="s">
        <v>49</v>
      </c>
      <c r="O96" s="315" t="s">
        <v>266</v>
      </c>
      <c r="P96" s="105"/>
      <c r="Q96" s="153"/>
    </row>
    <row r="97" spans="1:17" s="9" customFormat="1" ht="12.6" thickBot="1" x14ac:dyDescent="0.35">
      <c r="A97" s="11"/>
      <c r="B97" s="10"/>
      <c r="C97" s="72"/>
      <c r="E97" s="14"/>
      <c r="F97" s="14"/>
      <c r="G97" s="217">
        <f>IF(C92=0,0,SUM(G92:G96))</f>
        <v>100</v>
      </c>
      <c r="H97" s="45" t="str">
        <f>IF(AND(C92&gt;0,G97=0),"PLEASE ENSURE KPIs ARE SET",IF(AND(C98&gt;0,G97&gt;0,G97&lt;100),"PLEASE ENSURE TOTAL WEIGHTAGE IS 100%.",IF(G97&gt;100,"WEIGHTAGE EXCEEDED, PLEASE REVIEW.","")))</f>
        <v/>
      </c>
      <c r="I97" s="14"/>
      <c r="J97" s="11"/>
      <c r="K97" s="14"/>
      <c r="L97" s="103"/>
      <c r="M97" s="103"/>
      <c r="N97" s="105"/>
      <c r="O97" s="105" t="str">
        <f>IF(N97="","",1)</f>
        <v/>
      </c>
      <c r="P97" s="105"/>
      <c r="Q97" s="153"/>
    </row>
    <row r="98" spans="1:17" s="4" customFormat="1" ht="15" thickBot="1" x14ac:dyDescent="0.35">
      <c r="A98" s="30"/>
      <c r="C98" s="74">
        <f>SUM(C24:C97)</f>
        <v>100</v>
      </c>
      <c r="D98" s="45" t="str">
        <f>IF(C98&lt;100,"INSUFFICIENT WEIGHTAGE.",IF(C98&gt;100,"WEIGHTAGE EXCEEDED.",""))</f>
        <v/>
      </c>
      <c r="G98"/>
      <c r="H98" s="45"/>
      <c r="I98" s="50" t="s">
        <v>136</v>
      </c>
      <c r="J98" s="48" t="str">
        <f>IF(AND(C98=100,P98="OK",P99=0),SUM(M24:M96),"")</f>
        <v/>
      </c>
      <c r="L98" s="93"/>
      <c r="M98" s="93"/>
      <c r="N98" s="94"/>
      <c r="O98" s="124" t="s">
        <v>137</v>
      </c>
      <c r="P98" s="133" t="str">
        <f>IF(AND(H39="",H45="",H571="",H57="",H68="",H74="",H85="",H91="",H97=""),"OK","NOT OK")</f>
        <v>NOT OK</v>
      </c>
      <c r="Q98" s="94"/>
    </row>
    <row r="99" spans="1:17" ht="16.5" customHeight="1" x14ac:dyDescent="0.4">
      <c r="I99" s="50" t="s">
        <v>138</v>
      </c>
      <c r="J99" s="40" t="str">
        <f>IF(O100=5,"Outstanding",IF(O100=4,"Exceeds",IF(O100=3,"Successful",IF(O100=2,"Partially",IF(O100=1,"Unacceptable","")))))</f>
        <v/>
      </c>
      <c r="K99"/>
      <c r="M99" s="91"/>
      <c r="O99" s="124" t="s">
        <v>139</v>
      </c>
      <c r="P99" s="156">
        <f>SUM(O24:O96)</f>
        <v>0</v>
      </c>
    </row>
    <row r="100" spans="1:17" ht="16.5" customHeight="1" thickBot="1" x14ac:dyDescent="0.35">
      <c r="K100"/>
      <c r="M100" s="91"/>
      <c r="O100" s="94" t="str">
        <f>IF(J98="","",ROUND(J98,0))</f>
        <v/>
      </c>
      <c r="P100" s="133"/>
    </row>
    <row r="101" spans="1:17" s="4" customFormat="1" x14ac:dyDescent="0.3">
      <c r="A101" s="16" t="s">
        <v>140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L101" s="93"/>
      <c r="M101" s="94"/>
      <c r="N101" s="125"/>
      <c r="O101" s="94"/>
      <c r="P101" s="94"/>
      <c r="Q101" s="94"/>
    </row>
    <row r="102" spans="1:17" s="51" customFormat="1" x14ac:dyDescent="0.25">
      <c r="A102" s="57"/>
      <c r="K102" s="58"/>
      <c r="L102" s="126"/>
      <c r="M102" s="127"/>
      <c r="N102" s="128"/>
      <c r="O102" s="127"/>
      <c r="P102" s="127"/>
      <c r="Q102" s="127"/>
    </row>
    <row r="103" spans="1:17" s="51" customFormat="1" ht="12" x14ac:dyDescent="0.25">
      <c r="A103" s="57"/>
      <c r="B103" s="52"/>
      <c r="C103" s="52"/>
      <c r="E103" s="52"/>
      <c r="H103" s="52"/>
      <c r="I103" s="52"/>
      <c r="K103" s="64"/>
      <c r="L103" s="126"/>
      <c r="M103" s="126"/>
      <c r="N103" s="127"/>
      <c r="O103" s="127"/>
      <c r="P103" s="127"/>
      <c r="Q103" s="127"/>
    </row>
    <row r="104" spans="1:17" s="4" customFormat="1" ht="12" x14ac:dyDescent="0.25">
      <c r="A104" s="19"/>
      <c r="B104" s="4" t="s">
        <v>141</v>
      </c>
      <c r="E104" s="4" t="s">
        <v>142</v>
      </c>
      <c r="H104" s="4" t="s">
        <v>143</v>
      </c>
      <c r="K104" s="20" t="s">
        <v>142</v>
      </c>
      <c r="L104" s="93"/>
      <c r="M104" s="93"/>
      <c r="N104" s="94"/>
      <c r="O104" s="94"/>
      <c r="P104" s="94"/>
      <c r="Q104" s="94"/>
    </row>
    <row r="105" spans="1:17" ht="15" thickBot="1" x14ac:dyDescent="0.35">
      <c r="A105" s="21"/>
      <c r="B105" s="8"/>
      <c r="C105" s="8"/>
      <c r="D105" s="8"/>
      <c r="E105" s="8"/>
      <c r="F105" s="8"/>
      <c r="G105" s="8"/>
      <c r="H105" s="8"/>
      <c r="I105" s="8"/>
      <c r="J105" s="8"/>
      <c r="K105" s="22"/>
      <c r="M105" s="91"/>
    </row>
    <row r="106" spans="1:17" ht="85.5" customHeight="1" x14ac:dyDescent="0.3"/>
    <row r="107" spans="1:17" ht="15" thickBot="1" x14ac:dyDescent="0.35">
      <c r="A107" s="7" t="s">
        <v>144</v>
      </c>
      <c r="B107" s="8"/>
      <c r="C107" s="8"/>
      <c r="D107" s="8"/>
      <c r="E107" s="8"/>
      <c r="F107" s="8"/>
      <c r="G107" s="8"/>
      <c r="H107" s="8"/>
      <c r="I107" s="8"/>
      <c r="J107" s="8"/>
    </row>
    <row r="108" spans="1:17" ht="12" customHeight="1" x14ac:dyDescent="0.3">
      <c r="A108" s="80" t="s">
        <v>145</v>
      </c>
      <c r="B108" s="9"/>
    </row>
    <row r="109" spans="1:17" ht="12" customHeight="1" x14ac:dyDescent="0.3">
      <c r="A109" s="9"/>
      <c r="B109" s="9" t="s">
        <v>146</v>
      </c>
    </row>
    <row r="110" spans="1:17" ht="12" customHeight="1" x14ac:dyDescent="0.3">
      <c r="A110" s="9"/>
      <c r="B110" s="9" t="s">
        <v>147</v>
      </c>
    </row>
    <row r="111" spans="1:17" ht="12" customHeight="1" x14ac:dyDescent="0.3">
      <c r="A111" s="9"/>
      <c r="B111" s="9" t="s">
        <v>148</v>
      </c>
    </row>
    <row r="112" spans="1:17" ht="12" customHeight="1" x14ac:dyDescent="0.3">
      <c r="A112" s="9"/>
      <c r="B112" s="9" t="s">
        <v>149</v>
      </c>
    </row>
    <row r="113" spans="1:17" ht="12" customHeight="1" thickBot="1" x14ac:dyDescent="0.35">
      <c r="A113" s="9"/>
      <c r="B113" s="9" t="s">
        <v>150</v>
      </c>
    </row>
    <row r="114" spans="1:17" s="3" customFormat="1" x14ac:dyDescent="0.3">
      <c r="A114" s="343" t="s">
        <v>23</v>
      </c>
      <c r="B114" s="426" t="s">
        <v>151</v>
      </c>
      <c r="C114" s="426" t="s">
        <v>152</v>
      </c>
      <c r="D114" s="426"/>
      <c r="E114" s="426"/>
      <c r="F114" s="428"/>
      <c r="G114" s="343" t="s">
        <v>28</v>
      </c>
      <c r="H114" s="390"/>
      <c r="I114" s="343" t="s">
        <v>29</v>
      </c>
      <c r="J114" s="390"/>
      <c r="K114" s="41"/>
      <c r="L114" s="129"/>
      <c r="M114" s="130"/>
      <c r="N114" s="130"/>
      <c r="O114" s="130"/>
      <c r="P114" s="130"/>
      <c r="Q114" s="130"/>
    </row>
    <row r="115" spans="1:17" s="3" customFormat="1" ht="15" thickBot="1" x14ac:dyDescent="0.35">
      <c r="A115" s="425"/>
      <c r="B115" s="427"/>
      <c r="C115" s="427"/>
      <c r="D115" s="427"/>
      <c r="E115" s="427"/>
      <c r="F115" s="429"/>
      <c r="G115" s="81" t="s">
        <v>34</v>
      </c>
      <c r="H115" s="77" t="s">
        <v>35</v>
      </c>
      <c r="I115" s="81" t="s">
        <v>34</v>
      </c>
      <c r="J115" s="77" t="s">
        <v>36</v>
      </c>
      <c r="K115" s="41"/>
      <c r="L115" s="129"/>
      <c r="M115" s="130"/>
      <c r="N115" s="130"/>
      <c r="O115" s="130"/>
      <c r="P115" s="130"/>
      <c r="Q115" s="130"/>
    </row>
    <row r="116" spans="1:17" s="24" customFormat="1" ht="82.5" customHeight="1" thickBot="1" x14ac:dyDescent="0.35">
      <c r="A116" s="36">
        <v>1</v>
      </c>
      <c r="B116" s="37" t="s">
        <v>153</v>
      </c>
      <c r="C116" s="433" t="s">
        <v>154</v>
      </c>
      <c r="D116" s="434"/>
      <c r="E116" s="434"/>
      <c r="F116" s="435"/>
      <c r="G116" s="60"/>
      <c r="H116" s="61"/>
      <c r="I116" s="60" t="s">
        <v>71</v>
      </c>
      <c r="J116" s="78"/>
      <c r="K116" s="137">
        <f>IF(I116="Outstanding",5,IF(I116="Exceeds",4,IF(I116="Successful",3,IF(I116="Partially",2,IF(I116="Unacceptable",1)))))</f>
        <v>3</v>
      </c>
      <c r="L116" s="131">
        <f>K116*0.2</f>
        <v>0.60000000000000009</v>
      </c>
      <c r="M116" s="132"/>
      <c r="N116" s="105" t="str">
        <f>IF(P116="","",1)</f>
        <v/>
      </c>
      <c r="O116" s="132"/>
      <c r="P116" s="153" t="str">
        <f>IF(I116="","RATING REQ'D",IF(AND(J116="",OR(I116="Outstanding",I116="Exceeds",I116="Unacceptable")),"Comments compulsory for O, E or U rating",""))</f>
        <v/>
      </c>
      <c r="Q116" s="132"/>
    </row>
    <row r="117" spans="1:17" s="24" customFormat="1" ht="48" customHeight="1" thickBot="1" x14ac:dyDescent="0.35">
      <c r="A117" s="85">
        <v>2</v>
      </c>
      <c r="B117" s="12" t="s">
        <v>155</v>
      </c>
      <c r="C117" s="436" t="s">
        <v>156</v>
      </c>
      <c r="D117" s="437"/>
      <c r="E117" s="437"/>
      <c r="F117" s="438"/>
      <c r="G117" s="53"/>
      <c r="H117" s="54"/>
      <c r="I117" s="53" t="s">
        <v>71</v>
      </c>
      <c r="J117" s="79"/>
      <c r="K117" s="137">
        <f>IF(I117="Outstanding",5,IF(I117="Exceeds",4,IF(I117="Successful",3,IF(I117="Partially",2,IF(I117="Unacceptable",1)))))</f>
        <v>3</v>
      </c>
      <c r="L117" s="131">
        <f>K117*0.2</f>
        <v>0.60000000000000009</v>
      </c>
      <c r="M117" s="132"/>
      <c r="N117" s="105" t="str">
        <f>IF(P117="","",1)</f>
        <v/>
      </c>
      <c r="O117" s="132"/>
      <c r="P117" s="153" t="str">
        <f>IF(I117="","RATING REQ'D",IF(AND(J117="",OR(I117="Outstanding",I117="Exceeds",I117="Unacceptable")),"Comments compulsory for O, E or U rating",""))</f>
        <v/>
      </c>
      <c r="Q117" s="132"/>
    </row>
    <row r="118" spans="1:17" s="24" customFormat="1" ht="69" customHeight="1" thickBot="1" x14ac:dyDescent="0.35">
      <c r="A118" s="38">
        <v>3</v>
      </c>
      <c r="B118" s="39" t="s">
        <v>157</v>
      </c>
      <c r="C118" s="439" t="s">
        <v>158</v>
      </c>
      <c r="D118" s="440"/>
      <c r="E118" s="440"/>
      <c r="F118" s="440"/>
      <c r="G118" s="62"/>
      <c r="H118" s="63"/>
      <c r="I118" s="62" t="s">
        <v>71</v>
      </c>
      <c r="J118" s="78"/>
      <c r="K118" s="137">
        <f>IF(I118="Outstanding",5,IF(I118="Exceeds",4,IF(I118="Successful",3,IF(I118="Partially",2,IF(I118="Unacceptable",1)))))</f>
        <v>3</v>
      </c>
      <c r="L118" s="131">
        <f>K118*0.2</f>
        <v>0.60000000000000009</v>
      </c>
      <c r="M118" s="132"/>
      <c r="N118" s="105" t="str">
        <f>IF(P118="","",1)</f>
        <v/>
      </c>
      <c r="O118" s="132"/>
      <c r="P118" s="153" t="str">
        <f>IF(I118="","RATING REQ'D",IF(AND(J118="",OR(I118="Outstanding",I118="Exceeds",I118="Unacceptable")),"Comments compulsory for O, E or U rating",""))</f>
        <v/>
      </c>
      <c r="Q118" s="132"/>
    </row>
    <row r="119" spans="1:17" s="24" customFormat="1" ht="69" customHeight="1" thickBot="1" x14ac:dyDescent="0.35">
      <c r="A119" s="88">
        <v>4</v>
      </c>
      <c r="B119" s="13" t="s">
        <v>159</v>
      </c>
      <c r="C119" s="445" t="s">
        <v>160</v>
      </c>
      <c r="D119" s="446"/>
      <c r="E119" s="446"/>
      <c r="F119" s="446"/>
      <c r="G119" s="55"/>
      <c r="H119" s="56"/>
      <c r="I119" s="55" t="s">
        <v>71</v>
      </c>
      <c r="J119" s="79"/>
      <c r="K119" s="137">
        <f>IF(I119="Outstanding",5,IF(I119="Exceeds",4,IF(I119="Successful",3,IF(I119="Partially",2,IF(I119="Unacceptable",1)))))</f>
        <v>3</v>
      </c>
      <c r="L119" s="131">
        <f>K119*0.2</f>
        <v>0.60000000000000009</v>
      </c>
      <c r="M119" s="132"/>
      <c r="N119" s="105"/>
      <c r="O119" s="132"/>
      <c r="P119" s="153"/>
      <c r="Q119" s="132"/>
    </row>
    <row r="120" spans="1:17" s="24" customFormat="1" ht="93" customHeight="1" thickBot="1" x14ac:dyDescent="0.35">
      <c r="A120" s="89">
        <v>5</v>
      </c>
      <c r="B120" s="90" t="s">
        <v>161</v>
      </c>
      <c r="C120" s="441" t="s">
        <v>162</v>
      </c>
      <c r="D120" s="442"/>
      <c r="E120" s="442"/>
      <c r="F120" s="442"/>
      <c r="G120" s="62"/>
      <c r="H120" s="63"/>
      <c r="I120" s="62" t="s">
        <v>71</v>
      </c>
      <c r="J120" s="78"/>
      <c r="K120" s="137">
        <f>IF(I120="Outstanding",5,IF(I120="Exceeds",4,IF(I120="Successful",3,IF(I120="Partially",2,IF(I120="Unacceptable",1)))))</f>
        <v>3</v>
      </c>
      <c r="L120" s="131">
        <f>K120*0.2</f>
        <v>0.60000000000000009</v>
      </c>
      <c r="M120" s="132"/>
      <c r="N120" s="105" t="str">
        <f>IF(P120="","",1)</f>
        <v/>
      </c>
      <c r="O120" s="132"/>
      <c r="P120" s="153" t="str">
        <f>IF(I120="","RATING REQ'D",IF(AND(J120="",OR(I120="Outstanding",I120="Exceeds",I120="Unacceptable")),"Comments compulsory for O, E or U rating",""))</f>
        <v/>
      </c>
      <c r="Q120" s="132"/>
    </row>
    <row r="121" spans="1:17" ht="16.5" customHeight="1" x14ac:dyDescent="0.3">
      <c r="H121" s="50" t="s">
        <v>163</v>
      </c>
      <c r="I121" s="48">
        <f>IF(O121=0,SUM(L116:L120),"")</f>
        <v>3.0000000000000004</v>
      </c>
      <c r="J121" s="1"/>
      <c r="N121" s="124" t="s">
        <v>164</v>
      </c>
      <c r="O121" s="133">
        <f>SUM(N116:N120)</f>
        <v>0</v>
      </c>
    </row>
    <row r="122" spans="1:17" x14ac:dyDescent="0.3">
      <c r="A122" s="1"/>
      <c r="H122" s="50" t="s">
        <v>165</v>
      </c>
      <c r="I122" s="40" t="str">
        <f>IF(O122=5,"Outstanding",IF(O122=4,"Exceeds",IF(O122=3,"Successful",IF(O122=2,"Partially",IF(O122=1,"Unacceptable","")))))</f>
        <v>Successful</v>
      </c>
      <c r="J122" s="1"/>
      <c r="L122" s="92"/>
      <c r="O122" s="94">
        <f>IF(I121="","",ROUND(I121,0))</f>
        <v>3</v>
      </c>
    </row>
    <row r="123" spans="1:17" ht="4.5" customHeight="1" x14ac:dyDescent="0.3">
      <c r="A123" s="1"/>
      <c r="I123" s="47"/>
      <c r="J123" s="1"/>
      <c r="L123" s="92"/>
    </row>
    <row r="124" spans="1:17" x14ac:dyDescent="0.3">
      <c r="A124" s="1"/>
      <c r="H124" s="50" t="s">
        <v>166</v>
      </c>
      <c r="I124" s="49" t="str">
        <f>IF(OR(J98="",I121=""),"",(J98*0.9)+(I121*0.1))</f>
        <v/>
      </c>
      <c r="L124" s="92"/>
    </row>
    <row r="125" spans="1:17" x14ac:dyDescent="0.3">
      <c r="A125" s="1"/>
      <c r="H125" s="50" t="s">
        <v>167</v>
      </c>
      <c r="I125" s="40" t="str">
        <f>IF(O125=5,"Outstanding",IF(O125=4,"Exceeds",IF(O125=3,"Successful",IF(O125=2,"Partially",IF(O125=1,"Unacceptable","")))))</f>
        <v/>
      </c>
      <c r="L125" s="92"/>
      <c r="O125" s="94" t="str">
        <f>IF(I124="","",ROUND(I124,0))</f>
        <v/>
      </c>
    </row>
    <row r="126" spans="1:17" ht="8.25" customHeight="1" thickBot="1" x14ac:dyDescent="0.35"/>
    <row r="127" spans="1:17" ht="12" customHeight="1" x14ac:dyDescent="0.3">
      <c r="A127" s="19" t="s">
        <v>168</v>
      </c>
      <c r="B127" s="25"/>
      <c r="C127" s="25"/>
      <c r="D127" s="25"/>
      <c r="E127" s="25"/>
      <c r="F127" s="25"/>
      <c r="G127" s="25"/>
      <c r="H127" s="25"/>
      <c r="I127" s="25"/>
      <c r="J127" s="26"/>
    </row>
    <row r="128" spans="1:17" s="51" customFormat="1" ht="12" x14ac:dyDescent="0.25">
      <c r="A128" s="57"/>
      <c r="J128" s="58"/>
      <c r="K128" s="59"/>
      <c r="L128" s="126"/>
      <c r="M128" s="127"/>
      <c r="N128" s="127"/>
      <c r="O128" s="127"/>
      <c r="P128" s="127"/>
      <c r="Q128" s="127"/>
    </row>
    <row r="129" spans="1:17" s="51" customFormat="1" ht="12" x14ac:dyDescent="0.25">
      <c r="A129" s="57"/>
      <c r="B129" s="52"/>
      <c r="C129" s="52"/>
      <c r="E129" s="52"/>
      <c r="G129" s="52"/>
      <c r="H129" s="52"/>
      <c r="J129" s="64"/>
      <c r="K129" s="59"/>
      <c r="L129" s="126"/>
      <c r="M129" s="127"/>
      <c r="N129" s="127"/>
      <c r="O129" s="127"/>
      <c r="P129" s="127"/>
      <c r="Q129" s="127"/>
    </row>
    <row r="130" spans="1:17" s="4" customFormat="1" ht="12" x14ac:dyDescent="0.25">
      <c r="A130" s="19"/>
      <c r="B130" s="443" t="s">
        <v>141</v>
      </c>
      <c r="C130" s="443"/>
      <c r="E130" s="6" t="s">
        <v>142</v>
      </c>
      <c r="G130" s="444" t="s">
        <v>143</v>
      </c>
      <c r="H130" s="444"/>
      <c r="J130" s="31" t="s">
        <v>142</v>
      </c>
      <c r="K130" s="6"/>
      <c r="L130" s="93"/>
      <c r="M130" s="94"/>
      <c r="N130" s="94"/>
      <c r="O130" s="94"/>
      <c r="P130" s="94"/>
      <c r="Q130" s="94"/>
    </row>
    <row r="131" spans="1:17" s="4" customFormat="1" ht="6.75" customHeight="1" thickBot="1" x14ac:dyDescent="0.3">
      <c r="A131" s="28"/>
      <c r="B131" s="5"/>
      <c r="C131" s="5"/>
      <c r="D131" s="5"/>
      <c r="E131" s="5"/>
      <c r="F131" s="5"/>
      <c r="G131" s="5"/>
      <c r="H131" s="5"/>
      <c r="I131" s="5"/>
      <c r="J131" s="29"/>
      <c r="K131" s="6"/>
      <c r="L131" s="93"/>
      <c r="M131" s="94"/>
      <c r="N131" s="94"/>
      <c r="O131" s="94"/>
      <c r="P131" s="94"/>
      <c r="Q131" s="94"/>
    </row>
    <row r="132" spans="1:17" ht="6" customHeight="1" x14ac:dyDescent="0.3">
      <c r="K132"/>
      <c r="L132" s="92"/>
    </row>
    <row r="133" spans="1:17" ht="6" customHeight="1" x14ac:dyDescent="0.3">
      <c r="K133"/>
      <c r="L133" s="92"/>
    </row>
    <row r="134" spans="1:17" ht="6" customHeight="1" x14ac:dyDescent="0.3">
      <c r="K134"/>
      <c r="L134" s="92"/>
    </row>
    <row r="135" spans="1:17" ht="21.75" customHeight="1" x14ac:dyDescent="0.3">
      <c r="K135"/>
      <c r="L135" s="92"/>
    </row>
    <row r="136" spans="1:17" ht="18.600000000000001" thickBot="1" x14ac:dyDescent="0.4">
      <c r="A136" s="35" t="s">
        <v>169</v>
      </c>
      <c r="B136" s="8"/>
      <c r="C136" s="8"/>
      <c r="D136" s="8"/>
      <c r="E136" s="8"/>
      <c r="F136" s="8"/>
      <c r="G136" s="8"/>
      <c r="H136" s="8"/>
      <c r="I136" s="8"/>
      <c r="J136" s="8"/>
      <c r="K136"/>
      <c r="L136" s="134"/>
      <c r="M136" s="135"/>
    </row>
    <row r="138" spans="1:17" ht="18" x14ac:dyDescent="0.35">
      <c r="A138" s="2" t="s">
        <v>170</v>
      </c>
      <c r="C138" s="65"/>
      <c r="K138"/>
      <c r="L138" s="92"/>
    </row>
    <row r="139" spans="1:17" x14ac:dyDescent="0.3">
      <c r="K139"/>
      <c r="L139" s="92"/>
    </row>
    <row r="140" spans="1:17" ht="12" customHeight="1" x14ac:dyDescent="0.3">
      <c r="A140" s="80" t="s">
        <v>171</v>
      </c>
      <c r="B140" s="9"/>
      <c r="C140" s="27"/>
      <c r="D140" s="27"/>
      <c r="E140" s="27"/>
      <c r="F140" s="27"/>
      <c r="G140" s="27"/>
      <c r="H140" s="27"/>
      <c r="I140" s="27"/>
      <c r="J140" s="27"/>
      <c r="K140"/>
      <c r="L140" s="92"/>
    </row>
    <row r="141" spans="1:17" ht="12" customHeight="1" x14ac:dyDescent="0.3">
      <c r="A141" s="9"/>
      <c r="B141" s="9" t="s">
        <v>172</v>
      </c>
      <c r="C141" s="27"/>
      <c r="D141" s="27"/>
      <c r="E141" s="27"/>
      <c r="F141" s="27"/>
      <c r="G141" s="27"/>
      <c r="H141" s="27"/>
      <c r="I141" s="27"/>
      <c r="J141" s="27"/>
      <c r="K141"/>
      <c r="L141" s="92"/>
    </row>
    <row r="142" spans="1:17" ht="12" customHeight="1" x14ac:dyDescent="0.3">
      <c r="A142" s="9"/>
      <c r="B142" s="9" t="s">
        <v>173</v>
      </c>
      <c r="C142" s="27"/>
      <c r="D142" s="27"/>
      <c r="E142" s="27"/>
      <c r="F142" s="27"/>
      <c r="G142" s="27"/>
      <c r="H142" s="27"/>
      <c r="I142" s="27"/>
      <c r="J142" s="27"/>
      <c r="K142"/>
      <c r="L142" s="92"/>
    </row>
    <row r="143" spans="1:17" ht="12" customHeight="1" x14ac:dyDescent="0.3">
      <c r="A143" s="9"/>
      <c r="B143" s="9" t="s">
        <v>174</v>
      </c>
      <c r="C143" s="27"/>
      <c r="D143" s="27"/>
      <c r="E143" s="27"/>
      <c r="F143" s="27"/>
      <c r="G143" s="27"/>
      <c r="H143" s="27"/>
      <c r="I143" s="27"/>
      <c r="J143" s="27"/>
      <c r="K143"/>
      <c r="L143" s="92"/>
    </row>
    <row r="144" spans="1:17" ht="12" customHeight="1" x14ac:dyDescent="0.3">
      <c r="A144" s="9"/>
      <c r="B144" s="9" t="s">
        <v>175</v>
      </c>
      <c r="C144" s="27"/>
      <c r="D144" s="27"/>
      <c r="E144" s="27"/>
      <c r="F144" s="27"/>
      <c r="G144" s="27"/>
      <c r="H144" s="27"/>
      <c r="I144" s="27"/>
      <c r="J144" s="27"/>
      <c r="K144"/>
      <c r="L144" s="92"/>
    </row>
    <row r="145" spans="1:17" ht="12" customHeight="1" x14ac:dyDescent="0.3">
      <c r="A145" s="9"/>
      <c r="B145" s="9" t="s">
        <v>176</v>
      </c>
      <c r="C145" s="27"/>
      <c r="D145" s="27"/>
      <c r="E145" s="27"/>
      <c r="F145" s="27"/>
      <c r="G145" s="27"/>
      <c r="H145" s="27"/>
      <c r="I145" s="27"/>
      <c r="J145" s="27"/>
      <c r="K145"/>
      <c r="L145" s="92"/>
    </row>
    <row r="146" spans="1:17" ht="4.5" customHeight="1" thickBot="1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/>
      <c r="L146" s="92"/>
    </row>
    <row r="147" spans="1:17" ht="15" thickBot="1" x14ac:dyDescent="0.35">
      <c r="A147" s="32" t="s">
        <v>35</v>
      </c>
      <c r="B147" s="33"/>
      <c r="C147" s="33"/>
      <c r="D147" s="33"/>
      <c r="E147" s="33"/>
      <c r="F147" s="33"/>
      <c r="G147" s="33"/>
      <c r="H147" s="33"/>
      <c r="I147" s="33"/>
      <c r="J147" s="34"/>
      <c r="K147"/>
      <c r="L147" s="92"/>
    </row>
    <row r="148" spans="1:17" s="66" customFormat="1" ht="73.5" customHeight="1" thickTop="1" x14ac:dyDescent="0.3">
      <c r="A148" s="430"/>
      <c r="B148" s="431"/>
      <c r="C148" s="431"/>
      <c r="D148" s="431"/>
      <c r="E148" s="431"/>
      <c r="F148" s="431"/>
      <c r="G148" s="431"/>
      <c r="H148" s="431"/>
      <c r="I148" s="431"/>
      <c r="J148" s="432"/>
      <c r="L148" s="136"/>
      <c r="M148" s="136"/>
      <c r="N148" s="136"/>
      <c r="O148" s="136"/>
      <c r="P148" s="136"/>
      <c r="Q148" s="136"/>
    </row>
    <row r="149" spans="1:17" s="66" customFormat="1" ht="15" thickBot="1" x14ac:dyDescent="0.35">
      <c r="A149" s="67" t="s">
        <v>177</v>
      </c>
      <c r="B149" s="68"/>
      <c r="C149" s="68"/>
      <c r="D149" s="68"/>
      <c r="E149" s="69"/>
      <c r="F149" s="70"/>
      <c r="G149" s="68"/>
      <c r="H149" s="69"/>
      <c r="I149" s="70" t="s">
        <v>178</v>
      </c>
      <c r="J149" s="71"/>
      <c r="L149" s="136"/>
      <c r="M149" s="136"/>
      <c r="N149" s="136"/>
      <c r="O149" s="136"/>
      <c r="P149" s="136"/>
      <c r="Q149" s="136"/>
    </row>
    <row r="150" spans="1:17" ht="15" thickBot="1" x14ac:dyDescent="0.35">
      <c r="A150" s="43"/>
      <c r="J150" s="44"/>
      <c r="K150"/>
      <c r="L150" s="92"/>
    </row>
    <row r="151" spans="1:17" ht="15" thickBot="1" x14ac:dyDescent="0.35">
      <c r="A151" s="32" t="s">
        <v>36</v>
      </c>
      <c r="B151" s="33"/>
      <c r="C151" s="33"/>
      <c r="D151" s="33"/>
      <c r="E151" s="33"/>
      <c r="F151" s="33"/>
      <c r="G151" s="33"/>
      <c r="H151" s="33"/>
      <c r="I151" s="33"/>
      <c r="J151" s="34"/>
      <c r="K151"/>
      <c r="L151" s="92"/>
    </row>
    <row r="152" spans="1:17" s="66" customFormat="1" ht="73.5" customHeight="1" thickTop="1" x14ac:dyDescent="0.3">
      <c r="A152" s="430"/>
      <c r="B152" s="431"/>
      <c r="C152" s="431"/>
      <c r="D152" s="431"/>
      <c r="E152" s="431"/>
      <c r="F152" s="431"/>
      <c r="G152" s="431"/>
      <c r="H152" s="431"/>
      <c r="I152" s="431"/>
      <c r="J152" s="432"/>
      <c r="L152" s="136"/>
      <c r="M152" s="136"/>
      <c r="N152" s="136"/>
      <c r="O152" s="136"/>
      <c r="P152" s="136"/>
      <c r="Q152" s="136"/>
    </row>
    <row r="153" spans="1:17" s="66" customFormat="1" ht="15" thickBot="1" x14ac:dyDescent="0.35">
      <c r="A153" s="67" t="s">
        <v>179</v>
      </c>
      <c r="B153" s="68"/>
      <c r="C153" s="68"/>
      <c r="D153" s="68"/>
      <c r="E153" s="69"/>
      <c r="F153" s="70"/>
      <c r="G153" s="68"/>
      <c r="H153" s="69"/>
      <c r="I153" s="70" t="s">
        <v>178</v>
      </c>
      <c r="J153" s="71"/>
      <c r="L153" s="136"/>
      <c r="M153" s="136"/>
      <c r="N153" s="136"/>
      <c r="O153" s="136"/>
      <c r="P153" s="136"/>
      <c r="Q153" s="136"/>
    </row>
    <row r="154" spans="1:17" ht="4.5" customHeight="1" x14ac:dyDescent="0.3">
      <c r="K154"/>
      <c r="L154" s="92"/>
    </row>
  </sheetData>
  <mergeCells count="194">
    <mergeCell ref="A114:A115"/>
    <mergeCell ref="B114:B115"/>
    <mergeCell ref="C114:F115"/>
    <mergeCell ref="G114:H114"/>
    <mergeCell ref="I114:J114"/>
    <mergeCell ref="G130:H130"/>
    <mergeCell ref="A148:J148"/>
    <mergeCell ref="A152:J152"/>
    <mergeCell ref="C116:F116"/>
    <mergeCell ref="C117:F117"/>
    <mergeCell ref="C118:F118"/>
    <mergeCell ref="C119:F119"/>
    <mergeCell ref="C120:F120"/>
    <mergeCell ref="B130:C130"/>
    <mergeCell ref="M92:M96"/>
    <mergeCell ref="A86:A90"/>
    <mergeCell ref="B86:B90"/>
    <mergeCell ref="C86:C90"/>
    <mergeCell ref="D86:D90"/>
    <mergeCell ref="E86:E90"/>
    <mergeCell ref="F86:F90"/>
    <mergeCell ref="G86:G90"/>
    <mergeCell ref="A92:A96"/>
    <mergeCell ref="B92:B96"/>
    <mergeCell ref="C92:C96"/>
    <mergeCell ref="D92:D96"/>
    <mergeCell ref="E92:E96"/>
    <mergeCell ref="F92:F96"/>
    <mergeCell ref="G92:G96"/>
    <mergeCell ref="H92:H96"/>
    <mergeCell ref="I92:I96"/>
    <mergeCell ref="H86:H90"/>
    <mergeCell ref="I86:I90"/>
    <mergeCell ref="J86:J90"/>
    <mergeCell ref="K86:K90"/>
    <mergeCell ref="M86:M90"/>
    <mergeCell ref="F80:F84"/>
    <mergeCell ref="G80:G84"/>
    <mergeCell ref="H80:H84"/>
    <mergeCell ref="I80:I84"/>
    <mergeCell ref="J80:J84"/>
    <mergeCell ref="K80:K84"/>
    <mergeCell ref="L80:L84"/>
    <mergeCell ref="J92:J96"/>
    <mergeCell ref="K92:K96"/>
    <mergeCell ref="L92:L96"/>
    <mergeCell ref="L86:L90"/>
    <mergeCell ref="M69:M73"/>
    <mergeCell ref="D75:D79"/>
    <mergeCell ref="E75:E79"/>
    <mergeCell ref="F75:F79"/>
    <mergeCell ref="G75:G79"/>
    <mergeCell ref="H75:H79"/>
    <mergeCell ref="I75:I79"/>
    <mergeCell ref="J75:J79"/>
    <mergeCell ref="K75:K79"/>
    <mergeCell ref="L75:L79"/>
    <mergeCell ref="M75:M79"/>
    <mergeCell ref="D69:D73"/>
    <mergeCell ref="E69:E73"/>
    <mergeCell ref="F69:F73"/>
    <mergeCell ref="G69:G73"/>
    <mergeCell ref="H69:H73"/>
    <mergeCell ref="I69:I73"/>
    <mergeCell ref="J69:J73"/>
    <mergeCell ref="K69:K73"/>
    <mergeCell ref="M80:M84"/>
    <mergeCell ref="D80:D84"/>
    <mergeCell ref="E80:E84"/>
    <mergeCell ref="A69:A73"/>
    <mergeCell ref="A75:A84"/>
    <mergeCell ref="K58:K62"/>
    <mergeCell ref="L58:L62"/>
    <mergeCell ref="M58:M62"/>
    <mergeCell ref="D63:D67"/>
    <mergeCell ref="F63:F67"/>
    <mergeCell ref="G63:G67"/>
    <mergeCell ref="H63:H67"/>
    <mergeCell ref="I63:I67"/>
    <mergeCell ref="J63:J67"/>
    <mergeCell ref="K63:K67"/>
    <mergeCell ref="L63:L67"/>
    <mergeCell ref="M63:M67"/>
    <mergeCell ref="A58:A67"/>
    <mergeCell ref="B58:B67"/>
    <mergeCell ref="C58:C67"/>
    <mergeCell ref="D58:D62"/>
    <mergeCell ref="F58:F62"/>
    <mergeCell ref="G58:G62"/>
    <mergeCell ref="H58:H62"/>
    <mergeCell ref="I58:I62"/>
    <mergeCell ref="J58:J62"/>
    <mergeCell ref="L69:L73"/>
    <mergeCell ref="J46:J50"/>
    <mergeCell ref="K46:K50"/>
    <mergeCell ref="L46:L50"/>
    <mergeCell ref="M46:M50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L52:L56"/>
    <mergeCell ref="M52:M56"/>
    <mergeCell ref="A46:A50"/>
    <mergeCell ref="B46:B50"/>
    <mergeCell ref="C46:C50"/>
    <mergeCell ref="D46:D50"/>
    <mergeCell ref="E46:E50"/>
    <mergeCell ref="F46:F50"/>
    <mergeCell ref="G46:G50"/>
    <mergeCell ref="H46:H50"/>
    <mergeCell ref="I46:I50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G22:G23"/>
    <mergeCell ref="H22:I22"/>
    <mergeCell ref="J22:K22"/>
    <mergeCell ref="L22:L23"/>
    <mergeCell ref="M22:M23"/>
    <mergeCell ref="N22:N23"/>
    <mergeCell ref="O22:O23"/>
    <mergeCell ref="A24:A38"/>
    <mergeCell ref="B24:B38"/>
    <mergeCell ref="C24:C38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D34:D38"/>
    <mergeCell ref="E34:E38"/>
    <mergeCell ref="F34:F38"/>
    <mergeCell ref="G34:G3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  <mergeCell ref="M29:M33"/>
    <mergeCell ref="B69:B73"/>
    <mergeCell ref="B75:B84"/>
    <mergeCell ref="C69:C73"/>
    <mergeCell ref="C75:C84"/>
    <mergeCell ref="E29:E33"/>
    <mergeCell ref="D29:D33"/>
    <mergeCell ref="F29:F33"/>
    <mergeCell ref="G29:G33"/>
    <mergeCell ref="H29:H33"/>
    <mergeCell ref="I29:I33"/>
    <mergeCell ref="J29:J33"/>
    <mergeCell ref="K29:K33"/>
    <mergeCell ref="L29:L33"/>
    <mergeCell ref="H34:H38"/>
    <mergeCell ref="I34:I38"/>
    <mergeCell ref="J34:J38"/>
    <mergeCell ref="K34:K38"/>
    <mergeCell ref="L34:L38"/>
    <mergeCell ref="M34:M38"/>
    <mergeCell ref="J40:J44"/>
    <mergeCell ref="K40:K44"/>
    <mergeCell ref="L40:L44"/>
    <mergeCell ref="M40:M44"/>
  </mergeCells>
  <conditionalFormatting sqref="C98">
    <cfRule type="cellIs" dxfId="293" priority="49" operator="notEqual">
      <formula>100</formula>
    </cfRule>
  </conditionalFormatting>
  <conditionalFormatting sqref="C138">
    <cfRule type="cellIs" dxfId="292" priority="44" operator="equal">
      <formula>""</formula>
    </cfRule>
  </conditionalFormatting>
  <conditionalFormatting sqref="G39">
    <cfRule type="cellIs" dxfId="291" priority="2" operator="notEqual">
      <formula>100</formula>
    </cfRule>
  </conditionalFormatting>
  <conditionalFormatting sqref="G45">
    <cfRule type="cellIs" dxfId="290" priority="48" operator="notEqual">
      <formula>100</formula>
    </cfRule>
  </conditionalFormatting>
  <conditionalFormatting sqref="G51 G57">
    <cfRule type="cellIs" dxfId="289" priority="8" operator="notEqual">
      <formula>100</formula>
    </cfRule>
  </conditionalFormatting>
  <conditionalFormatting sqref="G68">
    <cfRule type="cellIs" dxfId="288" priority="43" operator="notEqual">
      <formula>100</formula>
    </cfRule>
  </conditionalFormatting>
  <conditionalFormatting sqref="G74">
    <cfRule type="cellIs" dxfId="287" priority="1" operator="notEqual">
      <formula>100</formula>
    </cfRule>
  </conditionalFormatting>
  <conditionalFormatting sqref="G85">
    <cfRule type="cellIs" dxfId="286" priority="42" operator="notEqual">
      <formula>100</formula>
    </cfRule>
  </conditionalFormatting>
  <conditionalFormatting sqref="G91">
    <cfRule type="cellIs" dxfId="285" priority="41" operator="notEqual">
      <formula>100</formula>
    </cfRule>
  </conditionalFormatting>
  <conditionalFormatting sqref="G97">
    <cfRule type="cellIs" dxfId="284" priority="40" operator="notEqual">
      <formula>100</formula>
    </cfRule>
  </conditionalFormatting>
  <conditionalFormatting sqref="K116:K120">
    <cfRule type="cellIs" dxfId="283" priority="17" operator="equal">
      <formula>FALSE</formula>
    </cfRule>
  </conditionalFormatting>
  <conditionalFormatting sqref="L24">
    <cfRule type="cellIs" dxfId="282" priority="38" operator="equal">
      <formula>FALSE</formula>
    </cfRule>
  </conditionalFormatting>
  <conditionalFormatting sqref="L29">
    <cfRule type="cellIs" dxfId="281" priority="3" operator="equal">
      <formula>FALSE</formula>
    </cfRule>
  </conditionalFormatting>
  <conditionalFormatting sqref="L34">
    <cfRule type="cellIs" dxfId="280" priority="9" operator="equal">
      <formula>FALSE</formula>
    </cfRule>
  </conditionalFormatting>
  <conditionalFormatting sqref="L40">
    <cfRule type="cellIs" dxfId="279" priority="36" operator="equal">
      <formula>FALSE</formula>
    </cfRule>
  </conditionalFormatting>
  <conditionalFormatting sqref="L46">
    <cfRule type="cellIs" dxfId="278" priority="6" operator="equal">
      <formula>FALSE</formula>
    </cfRule>
  </conditionalFormatting>
  <conditionalFormatting sqref="L52">
    <cfRule type="cellIs" dxfId="277" priority="4" operator="equal">
      <formula>FALSE</formula>
    </cfRule>
  </conditionalFormatting>
  <conditionalFormatting sqref="L58">
    <cfRule type="cellIs" dxfId="276" priority="34" operator="equal">
      <formula>FALSE</formula>
    </cfRule>
  </conditionalFormatting>
  <conditionalFormatting sqref="L63">
    <cfRule type="cellIs" dxfId="275" priority="32" operator="equal">
      <formula>FALSE</formula>
    </cfRule>
  </conditionalFormatting>
  <conditionalFormatting sqref="L69">
    <cfRule type="cellIs" dxfId="274" priority="30" operator="equal">
      <formula>FALSE</formula>
    </cfRule>
  </conditionalFormatting>
  <conditionalFormatting sqref="L75">
    <cfRule type="cellIs" dxfId="273" priority="28" operator="equal">
      <formula>FALSE</formula>
    </cfRule>
  </conditionalFormatting>
  <conditionalFormatting sqref="L80">
    <cfRule type="cellIs" dxfId="272" priority="15" operator="equal">
      <formula>FALSE</formula>
    </cfRule>
  </conditionalFormatting>
  <conditionalFormatting sqref="L86">
    <cfRule type="cellIs" dxfId="271" priority="11" operator="equal">
      <formula>FALSE</formula>
    </cfRule>
  </conditionalFormatting>
  <conditionalFormatting sqref="L92">
    <cfRule type="cellIs" dxfId="270" priority="26" operator="equal">
      <formula>FALSE</formula>
    </cfRule>
  </conditionalFormatting>
  <dataValidations count="7">
    <dataValidation type="whole" allowBlank="1" showInputMessage="1" showErrorMessage="1" error="Only whole numbers between 10 to 100 is allowed." sqref="F80:F84" xr:uid="{00000000-0002-0000-0200-000000000000}">
      <formula1>2</formula1>
      <formula2>100</formula2>
    </dataValidation>
    <dataValidation type="whole" allowBlank="1" showInputMessage="1" showErrorMessage="1" error="Only whole numbers between 10 to 100 is allowed." sqref="C24 C58:C67 C75 C93:C96" xr:uid="{00000000-0002-0000-0200-000001000000}">
      <formula1>10</formula1>
      <formula2>100</formula2>
    </dataValidation>
    <dataValidation type="list" allowBlank="1" showInputMessage="1" showErrorMessage="1" sqref="J92:J96 C138 H40:H44 H24:H38 H92:H96 J52:J56 J58:J67 J69:J84 G116:G120 I116:I120 H58:H67 H86:H90 J86:J90 H69:H84 J40:J44 H46:H50 J46:J50 H52:H56 J24:J38" xr:uid="{00000000-0002-0000-0200-000002000000}">
      <formula1>"Outstanding, Exceeds, Successful, Partially, Unacceptable"</formula1>
    </dataValidation>
    <dataValidation type="whole" allowBlank="1" showInputMessage="1" showErrorMessage="1" error="Only whole numbers between 10 to 100 is allowed." sqref="G93:G96 G59:G62 G64:G67 F69 F75 G53:G56 C92 F92 C86:C90 G76:G79 G24:G38 F86 G87:G90 C46:C50 F46 G47:G50 C52:C56 F52 G41:G44 G70:G73 G81:G84" xr:uid="{00000000-0002-0000-0200-000003000000}">
      <formula1>5</formula1>
      <formula2>100</formula2>
    </dataValidation>
    <dataValidation allowBlank="1" showInputMessage="1" showErrorMessage="1" error="Only whole numbers between 10 to 100 is allowed." sqref="G58 G63 G69 G75 G40 G92 G86 G46 G52 G80" xr:uid="{00000000-0002-0000-0200-000004000000}"/>
    <dataValidation type="whole" allowBlank="1" showInputMessage="1" showErrorMessage="1" error="Only whole numbers between 10 to 100 is allowed." sqref="F58:F67" xr:uid="{0745EE89-4F27-4016-A4DE-EDBD67B9150E}">
      <formula1>1</formula1>
      <formula2>100</formula2>
    </dataValidation>
    <dataValidation type="whole" allowBlank="1" showInputMessage="1" showErrorMessage="1" error="Only whole numbers between 10 to 100 is allowed." sqref="C40:C44 C69:C73" xr:uid="{CEF69A31-CD17-4480-8136-FD5E10E85913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Q177"/>
  <sheetViews>
    <sheetView zoomScale="70" zoomScaleNormal="70" workbookViewId="0">
      <selection activeCell="A24" sqref="A24:A33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60.332031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344"/>
      <c r="B23" s="502"/>
      <c r="C23" s="355"/>
      <c r="D23" s="611"/>
      <c r="E23" s="612"/>
      <c r="F23" s="503"/>
      <c r="G23" s="355"/>
      <c r="H23" s="212" t="s">
        <v>34</v>
      </c>
      <c r="I23" s="213" t="s">
        <v>35</v>
      </c>
      <c r="J23" s="212" t="s">
        <v>34</v>
      </c>
      <c r="K23" s="213" t="s">
        <v>36</v>
      </c>
      <c r="L23" s="500"/>
      <c r="M23" s="501"/>
      <c r="N23" s="501"/>
      <c r="O23" s="501"/>
    </row>
    <row r="24" spans="1:17" s="9" customFormat="1" ht="30" customHeight="1" x14ac:dyDescent="0.3">
      <c r="A24" s="393">
        <v>1</v>
      </c>
      <c r="B24" s="395" t="s">
        <v>37</v>
      </c>
      <c r="C24" s="485">
        <v>20</v>
      </c>
      <c r="D24" s="540">
        <v>1</v>
      </c>
      <c r="E24" s="505" t="s">
        <v>183</v>
      </c>
      <c r="F24" s="356">
        <v>10</v>
      </c>
      <c r="G24" s="366">
        <f>F24/$C$24*100</f>
        <v>50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0.5</v>
      </c>
      <c r="N24" s="209" t="s">
        <v>39</v>
      </c>
      <c r="O24" s="161" t="s">
        <v>58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94"/>
      <c r="B25" s="378"/>
      <c r="C25" s="486"/>
      <c r="D25" s="443"/>
      <c r="E25" s="505"/>
      <c r="F25" s="357"/>
      <c r="G25" s="367"/>
      <c r="H25" s="338"/>
      <c r="I25" s="357"/>
      <c r="J25" s="338"/>
      <c r="K25" s="382"/>
      <c r="L25" s="385"/>
      <c r="M25" s="388"/>
      <c r="N25" s="210" t="s">
        <v>43</v>
      </c>
      <c r="O25" s="162" t="s">
        <v>59</v>
      </c>
      <c r="P25" s="105"/>
      <c r="Q25" s="153"/>
    </row>
    <row r="26" spans="1:17" s="9" customFormat="1" ht="30" customHeight="1" x14ac:dyDescent="0.3">
      <c r="A26" s="394"/>
      <c r="B26" s="378"/>
      <c r="C26" s="486"/>
      <c r="D26" s="443"/>
      <c r="E26" s="505"/>
      <c r="F26" s="357"/>
      <c r="G26" s="367"/>
      <c r="H26" s="338"/>
      <c r="I26" s="357"/>
      <c r="J26" s="338"/>
      <c r="K26" s="382"/>
      <c r="L26" s="385"/>
      <c r="M26" s="388"/>
      <c r="N26" s="210" t="s">
        <v>45</v>
      </c>
      <c r="O26" s="162" t="s">
        <v>60</v>
      </c>
      <c r="P26" s="105"/>
      <c r="Q26" s="153"/>
    </row>
    <row r="27" spans="1:17" s="9" customFormat="1" ht="30" customHeight="1" x14ac:dyDescent="0.3">
      <c r="A27" s="394"/>
      <c r="B27" s="378"/>
      <c r="C27" s="486"/>
      <c r="D27" s="443"/>
      <c r="E27" s="505"/>
      <c r="F27" s="357"/>
      <c r="G27" s="367"/>
      <c r="H27" s="338"/>
      <c r="I27" s="357"/>
      <c r="J27" s="338"/>
      <c r="K27" s="382"/>
      <c r="L27" s="385"/>
      <c r="M27" s="388"/>
      <c r="N27" s="210" t="s">
        <v>47</v>
      </c>
      <c r="O27" s="162" t="s">
        <v>61</v>
      </c>
      <c r="P27" s="105"/>
      <c r="Q27" s="153"/>
    </row>
    <row r="28" spans="1:17" s="9" customFormat="1" ht="30" customHeight="1" thickBot="1" x14ac:dyDescent="0.35">
      <c r="A28" s="394"/>
      <c r="B28" s="378"/>
      <c r="C28" s="486"/>
      <c r="D28" s="613"/>
      <c r="E28" s="614"/>
      <c r="F28" s="358"/>
      <c r="G28" s="368"/>
      <c r="H28" s="339"/>
      <c r="I28" s="358"/>
      <c r="J28" s="339"/>
      <c r="K28" s="383"/>
      <c r="L28" s="386"/>
      <c r="M28" s="389"/>
      <c r="N28" s="211" t="s">
        <v>49</v>
      </c>
      <c r="O28" s="163" t="s">
        <v>62</v>
      </c>
      <c r="P28" s="105"/>
      <c r="Q28" s="153"/>
    </row>
    <row r="29" spans="1:17" s="9" customFormat="1" ht="30" customHeight="1" x14ac:dyDescent="0.3">
      <c r="A29" s="394"/>
      <c r="B29" s="378"/>
      <c r="C29" s="486"/>
      <c r="D29" s="458">
        <v>2</v>
      </c>
      <c r="E29" s="615" t="s">
        <v>297</v>
      </c>
      <c r="F29" s="357">
        <v>10</v>
      </c>
      <c r="G29" s="367">
        <f>F29/$C$24*100</f>
        <v>50</v>
      </c>
      <c r="H29" s="338" t="s">
        <v>39</v>
      </c>
      <c r="I29" s="357"/>
      <c r="J29" s="338" t="s">
        <v>39</v>
      </c>
      <c r="K29" s="382" t="s">
        <v>41</v>
      </c>
      <c r="L29" s="385">
        <f>IF(OR($C$24=0,G29=0),FALSE,IF(J29="Outstanding",5,IF(J29="Exceeds",4,IF(J29="Successful",3,IF(J29="Partially",2,IF(J29="Unacceptable",1))))))</f>
        <v>5</v>
      </c>
      <c r="M29" s="388">
        <f>$C$24*G29*L29/10000</f>
        <v>0.5</v>
      </c>
      <c r="N29" s="215" t="s">
        <v>39</v>
      </c>
      <c r="O29" s="216" t="s">
        <v>298</v>
      </c>
      <c r="P29" s="105"/>
      <c r="Q29" s="153" t="str">
        <f>IF(AND($C$24&gt;0,G29&gt;0,J29=""),"RATING REQ'D",IF(AND(K29="",OR(J29="Outstanding",J29="Exceeds",J29="Unacceptable")),"Comments compulsory for O, E or U rating",""))</f>
        <v/>
      </c>
    </row>
    <row r="30" spans="1:17" s="9" customFormat="1" ht="30" customHeight="1" x14ac:dyDescent="0.3">
      <c r="A30" s="394"/>
      <c r="B30" s="378"/>
      <c r="C30" s="486"/>
      <c r="D30" s="459"/>
      <c r="E30" s="530"/>
      <c r="F30" s="357"/>
      <c r="G30" s="367"/>
      <c r="H30" s="338"/>
      <c r="I30" s="357"/>
      <c r="J30" s="338"/>
      <c r="K30" s="382"/>
      <c r="L30" s="385"/>
      <c r="M30" s="388"/>
      <c r="N30" s="170" t="s">
        <v>43</v>
      </c>
      <c r="O30" s="194" t="s">
        <v>299</v>
      </c>
      <c r="P30" s="105"/>
      <c r="Q30" s="153"/>
    </row>
    <row r="31" spans="1:17" s="9" customFormat="1" ht="30" customHeight="1" x14ac:dyDescent="0.3">
      <c r="A31" s="394"/>
      <c r="B31" s="378"/>
      <c r="C31" s="486"/>
      <c r="D31" s="459"/>
      <c r="E31" s="530"/>
      <c r="F31" s="357"/>
      <c r="G31" s="367"/>
      <c r="H31" s="338"/>
      <c r="I31" s="357"/>
      <c r="J31" s="338"/>
      <c r="K31" s="382"/>
      <c r="L31" s="385"/>
      <c r="M31" s="388"/>
      <c r="N31" s="170" t="s">
        <v>45</v>
      </c>
      <c r="O31" s="194" t="s">
        <v>300</v>
      </c>
      <c r="P31" s="105"/>
      <c r="Q31" s="153"/>
    </row>
    <row r="32" spans="1:17" s="9" customFormat="1" ht="30" customHeight="1" x14ac:dyDescent="0.3">
      <c r="A32" s="394"/>
      <c r="B32" s="378"/>
      <c r="C32" s="486"/>
      <c r="D32" s="459"/>
      <c r="E32" s="530"/>
      <c r="F32" s="357"/>
      <c r="G32" s="367"/>
      <c r="H32" s="338"/>
      <c r="I32" s="357"/>
      <c r="J32" s="338"/>
      <c r="K32" s="382"/>
      <c r="L32" s="385"/>
      <c r="M32" s="388"/>
      <c r="N32" s="170" t="s">
        <v>47</v>
      </c>
      <c r="O32" s="194" t="s">
        <v>301</v>
      </c>
      <c r="P32" s="105"/>
      <c r="Q32" s="153"/>
    </row>
    <row r="33" spans="1:17" s="9" customFormat="1" ht="30" customHeight="1" thickBot="1" x14ac:dyDescent="0.35">
      <c r="A33" s="417"/>
      <c r="B33" s="407"/>
      <c r="C33" s="487"/>
      <c r="D33" s="469"/>
      <c r="E33" s="531"/>
      <c r="F33" s="358"/>
      <c r="G33" s="368"/>
      <c r="H33" s="339"/>
      <c r="I33" s="358"/>
      <c r="J33" s="339"/>
      <c r="K33" s="383"/>
      <c r="L33" s="386"/>
      <c r="M33" s="389"/>
      <c r="N33" s="172" t="s">
        <v>49</v>
      </c>
      <c r="O33" s="195" t="s">
        <v>302</v>
      </c>
      <c r="P33" s="105"/>
      <c r="Q33" s="153"/>
    </row>
    <row r="34" spans="1:17" s="9" customFormat="1" ht="30" customHeight="1" thickBot="1" x14ac:dyDescent="0.35">
      <c r="A34" s="11"/>
      <c r="B34" s="10"/>
      <c r="C34" s="72"/>
      <c r="E34" s="14"/>
      <c r="F34" s="14"/>
      <c r="G34" s="83">
        <f>IF(C24=0,0,SUM(G24:G33))</f>
        <v>100</v>
      </c>
      <c r="H34" s="45" t="str">
        <f>IF(AND(C8&gt;0,G34=0),"PLEASE ENSURE KPIs ARE SET",IF(AND(C8&gt;0,G34&gt;0,G34&lt;100),"PLEASE ENSURE TOTAL WEIGHTAGE IS 100%.",IF(G34&gt;100,"WEIGHTAGE EXCEEDED, PLEASE REVIEW.","")))</f>
        <v/>
      </c>
      <c r="I34" s="14"/>
      <c r="J34" s="11"/>
      <c r="K34" s="14"/>
      <c r="L34" s="103"/>
      <c r="M34" s="104"/>
      <c r="N34" s="105"/>
      <c r="O34" s="106" t="str">
        <f>IF(N34="","",1)</f>
        <v/>
      </c>
      <c r="P34" s="105"/>
      <c r="Q34" s="153"/>
    </row>
    <row r="35" spans="1:17" s="9" customFormat="1" ht="30" customHeight="1" x14ac:dyDescent="0.3">
      <c r="A35" s="393">
        <v>2</v>
      </c>
      <c r="B35" s="395" t="s">
        <v>63</v>
      </c>
      <c r="C35" s="485">
        <v>15</v>
      </c>
      <c r="D35" s="458">
        <v>1</v>
      </c>
      <c r="E35" s="616" t="s">
        <v>64</v>
      </c>
      <c r="F35" s="356">
        <v>10</v>
      </c>
      <c r="G35" s="366">
        <f>F35/$C$35*100</f>
        <v>66.666666666666657</v>
      </c>
      <c r="H35" s="337" t="s">
        <v>39</v>
      </c>
      <c r="I35" s="356"/>
      <c r="J35" s="337" t="s">
        <v>39</v>
      </c>
      <c r="K35" s="381" t="s">
        <v>41</v>
      </c>
      <c r="L35" s="384">
        <f>IF(OR($C$35=0,G35=0),FALSE,IF(J35="Outstanding",5,IF(J35="Exceeds",4,IF(J35="Successful",3,IF(J35="Partially",2,IF(J35="Unacceptable",1))))))</f>
        <v>5</v>
      </c>
      <c r="M35" s="387">
        <f>$C$35*G35*L35/10000</f>
        <v>0.49999999999999989</v>
      </c>
      <c r="N35" s="161" t="s">
        <v>39</v>
      </c>
      <c r="O35" s="165" t="s">
        <v>65</v>
      </c>
      <c r="P35" s="105"/>
      <c r="Q35" s="153" t="str">
        <f>IF(AND($C$35&gt;0,G35&gt;0,J35=""),"RATING REQ'D",IF(AND(K35="",OR(J35="Outstanding",J35="Exceeds",J35="Unacceptable")),"Comments compulsory for O, E or U rating",""))</f>
        <v/>
      </c>
    </row>
    <row r="36" spans="1:17" s="9" customFormat="1" ht="30" customHeight="1" x14ac:dyDescent="0.3">
      <c r="A36" s="394"/>
      <c r="B36" s="378"/>
      <c r="C36" s="486"/>
      <c r="D36" s="459"/>
      <c r="E36" s="601"/>
      <c r="F36" s="357"/>
      <c r="G36" s="367"/>
      <c r="H36" s="338"/>
      <c r="I36" s="357"/>
      <c r="J36" s="338"/>
      <c r="K36" s="382"/>
      <c r="L36" s="385"/>
      <c r="M36" s="388"/>
      <c r="N36" s="162" t="s">
        <v>43</v>
      </c>
      <c r="O36" s="166" t="s">
        <v>66</v>
      </c>
      <c r="P36" s="105"/>
      <c r="Q36" s="153"/>
    </row>
    <row r="37" spans="1:17" s="9" customFormat="1" ht="30" customHeight="1" x14ac:dyDescent="0.3">
      <c r="A37" s="394"/>
      <c r="B37" s="378"/>
      <c r="C37" s="486"/>
      <c r="D37" s="459"/>
      <c r="E37" s="601"/>
      <c r="F37" s="357"/>
      <c r="G37" s="367"/>
      <c r="H37" s="338"/>
      <c r="I37" s="357"/>
      <c r="J37" s="338"/>
      <c r="K37" s="382"/>
      <c r="L37" s="385"/>
      <c r="M37" s="388"/>
      <c r="N37" s="162" t="s">
        <v>45</v>
      </c>
      <c r="O37" s="166" t="s">
        <v>67</v>
      </c>
      <c r="P37" s="105"/>
      <c r="Q37" s="153"/>
    </row>
    <row r="38" spans="1:17" s="9" customFormat="1" ht="30" customHeight="1" x14ac:dyDescent="0.3">
      <c r="A38" s="394"/>
      <c r="B38" s="378"/>
      <c r="C38" s="486"/>
      <c r="D38" s="459"/>
      <c r="E38" s="601"/>
      <c r="F38" s="357"/>
      <c r="G38" s="367"/>
      <c r="H38" s="338"/>
      <c r="I38" s="357"/>
      <c r="J38" s="338"/>
      <c r="K38" s="382"/>
      <c r="L38" s="385"/>
      <c r="M38" s="388"/>
      <c r="N38" s="162" t="s">
        <v>47</v>
      </c>
      <c r="O38" s="166" t="s">
        <v>68</v>
      </c>
      <c r="P38" s="105"/>
      <c r="Q38" s="153"/>
    </row>
    <row r="39" spans="1:17" s="9" customFormat="1" ht="30" customHeight="1" thickBot="1" x14ac:dyDescent="0.35">
      <c r="A39" s="394"/>
      <c r="B39" s="378"/>
      <c r="C39" s="486"/>
      <c r="D39" s="460"/>
      <c r="E39" s="602"/>
      <c r="F39" s="453"/>
      <c r="G39" s="468"/>
      <c r="H39" s="452"/>
      <c r="I39" s="453"/>
      <c r="J39" s="452"/>
      <c r="K39" s="454"/>
      <c r="L39" s="455"/>
      <c r="M39" s="389"/>
      <c r="N39" s="163" t="s">
        <v>49</v>
      </c>
      <c r="O39" s="167" t="s">
        <v>69</v>
      </c>
      <c r="P39" s="105"/>
      <c r="Q39" s="153"/>
    </row>
    <row r="40" spans="1:17" s="9" customFormat="1" ht="30" customHeight="1" x14ac:dyDescent="0.3">
      <c r="A40" s="394"/>
      <c r="B40" s="378"/>
      <c r="C40" s="486"/>
      <c r="D40" s="458">
        <v>2</v>
      </c>
      <c r="E40" s="600" t="s">
        <v>303</v>
      </c>
      <c r="F40" s="356">
        <v>5</v>
      </c>
      <c r="G40" s="366">
        <f>F40/$C$35*100</f>
        <v>33.333333333333329</v>
      </c>
      <c r="H40" s="337" t="s">
        <v>39</v>
      </c>
      <c r="I40" s="356"/>
      <c r="J40" s="337" t="s">
        <v>39</v>
      </c>
      <c r="K40" s="381" t="s">
        <v>41</v>
      </c>
      <c r="L40" s="384">
        <f>IF(OR($C$35=0,G40=0),FALSE,IF(J40="Outstanding",5,IF(J40="Exceeds",4,IF(J40="Successful",3,IF(J40="Partially",2,IF(J40="Unacceptable",1))))))</f>
        <v>5</v>
      </c>
      <c r="M40" s="387">
        <f>$C$35*G40*L40/10000</f>
        <v>0.24999999999999994</v>
      </c>
      <c r="N40" s="161" t="s">
        <v>39</v>
      </c>
      <c r="O40" s="161" t="s">
        <v>72</v>
      </c>
      <c r="P40" s="105"/>
      <c r="Q40" s="153" t="str">
        <f>IF(AND($C$35&gt;0,G40&gt;0,J40=""),"RATING REQ'D",IF(AND(K40="",OR(J40="Outstanding",J40="Exceeds",J40="Unacceptable")),"Comments compulsory for O, E or U rating",""))</f>
        <v/>
      </c>
    </row>
    <row r="41" spans="1:17" s="9" customFormat="1" ht="30" customHeight="1" x14ac:dyDescent="0.3">
      <c r="A41" s="394"/>
      <c r="B41" s="378"/>
      <c r="C41" s="486"/>
      <c r="D41" s="459"/>
      <c r="E41" s="530"/>
      <c r="F41" s="357"/>
      <c r="G41" s="367"/>
      <c r="H41" s="338"/>
      <c r="I41" s="357"/>
      <c r="J41" s="338"/>
      <c r="K41" s="382"/>
      <c r="L41" s="385"/>
      <c r="M41" s="388"/>
      <c r="N41" s="162" t="s">
        <v>43</v>
      </c>
      <c r="O41" s="162" t="s">
        <v>73</v>
      </c>
      <c r="P41" s="105"/>
      <c r="Q41" s="153"/>
    </row>
    <row r="42" spans="1:17" s="9" customFormat="1" ht="30" customHeight="1" x14ac:dyDescent="0.3">
      <c r="A42" s="394"/>
      <c r="B42" s="378"/>
      <c r="C42" s="486"/>
      <c r="D42" s="459"/>
      <c r="E42" s="530"/>
      <c r="F42" s="357"/>
      <c r="G42" s="367"/>
      <c r="H42" s="338"/>
      <c r="I42" s="357"/>
      <c r="J42" s="338"/>
      <c r="K42" s="382"/>
      <c r="L42" s="385"/>
      <c r="M42" s="388"/>
      <c r="N42" s="162" t="s">
        <v>45</v>
      </c>
      <c r="O42" s="162" t="s">
        <v>74</v>
      </c>
      <c r="P42" s="105"/>
      <c r="Q42" s="153"/>
    </row>
    <row r="43" spans="1:17" s="9" customFormat="1" ht="30" customHeight="1" x14ac:dyDescent="0.3">
      <c r="A43" s="394"/>
      <c r="B43" s="378"/>
      <c r="C43" s="486"/>
      <c r="D43" s="459"/>
      <c r="E43" s="530"/>
      <c r="F43" s="357"/>
      <c r="G43" s="367"/>
      <c r="H43" s="338"/>
      <c r="I43" s="357"/>
      <c r="J43" s="338"/>
      <c r="K43" s="382"/>
      <c r="L43" s="385"/>
      <c r="M43" s="388"/>
      <c r="N43" s="162" t="s">
        <v>47</v>
      </c>
      <c r="O43" s="162" t="s">
        <v>75</v>
      </c>
      <c r="P43" s="105"/>
      <c r="Q43" s="153"/>
    </row>
    <row r="44" spans="1:17" s="9" customFormat="1" ht="30.75" customHeight="1" thickBot="1" x14ac:dyDescent="0.35">
      <c r="A44" s="417"/>
      <c r="B44" s="407"/>
      <c r="C44" s="487"/>
      <c r="D44" s="469"/>
      <c r="E44" s="531"/>
      <c r="F44" s="358"/>
      <c r="G44" s="368"/>
      <c r="H44" s="339"/>
      <c r="I44" s="358"/>
      <c r="J44" s="339"/>
      <c r="K44" s="383"/>
      <c r="L44" s="386"/>
      <c r="M44" s="389"/>
      <c r="N44" s="163" t="s">
        <v>49</v>
      </c>
      <c r="O44" s="163" t="s">
        <v>76</v>
      </c>
      <c r="P44" s="105"/>
      <c r="Q44" s="153"/>
    </row>
    <row r="45" spans="1:17" s="9" customFormat="1" ht="30" customHeight="1" thickBot="1" x14ac:dyDescent="0.35">
      <c r="A45" s="11"/>
      <c r="B45" s="10"/>
      <c r="C45" s="72"/>
      <c r="E45" s="14"/>
      <c r="F45" s="14"/>
      <c r="G45" s="83">
        <f>IF(C35=0,0,SUM(G35:G44))</f>
        <v>99.999999999999986</v>
      </c>
      <c r="H45" s="45" t="str">
        <f>IF(AND(C24&gt;0,G45=0),"PLEASE ENSURE KPIs ARE SET",IF(AND(C24&gt;0,G45&gt;0,G45&lt;100),"PLEASE ENSURE TOTAL WEIGHTAGE IS 100%.",IF(G45&gt;100,"WEIGHTAGE EXCEEDED, PLEASE REVIEW.","")))</f>
        <v/>
      </c>
      <c r="I45" s="14"/>
      <c r="J45" s="11"/>
      <c r="K45" s="14"/>
      <c r="L45" s="103"/>
      <c r="M45" s="104"/>
      <c r="N45" s="105"/>
      <c r="O45" s="106" t="str">
        <f>IF(N45="","",1)</f>
        <v/>
      </c>
      <c r="P45" s="105"/>
      <c r="Q45" s="153"/>
    </row>
    <row r="46" spans="1:17" s="9" customFormat="1" ht="30" customHeight="1" x14ac:dyDescent="0.3">
      <c r="A46" s="393">
        <v>3</v>
      </c>
      <c r="B46" s="395" t="s">
        <v>185</v>
      </c>
      <c r="C46" s="485">
        <v>5</v>
      </c>
      <c r="D46" s="479">
        <v>1</v>
      </c>
      <c r="E46" s="599" t="s">
        <v>304</v>
      </c>
      <c r="F46" s="356">
        <v>5</v>
      </c>
      <c r="G46" s="366">
        <f>F46/$C$46*100</f>
        <v>100</v>
      </c>
      <c r="H46" s="337" t="s">
        <v>39</v>
      </c>
      <c r="I46" s="356"/>
      <c r="J46" s="337" t="s">
        <v>39</v>
      </c>
      <c r="K46" s="381" t="s">
        <v>41</v>
      </c>
      <c r="L46" s="384">
        <f>IF(OR(C46=0,G46=0),FALSE,IF(J46="Outstanding",5,IF(J46="Exceeds",4,IF(J46="Successful",3,IF(J46="Partially",2,IF(J46="Unacceptable",1))))))</f>
        <v>5</v>
      </c>
      <c r="M46" s="387">
        <f>$C$46*G46*L46/10000</f>
        <v>0.25</v>
      </c>
      <c r="N46" s="197" t="s">
        <v>39</v>
      </c>
      <c r="O46" s="198" t="s">
        <v>187</v>
      </c>
      <c r="P46" s="105"/>
      <c r="Q46" s="153" t="str">
        <f>IF(AND($C$46&gt;0,G46&gt;0,J46=""),"RATING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394"/>
      <c r="B47" s="378"/>
      <c r="C47" s="486"/>
      <c r="D47" s="480"/>
      <c r="E47" s="498"/>
      <c r="F47" s="357"/>
      <c r="G47" s="367"/>
      <c r="H47" s="338"/>
      <c r="I47" s="357"/>
      <c r="J47" s="338"/>
      <c r="K47" s="382"/>
      <c r="L47" s="385"/>
      <c r="M47" s="388"/>
      <c r="N47" s="142" t="s">
        <v>43</v>
      </c>
      <c r="O47" s="199" t="s">
        <v>188</v>
      </c>
      <c r="P47" s="105"/>
      <c r="Q47" s="153"/>
    </row>
    <row r="48" spans="1:17" s="9" customFormat="1" ht="30" customHeight="1" x14ac:dyDescent="0.3">
      <c r="A48" s="394"/>
      <c r="B48" s="378"/>
      <c r="C48" s="486"/>
      <c r="D48" s="480"/>
      <c r="E48" s="498"/>
      <c r="F48" s="357"/>
      <c r="G48" s="367"/>
      <c r="H48" s="338"/>
      <c r="I48" s="357"/>
      <c r="J48" s="338"/>
      <c r="K48" s="382"/>
      <c r="L48" s="385"/>
      <c r="M48" s="388"/>
      <c r="N48" s="142" t="s">
        <v>45</v>
      </c>
      <c r="O48" s="199" t="s">
        <v>189</v>
      </c>
      <c r="P48" s="105"/>
      <c r="Q48" s="153"/>
    </row>
    <row r="49" spans="1:17" s="9" customFormat="1" ht="30" customHeight="1" x14ac:dyDescent="0.3">
      <c r="A49" s="394"/>
      <c r="B49" s="378"/>
      <c r="C49" s="486"/>
      <c r="D49" s="480"/>
      <c r="E49" s="498"/>
      <c r="F49" s="357"/>
      <c r="G49" s="367"/>
      <c r="H49" s="338"/>
      <c r="I49" s="357"/>
      <c r="J49" s="338"/>
      <c r="K49" s="382"/>
      <c r="L49" s="385"/>
      <c r="M49" s="388"/>
      <c r="N49" s="142" t="s">
        <v>47</v>
      </c>
      <c r="O49" s="199" t="s">
        <v>190</v>
      </c>
      <c r="P49" s="105"/>
      <c r="Q49" s="153"/>
    </row>
    <row r="50" spans="1:17" s="9" customFormat="1" ht="30" customHeight="1" thickBot="1" x14ac:dyDescent="0.35">
      <c r="A50" s="417"/>
      <c r="B50" s="407"/>
      <c r="C50" s="487"/>
      <c r="D50" s="481"/>
      <c r="E50" s="499"/>
      <c r="F50" s="358"/>
      <c r="G50" s="368"/>
      <c r="H50" s="339"/>
      <c r="I50" s="358"/>
      <c r="J50" s="339"/>
      <c r="K50" s="383"/>
      <c r="L50" s="386"/>
      <c r="M50" s="389"/>
      <c r="N50" s="200" t="s">
        <v>49</v>
      </c>
      <c r="O50" s="214" t="s">
        <v>191</v>
      </c>
      <c r="P50" s="105"/>
      <c r="Q50" s="153"/>
    </row>
    <row r="51" spans="1:17" s="9" customFormat="1" ht="30" customHeight="1" thickBot="1" x14ac:dyDescent="0.35">
      <c r="A51" s="11"/>
      <c r="B51" s="10"/>
      <c r="C51" s="72"/>
      <c r="E51" s="14"/>
      <c r="F51" s="14"/>
      <c r="G51" s="83">
        <f>IF(C46=0,0,SUM(G46:G50))</f>
        <v>100</v>
      </c>
      <c r="H51" s="45" t="str">
        <f>IF(AND(C46&gt;0,G51=0),"PLEASE ENSURE KPIs ARE SET",IF(AND(C46&gt;0,G51&gt;0,G51&lt;100),"PLEASE ENSURE TOTAL WEIGHTAGE IS 100%.",IF(G51&gt;100,"WEIGHTAGE EXCEEDED, PLEASE REVIEW.","")))</f>
        <v/>
      </c>
      <c r="I51" s="14"/>
      <c r="J51" s="11"/>
      <c r="K51" s="14"/>
      <c r="L51" s="103"/>
      <c r="M51" s="104"/>
      <c r="N51" s="105"/>
      <c r="O51" s="106" t="str">
        <f>IF(N51="","",1)</f>
        <v/>
      </c>
      <c r="P51" s="105"/>
      <c r="Q51" s="153"/>
    </row>
    <row r="52" spans="1:17" s="9" customFormat="1" ht="30" customHeight="1" x14ac:dyDescent="0.3">
      <c r="A52" s="393">
        <v>4</v>
      </c>
      <c r="B52" s="356" t="s">
        <v>77</v>
      </c>
      <c r="C52" s="485">
        <v>7</v>
      </c>
      <c r="D52" s="479">
        <v>1</v>
      </c>
      <c r="E52" s="497" t="s">
        <v>78</v>
      </c>
      <c r="F52" s="356">
        <v>7</v>
      </c>
      <c r="G52" s="366">
        <f>F52/$C$52*100</f>
        <v>100</v>
      </c>
      <c r="H52" s="337" t="s">
        <v>39</v>
      </c>
      <c r="I52" s="356"/>
      <c r="J52" s="337" t="s">
        <v>39</v>
      </c>
      <c r="K52" s="381" t="s">
        <v>41</v>
      </c>
      <c r="L52" s="384">
        <f>IF(OR($C$52=0,G52=0),FALSE,IF(J52="Outstanding",5,IF(J52="Exceeds",4,IF(J52="Successful",3,IF(J52="Partially",2,IF(J52="Unacceptable",1))))))</f>
        <v>5</v>
      </c>
      <c r="M52" s="387">
        <f>$C$52*G52*L52/10000</f>
        <v>0.35</v>
      </c>
      <c r="N52" s="197" t="s">
        <v>39</v>
      </c>
      <c r="O52" s="121" t="s">
        <v>305</v>
      </c>
      <c r="P52" s="105"/>
      <c r="Q52" s="153" t="str">
        <f>IF(AND($C$52&gt;0,G52&gt;0,J52=""),"RATING REQ'D",IF(AND(K52="",OR(J52="Outstanding",J52="Exceeds", J52="Unacceptable")),"Comments compulsory for O, E and U rating",""))</f>
        <v/>
      </c>
    </row>
    <row r="53" spans="1:17" s="9" customFormat="1" ht="30" customHeight="1" x14ac:dyDescent="0.3">
      <c r="A53" s="394"/>
      <c r="B53" s="357"/>
      <c r="C53" s="486"/>
      <c r="D53" s="480"/>
      <c r="E53" s="498"/>
      <c r="F53" s="357"/>
      <c r="G53" s="367"/>
      <c r="H53" s="338"/>
      <c r="I53" s="357"/>
      <c r="J53" s="338"/>
      <c r="K53" s="382"/>
      <c r="L53" s="385"/>
      <c r="M53" s="388"/>
      <c r="N53" s="142" t="s">
        <v>43</v>
      </c>
      <c r="O53" s="115" t="s">
        <v>306</v>
      </c>
      <c r="P53" s="105"/>
      <c r="Q53" s="153"/>
    </row>
    <row r="54" spans="1:17" s="9" customFormat="1" ht="30" customHeight="1" x14ac:dyDescent="0.3">
      <c r="A54" s="394"/>
      <c r="B54" s="357"/>
      <c r="C54" s="486"/>
      <c r="D54" s="480"/>
      <c r="E54" s="498"/>
      <c r="F54" s="357"/>
      <c r="G54" s="367"/>
      <c r="H54" s="338"/>
      <c r="I54" s="357"/>
      <c r="J54" s="338"/>
      <c r="K54" s="382"/>
      <c r="L54" s="385"/>
      <c r="M54" s="388"/>
      <c r="N54" s="142" t="s">
        <v>45</v>
      </c>
      <c r="O54" s="115" t="s">
        <v>307</v>
      </c>
      <c r="P54" s="105"/>
      <c r="Q54" s="153"/>
    </row>
    <row r="55" spans="1:17" s="9" customFormat="1" ht="30" customHeight="1" x14ac:dyDescent="0.3">
      <c r="A55" s="394"/>
      <c r="B55" s="357"/>
      <c r="C55" s="486"/>
      <c r="D55" s="480"/>
      <c r="E55" s="498"/>
      <c r="F55" s="357"/>
      <c r="G55" s="367"/>
      <c r="H55" s="338"/>
      <c r="I55" s="357"/>
      <c r="J55" s="338"/>
      <c r="K55" s="382"/>
      <c r="L55" s="385"/>
      <c r="M55" s="388"/>
      <c r="N55" s="142" t="s">
        <v>47</v>
      </c>
      <c r="O55" s="115" t="s">
        <v>308</v>
      </c>
      <c r="P55" s="105"/>
      <c r="Q55" s="153"/>
    </row>
    <row r="56" spans="1:17" s="9" customFormat="1" ht="30" customHeight="1" thickBot="1" x14ac:dyDescent="0.35">
      <c r="A56" s="417"/>
      <c r="B56" s="358"/>
      <c r="C56" s="487"/>
      <c r="D56" s="481"/>
      <c r="E56" s="499"/>
      <c r="F56" s="358"/>
      <c r="G56" s="368"/>
      <c r="H56" s="339"/>
      <c r="I56" s="358"/>
      <c r="J56" s="339"/>
      <c r="K56" s="383"/>
      <c r="L56" s="386"/>
      <c r="M56" s="389"/>
      <c r="N56" s="200" t="s">
        <v>49</v>
      </c>
      <c r="O56" s="116" t="s">
        <v>309</v>
      </c>
      <c r="P56" s="105"/>
      <c r="Q56" s="153"/>
    </row>
    <row r="57" spans="1:17" s="9" customFormat="1" ht="30" customHeight="1" thickBot="1" x14ac:dyDescent="0.35">
      <c r="A57" s="11"/>
      <c r="B57" s="10"/>
      <c r="C57" s="72"/>
      <c r="E57" s="14"/>
      <c r="F57" s="14"/>
      <c r="G57" s="83">
        <f>IF(C52=0,0,SUM(G52:G56))</f>
        <v>100</v>
      </c>
      <c r="H57" s="45" t="str">
        <f>IF(AND(C52&gt;0,G57=0),"PLEASE ENSURE KPIs ARE SET",IF(AND(C52&gt;0,G57&gt;0,G57&lt;100),"PLEASE ENSURE TOTAL WEIGHTAGE IS 100%.",IF(G57&gt;100,"WEIGHTAGE EXCEEDED, PLEASE REVIEW.","")))</f>
        <v/>
      </c>
      <c r="I57" s="14"/>
      <c r="J57" s="11"/>
      <c r="K57" s="14"/>
      <c r="L57" s="103"/>
      <c r="M57" s="104"/>
      <c r="N57" s="105"/>
      <c r="O57" s="106" t="str">
        <f>IF(N57="","",1)</f>
        <v/>
      </c>
      <c r="P57" s="105"/>
      <c r="Q57" s="153"/>
    </row>
    <row r="58" spans="1:17" s="9" customFormat="1" ht="30" customHeight="1" x14ac:dyDescent="0.3">
      <c r="A58" s="393">
        <v>5</v>
      </c>
      <c r="B58" s="395" t="s">
        <v>192</v>
      </c>
      <c r="C58" s="485">
        <v>20</v>
      </c>
      <c r="D58" s="458">
        <v>1</v>
      </c>
      <c r="E58" s="482" t="s">
        <v>310</v>
      </c>
      <c r="F58" s="356">
        <v>10</v>
      </c>
      <c r="G58" s="366">
        <f>F58/$C$58*100</f>
        <v>50</v>
      </c>
      <c r="H58" s="337" t="s">
        <v>39</v>
      </c>
      <c r="I58" s="356"/>
      <c r="J58" s="337" t="s">
        <v>39</v>
      </c>
      <c r="K58" s="381" t="s">
        <v>41</v>
      </c>
      <c r="L58" s="384">
        <f>IF(OR($C$58=0,G58=0),FALSE,IF(J58="Outstanding",5,IF(J58="Exceeds",4,IF(J58="Successful",3,IF(J58="Partially",2,IF(J58="Unacceptable",1))))))</f>
        <v>5</v>
      </c>
      <c r="M58" s="387">
        <f>$C$58*G58*L58/10000</f>
        <v>0.5</v>
      </c>
      <c r="N58" s="196" t="s">
        <v>39</v>
      </c>
      <c r="O58" s="139" t="s">
        <v>273</v>
      </c>
      <c r="P58" s="105"/>
      <c r="Q58" s="153" t="str">
        <f>IF(AND($C$58&gt;0,G58&gt;0,J58=""),"RATING REQ'D",IF(AND(K58="",OR(J58="Outstanding",J58="Exceeds", J58="Unacceptable")),"Comments compulsory for O, E and U rating",""))</f>
        <v/>
      </c>
    </row>
    <row r="59" spans="1:17" s="9" customFormat="1" ht="30" customHeight="1" x14ac:dyDescent="0.3">
      <c r="A59" s="394"/>
      <c r="B59" s="378"/>
      <c r="C59" s="486"/>
      <c r="D59" s="459"/>
      <c r="E59" s="483"/>
      <c r="F59" s="357"/>
      <c r="G59" s="367"/>
      <c r="H59" s="338"/>
      <c r="I59" s="357"/>
      <c r="J59" s="338"/>
      <c r="K59" s="382"/>
      <c r="L59" s="385"/>
      <c r="M59" s="388"/>
      <c r="N59" s="99" t="s">
        <v>43</v>
      </c>
      <c r="O59" s="201" t="s">
        <v>274</v>
      </c>
      <c r="P59" s="105"/>
      <c r="Q59" s="153"/>
    </row>
    <row r="60" spans="1:17" s="9" customFormat="1" ht="30" customHeight="1" x14ac:dyDescent="0.3">
      <c r="A60" s="394"/>
      <c r="B60" s="378"/>
      <c r="C60" s="486"/>
      <c r="D60" s="459"/>
      <c r="E60" s="483"/>
      <c r="F60" s="357"/>
      <c r="G60" s="367"/>
      <c r="H60" s="338"/>
      <c r="I60" s="357"/>
      <c r="J60" s="338"/>
      <c r="K60" s="382"/>
      <c r="L60" s="385"/>
      <c r="M60" s="388"/>
      <c r="N60" s="99" t="s">
        <v>45</v>
      </c>
      <c r="O60" s="201" t="s">
        <v>275</v>
      </c>
      <c r="P60" s="105"/>
      <c r="Q60" s="153"/>
    </row>
    <row r="61" spans="1:17" s="9" customFormat="1" ht="30" customHeight="1" x14ac:dyDescent="0.3">
      <c r="A61" s="394"/>
      <c r="B61" s="378"/>
      <c r="C61" s="486"/>
      <c r="D61" s="459"/>
      <c r="E61" s="483"/>
      <c r="F61" s="357"/>
      <c r="G61" s="367"/>
      <c r="H61" s="338"/>
      <c r="I61" s="357"/>
      <c r="J61" s="338"/>
      <c r="K61" s="382"/>
      <c r="L61" s="385"/>
      <c r="M61" s="388"/>
      <c r="N61" s="99" t="s">
        <v>47</v>
      </c>
      <c r="O61" s="201" t="s">
        <v>276</v>
      </c>
      <c r="P61" s="105"/>
      <c r="Q61" s="153"/>
    </row>
    <row r="62" spans="1:17" s="9" customFormat="1" ht="30" customHeight="1" thickBot="1" x14ac:dyDescent="0.35">
      <c r="A62" s="394"/>
      <c r="B62" s="378"/>
      <c r="C62" s="486"/>
      <c r="D62" s="460"/>
      <c r="E62" s="484"/>
      <c r="F62" s="453"/>
      <c r="G62" s="468"/>
      <c r="H62" s="452"/>
      <c r="I62" s="453"/>
      <c r="J62" s="452"/>
      <c r="K62" s="454"/>
      <c r="L62" s="455"/>
      <c r="M62" s="389"/>
      <c r="N62" s="101" t="s">
        <v>49</v>
      </c>
      <c r="O62" s="202" t="s">
        <v>277</v>
      </c>
      <c r="P62" s="105"/>
      <c r="Q62" s="153"/>
    </row>
    <row r="63" spans="1:17" s="9" customFormat="1" ht="30" customHeight="1" x14ac:dyDescent="0.3">
      <c r="A63" s="394"/>
      <c r="B63" s="378"/>
      <c r="C63" s="486"/>
      <c r="D63" s="458">
        <v>2</v>
      </c>
      <c r="E63" s="482" t="s">
        <v>194</v>
      </c>
      <c r="F63" s="356">
        <v>10</v>
      </c>
      <c r="G63" s="366">
        <f>F63/$C$58*100</f>
        <v>50</v>
      </c>
      <c r="H63" s="337" t="s">
        <v>39</v>
      </c>
      <c r="I63" s="356"/>
      <c r="J63" s="337" t="s">
        <v>39</v>
      </c>
      <c r="K63" s="381" t="s">
        <v>41</v>
      </c>
      <c r="L63" s="384">
        <f>IF(OR($C$58=0,G63=0),FALSE,IF(J63="Outstanding",5,IF(J63="Exceeds",4,IF(J63="Successful",3,IF(J63="Partially",2,IF(J63="Unacceptable",1))))))</f>
        <v>5</v>
      </c>
      <c r="M63" s="387">
        <f>$C$58*G63*L63/10000</f>
        <v>0.5</v>
      </c>
      <c r="N63" s="197" t="s">
        <v>39</v>
      </c>
      <c r="O63" s="203" t="s">
        <v>279</v>
      </c>
      <c r="P63" s="105"/>
      <c r="Q63" s="153" t="str">
        <f>IF(AND($C$58&gt;0,G63&gt;0,J63=""),"RATING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378"/>
      <c r="C64" s="486"/>
      <c r="D64" s="459"/>
      <c r="E64" s="483"/>
      <c r="F64" s="357"/>
      <c r="G64" s="367"/>
      <c r="H64" s="338"/>
      <c r="I64" s="357"/>
      <c r="J64" s="338"/>
      <c r="K64" s="382"/>
      <c r="L64" s="385"/>
      <c r="M64" s="388"/>
      <c r="N64" s="142" t="s">
        <v>43</v>
      </c>
      <c r="O64" s="201" t="s">
        <v>280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59"/>
      <c r="E65" s="483"/>
      <c r="F65" s="357"/>
      <c r="G65" s="367"/>
      <c r="H65" s="338"/>
      <c r="I65" s="357"/>
      <c r="J65" s="338"/>
      <c r="K65" s="382"/>
      <c r="L65" s="385"/>
      <c r="M65" s="388"/>
      <c r="N65" s="142" t="s">
        <v>45</v>
      </c>
      <c r="O65" s="201" t="s">
        <v>281</v>
      </c>
      <c r="P65" s="105"/>
      <c r="Q65" s="153"/>
    </row>
    <row r="66" spans="1:17" s="9" customFormat="1" ht="30" customHeight="1" x14ac:dyDescent="0.3">
      <c r="A66" s="394"/>
      <c r="B66" s="378"/>
      <c r="C66" s="486"/>
      <c r="D66" s="459"/>
      <c r="E66" s="483"/>
      <c r="F66" s="357"/>
      <c r="G66" s="367"/>
      <c r="H66" s="338"/>
      <c r="I66" s="357"/>
      <c r="J66" s="338"/>
      <c r="K66" s="382"/>
      <c r="L66" s="385"/>
      <c r="M66" s="388"/>
      <c r="N66" s="142" t="s">
        <v>47</v>
      </c>
      <c r="O66" s="201" t="s">
        <v>282</v>
      </c>
      <c r="P66" s="105"/>
      <c r="Q66" s="153"/>
    </row>
    <row r="67" spans="1:17" s="9" customFormat="1" ht="30" customHeight="1" thickBot="1" x14ac:dyDescent="0.35">
      <c r="A67" s="417"/>
      <c r="B67" s="407"/>
      <c r="C67" s="487"/>
      <c r="D67" s="469"/>
      <c r="E67" s="484"/>
      <c r="F67" s="358"/>
      <c r="G67" s="368"/>
      <c r="H67" s="339"/>
      <c r="I67" s="358"/>
      <c r="J67" s="339"/>
      <c r="K67" s="383"/>
      <c r="L67" s="386"/>
      <c r="M67" s="389"/>
      <c r="N67" s="200" t="s">
        <v>49</v>
      </c>
      <c r="O67" s="218" t="s">
        <v>283</v>
      </c>
      <c r="P67" s="105"/>
      <c r="Q67" s="153"/>
    </row>
    <row r="68" spans="1:17" s="9" customFormat="1" ht="30" customHeight="1" thickBot="1" x14ac:dyDescent="0.35">
      <c r="A68" s="11"/>
      <c r="B68" s="10"/>
      <c r="C68" s="72"/>
      <c r="E68" s="14"/>
      <c r="F68" s="14"/>
      <c r="G68" s="83">
        <f>IF(C58=0,0,SUM(G58:G67))</f>
        <v>100</v>
      </c>
      <c r="H68" s="45" t="str">
        <f>IF(AND(C58&gt;0,G68=0),"PLEASE ENSURE KPIs ARE SET",IF(AND(C58&gt;0,G68&gt;0,G68&lt;100),"PLEASE ENSURE TOTAL WEIGHTAGE IS 100%.",IF(G68&gt;100,"WEIGHTAGE EXCEEDED, PLEASE REVIEW.","")))</f>
        <v/>
      </c>
      <c r="I68" s="14"/>
      <c r="J68" s="11"/>
      <c r="K68" s="14"/>
      <c r="L68" s="103"/>
      <c r="M68" s="104"/>
      <c r="N68" s="105"/>
      <c r="O68" s="106" t="str">
        <f>IF(N68="","",1)</f>
        <v/>
      </c>
      <c r="P68" s="105"/>
      <c r="Q68" s="153"/>
    </row>
    <row r="69" spans="1:17" s="9" customFormat="1" ht="30" customHeight="1" x14ac:dyDescent="0.3">
      <c r="A69" s="393">
        <v>4</v>
      </c>
      <c r="B69" s="395" t="s">
        <v>97</v>
      </c>
      <c r="C69" s="485">
        <v>20</v>
      </c>
      <c r="D69" s="548">
        <v>1</v>
      </c>
      <c r="E69" s="604" t="s">
        <v>311</v>
      </c>
      <c r="F69" s="359">
        <v>5</v>
      </c>
      <c r="G69" s="366">
        <f>F69/$C$69*100</f>
        <v>25</v>
      </c>
      <c r="H69" s="337" t="s">
        <v>39</v>
      </c>
      <c r="I69" s="356"/>
      <c r="J69" s="337" t="s">
        <v>39</v>
      </c>
      <c r="K69" s="381" t="s">
        <v>41</v>
      </c>
      <c r="L69" s="384">
        <f>IF(OR($C$69=0,G69=0),FALSE,IF(J69="Outstanding",5,IF(J69="Exceeds",4,IF(J69="Successful",3,IF(J69="Partially",2,IF(J69="Unacceptable",1))))))</f>
        <v>5</v>
      </c>
      <c r="M69" s="387">
        <f>$C$69*G69*L69/10000</f>
        <v>0.25</v>
      </c>
      <c r="N69" s="197" t="s">
        <v>39</v>
      </c>
      <c r="O69" s="204" t="s">
        <v>197</v>
      </c>
      <c r="P69" s="105"/>
      <c r="Q69" s="153" t="str">
        <f>IF(AND($C$69&gt;0,G69&gt;0,J69=""),"RATING REQ'D",IF(AND(K69="",OR(J69="Outstanding",J69="Exceeds", J69="Unacceptable")),"Comments compulsory for O, E and U rating",""))</f>
        <v/>
      </c>
    </row>
    <row r="70" spans="1:17" s="9" customFormat="1" ht="30" customHeight="1" x14ac:dyDescent="0.3">
      <c r="A70" s="394"/>
      <c r="B70" s="378"/>
      <c r="C70" s="486"/>
      <c r="D70" s="549"/>
      <c r="E70" s="605"/>
      <c r="F70" s="360"/>
      <c r="G70" s="367"/>
      <c r="H70" s="338"/>
      <c r="I70" s="357"/>
      <c r="J70" s="338"/>
      <c r="K70" s="382"/>
      <c r="L70" s="385"/>
      <c r="M70" s="388"/>
      <c r="N70" s="142" t="s">
        <v>43</v>
      </c>
      <c r="O70" s="205" t="s">
        <v>198</v>
      </c>
      <c r="P70" s="105"/>
      <c r="Q70" s="153"/>
    </row>
    <row r="71" spans="1:17" s="9" customFormat="1" ht="30" customHeight="1" x14ac:dyDescent="0.3">
      <c r="A71" s="394"/>
      <c r="B71" s="378"/>
      <c r="C71" s="486"/>
      <c r="D71" s="549"/>
      <c r="E71" s="605"/>
      <c r="F71" s="360"/>
      <c r="G71" s="367"/>
      <c r="H71" s="338"/>
      <c r="I71" s="357"/>
      <c r="J71" s="338"/>
      <c r="K71" s="382"/>
      <c r="L71" s="385"/>
      <c r="M71" s="388"/>
      <c r="N71" s="142" t="s">
        <v>45</v>
      </c>
      <c r="O71" s="205" t="s">
        <v>199</v>
      </c>
      <c r="P71" s="105"/>
      <c r="Q71" s="153"/>
    </row>
    <row r="72" spans="1:17" s="9" customFormat="1" ht="30" customHeight="1" x14ac:dyDescent="0.3">
      <c r="A72" s="394"/>
      <c r="B72" s="378"/>
      <c r="C72" s="486"/>
      <c r="D72" s="549"/>
      <c r="E72" s="605"/>
      <c r="F72" s="360"/>
      <c r="G72" s="367"/>
      <c r="H72" s="338"/>
      <c r="I72" s="357"/>
      <c r="J72" s="338"/>
      <c r="K72" s="382"/>
      <c r="L72" s="385"/>
      <c r="M72" s="388"/>
      <c r="N72" s="142" t="s">
        <v>47</v>
      </c>
      <c r="O72" s="205" t="s">
        <v>200</v>
      </c>
      <c r="P72" s="105"/>
      <c r="Q72" s="153"/>
    </row>
    <row r="73" spans="1:17" s="9" customFormat="1" ht="30" customHeight="1" thickBot="1" x14ac:dyDescent="0.35">
      <c r="A73" s="394"/>
      <c r="B73" s="378"/>
      <c r="C73" s="486"/>
      <c r="D73" s="550"/>
      <c r="E73" s="606"/>
      <c r="F73" s="361"/>
      <c r="G73" s="368"/>
      <c r="H73" s="339"/>
      <c r="I73" s="358"/>
      <c r="J73" s="339"/>
      <c r="K73" s="383"/>
      <c r="L73" s="386"/>
      <c r="M73" s="389"/>
      <c r="N73" s="200" t="s">
        <v>49</v>
      </c>
      <c r="O73" s="206" t="s">
        <v>201</v>
      </c>
      <c r="P73" s="105"/>
      <c r="Q73" s="153"/>
    </row>
    <row r="74" spans="1:17" s="9" customFormat="1" ht="30" customHeight="1" x14ac:dyDescent="0.3">
      <c r="A74" s="394"/>
      <c r="B74" s="378"/>
      <c r="C74" s="486"/>
      <c r="D74" s="548">
        <v>2</v>
      </c>
      <c r="E74" s="555" t="s">
        <v>312</v>
      </c>
      <c r="F74" s="359">
        <v>5</v>
      </c>
      <c r="G74" s="366">
        <f>F74/$C$69*100</f>
        <v>25</v>
      </c>
      <c r="H74" s="337" t="s">
        <v>39</v>
      </c>
      <c r="I74" s="356"/>
      <c r="J74" s="337" t="s">
        <v>39</v>
      </c>
      <c r="K74" s="381" t="s">
        <v>41</v>
      </c>
      <c r="L74" s="384">
        <f>IF(OR($C$69=0,G74=0),FALSE,IF(J74="Outstanding",5,IF(J74="Exceeds",4,IF(J74="Successful",3,IF(J74="Partially",2,IF(J74="Unacceptable",1))))))</f>
        <v>5</v>
      </c>
      <c r="M74" s="387">
        <f>$C$69*G74*L74/10000</f>
        <v>0.25</v>
      </c>
      <c r="N74" s="197" t="s">
        <v>39</v>
      </c>
      <c r="O74" s="207" t="s">
        <v>105</v>
      </c>
      <c r="P74" s="105"/>
      <c r="Q74" s="153" t="str">
        <f>IF(AND($C$69&gt;0,G74&gt;0,J74=""),"RATING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394"/>
      <c r="B75" s="378"/>
      <c r="C75" s="486"/>
      <c r="D75" s="549"/>
      <c r="E75" s="556"/>
      <c r="F75" s="360"/>
      <c r="G75" s="367"/>
      <c r="H75" s="338"/>
      <c r="I75" s="357"/>
      <c r="J75" s="338"/>
      <c r="K75" s="382"/>
      <c r="L75" s="385"/>
      <c r="M75" s="388"/>
      <c r="N75" s="142" t="s">
        <v>43</v>
      </c>
      <c r="O75" s="148" t="s">
        <v>106</v>
      </c>
      <c r="P75" s="105"/>
      <c r="Q75" s="153"/>
    </row>
    <row r="76" spans="1:17" s="9" customFormat="1" ht="30" customHeight="1" x14ac:dyDescent="0.3">
      <c r="A76" s="394"/>
      <c r="B76" s="378"/>
      <c r="C76" s="486"/>
      <c r="D76" s="549"/>
      <c r="E76" s="556"/>
      <c r="F76" s="360"/>
      <c r="G76" s="367"/>
      <c r="H76" s="338"/>
      <c r="I76" s="357"/>
      <c r="J76" s="338"/>
      <c r="K76" s="382"/>
      <c r="L76" s="385"/>
      <c r="M76" s="388"/>
      <c r="N76" s="142" t="s">
        <v>45</v>
      </c>
      <c r="O76" s="148" t="s">
        <v>107</v>
      </c>
      <c r="P76" s="105"/>
      <c r="Q76" s="153"/>
    </row>
    <row r="77" spans="1:17" s="9" customFormat="1" ht="30" customHeight="1" x14ac:dyDescent="0.3">
      <c r="A77" s="394"/>
      <c r="B77" s="378"/>
      <c r="C77" s="486"/>
      <c r="D77" s="549"/>
      <c r="E77" s="556"/>
      <c r="F77" s="360"/>
      <c r="G77" s="367"/>
      <c r="H77" s="338"/>
      <c r="I77" s="357"/>
      <c r="J77" s="338"/>
      <c r="K77" s="382"/>
      <c r="L77" s="385"/>
      <c r="M77" s="388"/>
      <c r="N77" s="142" t="s">
        <v>47</v>
      </c>
      <c r="O77" s="148" t="s">
        <v>108</v>
      </c>
      <c r="P77" s="105"/>
      <c r="Q77" s="153"/>
    </row>
    <row r="78" spans="1:17" s="9" customFormat="1" ht="30" customHeight="1" thickBot="1" x14ac:dyDescent="0.35">
      <c r="A78" s="394"/>
      <c r="B78" s="378"/>
      <c r="C78" s="486"/>
      <c r="D78" s="550"/>
      <c r="E78" s="557"/>
      <c r="F78" s="361"/>
      <c r="G78" s="368"/>
      <c r="H78" s="339"/>
      <c r="I78" s="358"/>
      <c r="J78" s="339"/>
      <c r="K78" s="383"/>
      <c r="L78" s="386"/>
      <c r="M78" s="389"/>
      <c r="N78" s="200" t="s">
        <v>49</v>
      </c>
      <c r="O78" s="219" t="s">
        <v>109</v>
      </c>
      <c r="P78" s="105"/>
      <c r="Q78" s="153"/>
    </row>
    <row r="79" spans="1:17" s="9" customFormat="1" ht="30" customHeight="1" x14ac:dyDescent="0.3">
      <c r="A79" s="394"/>
      <c r="B79" s="378"/>
      <c r="C79" s="486"/>
      <c r="D79" s="479">
        <v>3</v>
      </c>
      <c r="E79" s="558" t="s">
        <v>313</v>
      </c>
      <c r="F79" s="356">
        <v>5</v>
      </c>
      <c r="G79" s="366">
        <f>F79/$C$69*100</f>
        <v>25</v>
      </c>
      <c r="H79" s="337" t="s">
        <v>39</v>
      </c>
      <c r="I79" s="356"/>
      <c r="J79" s="337" t="s">
        <v>39</v>
      </c>
      <c r="K79" s="381" t="s">
        <v>41</v>
      </c>
      <c r="L79" s="384">
        <f>IF(OR($C$69=0,G79=0),FALSE,IF(J79="Outstanding",5,IF(J79="Exceeds",4,IF(J79="Successful",3,IF(J79="Partially",2,IF(J79="Unacceptable",1))))))</f>
        <v>5</v>
      </c>
      <c r="M79" s="387">
        <f>$C$69*G79*L79/10000</f>
        <v>0.25</v>
      </c>
      <c r="N79" s="197" t="s">
        <v>39</v>
      </c>
      <c r="O79" s="117" t="s">
        <v>111</v>
      </c>
      <c r="P79" s="105"/>
      <c r="Q79" s="153" t="str">
        <f>IF(AND($C$69&gt;0,G79&gt;0,J79=""),"RATING REQ'D",IF(AND(K79="",OR(J79="Outstanding",J79="Exceeds", J79="Unacceptable")),"Comments compulsory for O, E and U rating",""))</f>
        <v/>
      </c>
    </row>
    <row r="80" spans="1:17" s="9" customFormat="1" ht="30" customHeight="1" x14ac:dyDescent="0.3">
      <c r="A80" s="394"/>
      <c r="B80" s="378"/>
      <c r="C80" s="486"/>
      <c r="D80" s="480"/>
      <c r="E80" s="559"/>
      <c r="F80" s="357"/>
      <c r="G80" s="367"/>
      <c r="H80" s="338"/>
      <c r="I80" s="357"/>
      <c r="J80" s="338"/>
      <c r="K80" s="382"/>
      <c r="L80" s="385"/>
      <c r="M80" s="388"/>
      <c r="N80" s="142" t="s">
        <v>43</v>
      </c>
      <c r="O80" s="100" t="s">
        <v>112</v>
      </c>
      <c r="P80" s="105"/>
      <c r="Q80" s="153"/>
    </row>
    <row r="81" spans="1:17" s="9" customFormat="1" ht="30" customHeight="1" x14ac:dyDescent="0.3">
      <c r="A81" s="394"/>
      <c r="B81" s="378"/>
      <c r="C81" s="486"/>
      <c r="D81" s="480"/>
      <c r="E81" s="559"/>
      <c r="F81" s="357"/>
      <c r="G81" s="367"/>
      <c r="H81" s="338"/>
      <c r="I81" s="357"/>
      <c r="J81" s="338"/>
      <c r="K81" s="382"/>
      <c r="L81" s="385"/>
      <c r="M81" s="388"/>
      <c r="N81" s="142" t="s">
        <v>45</v>
      </c>
      <c r="O81" s="100" t="s">
        <v>113</v>
      </c>
      <c r="P81" s="105"/>
      <c r="Q81" s="153"/>
    </row>
    <row r="82" spans="1:17" s="9" customFormat="1" ht="30" customHeight="1" x14ac:dyDescent="0.3">
      <c r="A82" s="394"/>
      <c r="B82" s="378"/>
      <c r="C82" s="486"/>
      <c r="D82" s="480"/>
      <c r="E82" s="559"/>
      <c r="F82" s="357"/>
      <c r="G82" s="367"/>
      <c r="H82" s="338"/>
      <c r="I82" s="357"/>
      <c r="J82" s="338"/>
      <c r="K82" s="382"/>
      <c r="L82" s="385"/>
      <c r="M82" s="388"/>
      <c r="N82" s="142" t="s">
        <v>47</v>
      </c>
      <c r="O82" s="100" t="s">
        <v>114</v>
      </c>
      <c r="P82" s="105"/>
      <c r="Q82" s="153"/>
    </row>
    <row r="83" spans="1:17" s="9" customFormat="1" ht="30" customHeight="1" thickBot="1" x14ac:dyDescent="0.35">
      <c r="A83" s="394"/>
      <c r="B83" s="378"/>
      <c r="C83" s="486"/>
      <c r="D83" s="481"/>
      <c r="E83" s="560"/>
      <c r="F83" s="358"/>
      <c r="G83" s="368"/>
      <c r="H83" s="339"/>
      <c r="I83" s="358"/>
      <c r="J83" s="339"/>
      <c r="K83" s="383"/>
      <c r="L83" s="386"/>
      <c r="M83" s="389"/>
      <c r="N83" s="200" t="s">
        <v>49</v>
      </c>
      <c r="O83" s="110" t="s">
        <v>115</v>
      </c>
      <c r="P83" s="105"/>
      <c r="Q83" s="153"/>
    </row>
    <row r="84" spans="1:17" s="9" customFormat="1" ht="30" customHeight="1" x14ac:dyDescent="0.3">
      <c r="A84" s="394"/>
      <c r="B84" s="378"/>
      <c r="C84" s="486"/>
      <c r="D84" s="479">
        <v>4</v>
      </c>
      <c r="E84" s="482" t="s">
        <v>204</v>
      </c>
      <c r="F84" s="356">
        <v>5</v>
      </c>
      <c r="G84" s="366">
        <f>F84/$C$69*100</f>
        <v>25</v>
      </c>
      <c r="H84" s="337" t="s">
        <v>39</v>
      </c>
      <c r="I84" s="356"/>
      <c r="J84" s="337" t="s">
        <v>39</v>
      </c>
      <c r="K84" s="381" t="s">
        <v>41</v>
      </c>
      <c r="L84" s="398">
        <f>IF(OR($C$69=0,G84=0),FALSE,IF(J84="Outstanding",5,IF(J84="Exceeds",4,IF(J84="Successful",3,IF(J84="Partially",2,IF(J84="Unacceptable",1))))))</f>
        <v>5</v>
      </c>
      <c r="M84" s="408">
        <f>$C$69*G84*L84/10000</f>
        <v>0.25</v>
      </c>
      <c r="N84" s="197" t="s">
        <v>39</v>
      </c>
      <c r="O84" s="139" t="s">
        <v>117</v>
      </c>
      <c r="P84" s="105"/>
      <c r="Q84" s="153" t="str">
        <f>IF(AND($C$69&gt;0,G84&gt;0,J84=""),"RATING REQ'D",IF(AND(K84="",OR(J84="Outstanding",J84="Exceeds", J84="Unacceptable")),"Comments compulsory for O, E and U rating",""))</f>
        <v/>
      </c>
    </row>
    <row r="85" spans="1:17" s="9" customFormat="1" x14ac:dyDescent="0.3">
      <c r="A85" s="394"/>
      <c r="B85" s="378"/>
      <c r="C85" s="486"/>
      <c r="D85" s="480"/>
      <c r="E85" s="483"/>
      <c r="F85" s="357"/>
      <c r="G85" s="367"/>
      <c r="H85" s="338"/>
      <c r="I85" s="357"/>
      <c r="J85" s="338"/>
      <c r="K85" s="382"/>
      <c r="L85" s="399"/>
      <c r="M85" s="409"/>
      <c r="N85" s="142" t="s">
        <v>43</v>
      </c>
      <c r="O85" s="201" t="s">
        <v>118</v>
      </c>
      <c r="P85" s="105"/>
      <c r="Q85" s="153"/>
    </row>
    <row r="86" spans="1:17" s="9" customFormat="1" ht="30" customHeight="1" x14ac:dyDescent="0.3">
      <c r="A86" s="394"/>
      <c r="B86" s="378"/>
      <c r="C86" s="486"/>
      <c r="D86" s="480"/>
      <c r="E86" s="483"/>
      <c r="F86" s="357"/>
      <c r="G86" s="367"/>
      <c r="H86" s="338"/>
      <c r="I86" s="357"/>
      <c r="J86" s="338"/>
      <c r="K86" s="382"/>
      <c r="L86" s="399"/>
      <c r="M86" s="409"/>
      <c r="N86" s="142" t="s">
        <v>45</v>
      </c>
      <c r="O86" s="140" t="s">
        <v>119</v>
      </c>
      <c r="P86" s="105"/>
      <c r="Q86" s="153"/>
    </row>
    <row r="87" spans="1:17" s="9" customFormat="1" ht="30" customHeight="1" x14ac:dyDescent="0.3">
      <c r="A87" s="394"/>
      <c r="B87" s="378"/>
      <c r="C87" s="486"/>
      <c r="D87" s="480"/>
      <c r="E87" s="483"/>
      <c r="F87" s="357"/>
      <c r="G87" s="367"/>
      <c r="H87" s="338"/>
      <c r="I87" s="357"/>
      <c r="J87" s="338"/>
      <c r="K87" s="382"/>
      <c r="L87" s="399"/>
      <c r="M87" s="409"/>
      <c r="N87" s="142" t="s">
        <v>47</v>
      </c>
      <c r="O87" s="140" t="s">
        <v>120</v>
      </c>
      <c r="P87" s="105"/>
      <c r="Q87" s="153"/>
    </row>
    <row r="88" spans="1:17" s="9" customFormat="1" ht="30" customHeight="1" thickBot="1" x14ac:dyDescent="0.35">
      <c r="A88" s="417"/>
      <c r="B88" s="407"/>
      <c r="C88" s="487"/>
      <c r="D88" s="481"/>
      <c r="E88" s="484"/>
      <c r="F88" s="358"/>
      <c r="G88" s="368"/>
      <c r="H88" s="339"/>
      <c r="I88" s="358"/>
      <c r="J88" s="339"/>
      <c r="K88" s="383"/>
      <c r="L88" s="400"/>
      <c r="M88" s="410"/>
      <c r="N88" s="200" t="s">
        <v>49</v>
      </c>
      <c r="O88" s="208" t="s">
        <v>121</v>
      </c>
      <c r="P88" s="105"/>
      <c r="Q88" s="153"/>
    </row>
    <row r="89" spans="1:17" s="9" customFormat="1" ht="30" customHeight="1" thickBot="1" x14ac:dyDescent="0.35">
      <c r="A89" s="11"/>
      <c r="B89" s="10"/>
      <c r="C89" s="72"/>
      <c r="E89" s="14"/>
      <c r="F89" s="14"/>
      <c r="G89" s="83">
        <f>IF(C69=0,0,SUM(G69:G88))</f>
        <v>100</v>
      </c>
      <c r="H89" s="45" t="str">
        <f>IF(AND(C69&gt;0,G89=0),"PLEASE ENSURE KPIs ARE SET",IF(AND(C69&gt;0,G89&gt;0,G89&lt;100),"PLEASE ENSURE TOTAL WEIGHTAGE IS 100%.",IF(G89&gt;100,"WEIGHTAGE EXCEEDED, PLEASE REVIEW.","")))</f>
        <v/>
      </c>
      <c r="I89" s="14"/>
      <c r="J89" s="11"/>
      <c r="K89" s="14"/>
      <c r="L89" s="103"/>
      <c r="M89" s="104"/>
      <c r="N89" s="105"/>
      <c r="O89" s="106" t="str">
        <f>IF(N89="","",1)</f>
        <v/>
      </c>
      <c r="P89" s="105"/>
      <c r="Q89" s="153"/>
    </row>
    <row r="90" spans="1:17" s="9" customFormat="1" ht="30" customHeight="1" x14ac:dyDescent="0.3">
      <c r="A90" s="393">
        <v>5</v>
      </c>
      <c r="B90" s="395" t="s">
        <v>122</v>
      </c>
      <c r="C90" s="485">
        <v>5</v>
      </c>
      <c r="D90" s="479">
        <v>1</v>
      </c>
      <c r="E90" s="607" t="s">
        <v>314</v>
      </c>
      <c r="F90" s="356">
        <v>5</v>
      </c>
      <c r="G90" s="366">
        <f>F90/$C$90*100</f>
        <v>100</v>
      </c>
      <c r="H90" s="337" t="s">
        <v>39</v>
      </c>
      <c r="I90" s="356"/>
      <c r="J90" s="337" t="s">
        <v>39</v>
      </c>
      <c r="K90" s="381" t="s">
        <v>41</v>
      </c>
      <c r="L90" s="384">
        <f>IF(OR($C$90=0,G90=0),FALSE,IF(J90="Outstanding",5,IF(J90="Exceeds",4,IF(J90="Successful",3,IF(J90="Partially",2,IF(J90="Unacceptable",1))))))</f>
        <v>5</v>
      </c>
      <c r="M90" s="387">
        <f>$C$90*G90*L90/10000</f>
        <v>0.25</v>
      </c>
      <c r="N90" s="197" t="s">
        <v>39</v>
      </c>
      <c r="O90" s="121" t="s">
        <v>124</v>
      </c>
      <c r="P90" s="105"/>
      <c r="Q90" s="153" t="str">
        <f>IF(AND($C$90&gt;0,G90&gt;0,J90=""),"RATING REQ'D",IF(AND(K90="",OR(J90="Outstanding",J90="Exceeds", J90="Unacceptable")),"Comments compulsory for O, E and U rating",""))</f>
        <v/>
      </c>
    </row>
    <row r="91" spans="1:17" s="9" customFormat="1" ht="30" customHeight="1" x14ac:dyDescent="0.3">
      <c r="A91" s="394"/>
      <c r="B91" s="378"/>
      <c r="C91" s="486"/>
      <c r="D91" s="480"/>
      <c r="E91" s="608"/>
      <c r="F91" s="357"/>
      <c r="G91" s="367"/>
      <c r="H91" s="338"/>
      <c r="I91" s="357"/>
      <c r="J91" s="338"/>
      <c r="K91" s="382"/>
      <c r="L91" s="385"/>
      <c r="M91" s="388"/>
      <c r="N91" s="142" t="s">
        <v>43</v>
      </c>
      <c r="O91" s="115" t="s">
        <v>125</v>
      </c>
      <c r="P91" s="105"/>
      <c r="Q91" s="153"/>
    </row>
    <row r="92" spans="1:17" s="9" customFormat="1" ht="30" customHeight="1" x14ac:dyDescent="0.3">
      <c r="A92" s="394"/>
      <c r="B92" s="378"/>
      <c r="C92" s="486"/>
      <c r="D92" s="480"/>
      <c r="E92" s="608"/>
      <c r="F92" s="357"/>
      <c r="G92" s="367"/>
      <c r="H92" s="338"/>
      <c r="I92" s="357"/>
      <c r="J92" s="338"/>
      <c r="K92" s="382"/>
      <c r="L92" s="385"/>
      <c r="M92" s="388"/>
      <c r="N92" s="142" t="s">
        <v>45</v>
      </c>
      <c r="O92" s="115" t="s">
        <v>126</v>
      </c>
      <c r="P92" s="105"/>
      <c r="Q92" s="153"/>
    </row>
    <row r="93" spans="1:17" s="9" customFormat="1" ht="30" customHeight="1" thickBot="1" x14ac:dyDescent="0.35">
      <c r="A93" s="417"/>
      <c r="B93" s="407"/>
      <c r="C93" s="487"/>
      <c r="D93" s="481"/>
      <c r="E93" s="609"/>
      <c r="F93" s="358"/>
      <c r="G93" s="368"/>
      <c r="H93" s="339"/>
      <c r="I93" s="358"/>
      <c r="J93" s="339"/>
      <c r="K93" s="383"/>
      <c r="L93" s="386"/>
      <c r="M93" s="389"/>
      <c r="N93" s="200" t="s">
        <v>47</v>
      </c>
      <c r="O93" s="116" t="s">
        <v>127</v>
      </c>
      <c r="P93" s="105"/>
      <c r="Q93" s="153"/>
    </row>
    <row r="94" spans="1:17" s="9" customFormat="1" ht="30" customHeight="1" thickBot="1" x14ac:dyDescent="0.35">
      <c r="A94" s="11"/>
      <c r="B94" s="10"/>
      <c r="C94" s="72"/>
      <c r="E94" s="14"/>
      <c r="F94" s="14"/>
      <c r="G94" s="83">
        <f>IF(C90=0,0,SUM(G90:G93))</f>
        <v>100</v>
      </c>
      <c r="H94" s="45" t="str">
        <f>IF(AND(C90&gt;0,G94=0),"PLEASE ENSURE KPIs ARE SET",IF(AND(C90&gt;0,G94&gt;0,G94&lt;100),"PLEASE ENSURE TOTAL WEIGHTAGE IS 100%.",IF(G94&gt;100,"WEIGHTAGE EXCEEDED, PLEASE REVIEW.","")))</f>
        <v/>
      </c>
      <c r="I94" s="14"/>
      <c r="J94" s="11"/>
      <c r="K94" s="14"/>
      <c r="L94" s="103"/>
      <c r="M94" s="104"/>
      <c r="N94" s="105"/>
      <c r="O94" s="106" t="str">
        <f>IF(N94="","",1)</f>
        <v/>
      </c>
      <c r="P94" s="105"/>
      <c r="Q94" s="153"/>
    </row>
    <row r="95" spans="1:17" s="9" customFormat="1" ht="30" customHeight="1" x14ac:dyDescent="0.3">
      <c r="A95" s="393">
        <v>6</v>
      </c>
      <c r="B95" s="395" t="s">
        <v>129</v>
      </c>
      <c r="C95" s="485">
        <v>8</v>
      </c>
      <c r="D95" s="458">
        <v>1</v>
      </c>
      <c r="E95" s="356" t="s">
        <v>206</v>
      </c>
      <c r="F95" s="356">
        <v>8</v>
      </c>
      <c r="G95" s="366">
        <f>F95/$C$95*100</f>
        <v>100</v>
      </c>
      <c r="H95" s="337" t="s">
        <v>39</v>
      </c>
      <c r="I95" s="356"/>
      <c r="J95" s="337" t="s">
        <v>39</v>
      </c>
      <c r="K95" s="381" t="s">
        <v>41</v>
      </c>
      <c r="L95" s="384">
        <f>IF(OR($C$95=0,G95=0),FALSE,IF(J95="Outstanding",5,IF(J95="Exceeds",4,IF(J95="Successful",3,IF(J95="Partially",2,IF(J95="Unacceptable",1))))))</f>
        <v>5</v>
      </c>
      <c r="M95" s="387">
        <f>$C$95*G95*L95/10000</f>
        <v>0.4</v>
      </c>
      <c r="N95" s="197" t="s">
        <v>39</v>
      </c>
      <c r="O95" s="139" t="s">
        <v>131</v>
      </c>
      <c r="P95" s="105"/>
      <c r="Q95" s="153" t="str">
        <f>IF(AND($C$95&gt;0,G95&gt;0,J95=""),"RATING REQ'D",IF(AND(K95="",OR(J95="Outstanding",J95="Exceeds", J95="Unacceptable")),"Comments compulsory for O, E and U rating",""))</f>
        <v/>
      </c>
    </row>
    <row r="96" spans="1:17" s="9" customFormat="1" ht="30" customHeight="1" x14ac:dyDescent="0.3">
      <c r="A96" s="394"/>
      <c r="B96" s="378"/>
      <c r="C96" s="486"/>
      <c r="D96" s="459"/>
      <c r="E96" s="357"/>
      <c r="F96" s="357"/>
      <c r="G96" s="367"/>
      <c r="H96" s="338"/>
      <c r="I96" s="357"/>
      <c r="J96" s="338"/>
      <c r="K96" s="382"/>
      <c r="L96" s="385"/>
      <c r="M96" s="388"/>
      <c r="N96" s="142" t="s">
        <v>43</v>
      </c>
      <c r="O96" s="201" t="s">
        <v>132</v>
      </c>
      <c r="P96" s="105"/>
      <c r="Q96" s="153"/>
    </row>
    <row r="97" spans="1:17" s="9" customFormat="1" ht="30" customHeight="1" x14ac:dyDescent="0.3">
      <c r="A97" s="394"/>
      <c r="B97" s="378"/>
      <c r="C97" s="486"/>
      <c r="D97" s="459"/>
      <c r="E97" s="357"/>
      <c r="F97" s="357"/>
      <c r="G97" s="367"/>
      <c r="H97" s="338"/>
      <c r="I97" s="357"/>
      <c r="J97" s="338"/>
      <c r="K97" s="382"/>
      <c r="L97" s="385"/>
      <c r="M97" s="388"/>
      <c r="N97" s="142" t="s">
        <v>45</v>
      </c>
      <c r="O97" s="140" t="s">
        <v>133</v>
      </c>
      <c r="P97" s="105"/>
      <c r="Q97" s="153"/>
    </row>
    <row r="98" spans="1:17" s="9" customFormat="1" ht="30" customHeight="1" x14ac:dyDescent="0.3">
      <c r="A98" s="394"/>
      <c r="B98" s="378"/>
      <c r="C98" s="486"/>
      <c r="D98" s="459"/>
      <c r="E98" s="357"/>
      <c r="F98" s="357"/>
      <c r="G98" s="367"/>
      <c r="H98" s="338"/>
      <c r="I98" s="357"/>
      <c r="J98" s="338"/>
      <c r="K98" s="382"/>
      <c r="L98" s="385"/>
      <c r="M98" s="388"/>
      <c r="N98" s="142" t="s">
        <v>47</v>
      </c>
      <c r="O98" s="140" t="s">
        <v>134</v>
      </c>
      <c r="P98" s="105"/>
      <c r="Q98" s="153"/>
    </row>
    <row r="99" spans="1:17" s="9" customFormat="1" ht="30" customHeight="1" thickBot="1" x14ac:dyDescent="0.35">
      <c r="A99" s="394"/>
      <c r="B99" s="378"/>
      <c r="C99" s="486"/>
      <c r="D99" s="460"/>
      <c r="E99" s="453"/>
      <c r="F99" s="453"/>
      <c r="G99" s="468"/>
      <c r="H99" s="452"/>
      <c r="I99" s="453"/>
      <c r="J99" s="452"/>
      <c r="K99" s="454"/>
      <c r="L99" s="455"/>
      <c r="M99" s="389"/>
      <c r="N99" s="200" t="s">
        <v>49</v>
      </c>
      <c r="O99" s="208" t="s">
        <v>135</v>
      </c>
      <c r="P99" s="105"/>
      <c r="Q99" s="153"/>
    </row>
    <row r="100" spans="1:17" s="9" customFormat="1" ht="30" hidden="1" customHeight="1" x14ac:dyDescent="0.3">
      <c r="A100" s="394"/>
      <c r="B100" s="378"/>
      <c r="C100" s="486"/>
      <c r="D100" s="458">
        <v>2</v>
      </c>
      <c r="E100" s="356"/>
      <c r="F100" s="356"/>
      <c r="G100" s="366">
        <f>F100/$C$95*100</f>
        <v>0</v>
      </c>
      <c r="H100" s="337"/>
      <c r="I100" s="356"/>
      <c r="J100" s="337"/>
      <c r="K100" s="381"/>
      <c r="L100" s="384" t="b">
        <f>IF(OR($C$24=0,G100=0),FALSE,IF(J100="Outstanding",5,IF(J100="Exceeds",4,IF(J100="Successful",3,IF(J100="Partially",2,IF(J100="Unacceptable",1))))))</f>
        <v>0</v>
      </c>
      <c r="M100" s="387">
        <f>$C$95*G100*L100/10000</f>
        <v>0</v>
      </c>
      <c r="N100" s="107"/>
      <c r="O100" s="140" t="str">
        <f>IF(Q100="","",1)</f>
        <v/>
      </c>
      <c r="P100" s="105"/>
      <c r="Q100" s="153" t="str">
        <f>IF(AND($C$95&gt;0,G100&gt;0,J100=""),"RATING REQ'D",IF(AND(K100="",OR(J100="Outstanding",J100="Exceeds", J100="Unacceptable")),"Comments compulsory for O, E and U rating",""))</f>
        <v/>
      </c>
    </row>
    <row r="101" spans="1:17" s="9" customFormat="1" ht="30" hidden="1" customHeight="1" x14ac:dyDescent="0.3">
      <c r="A101" s="394"/>
      <c r="B101" s="378"/>
      <c r="C101" s="486"/>
      <c r="D101" s="459"/>
      <c r="E101" s="357"/>
      <c r="F101" s="357"/>
      <c r="G101" s="367"/>
      <c r="H101" s="338"/>
      <c r="I101" s="357"/>
      <c r="J101" s="338"/>
      <c r="K101" s="382"/>
      <c r="L101" s="385"/>
      <c r="M101" s="388"/>
      <c r="N101" s="107"/>
      <c r="O101" s="140"/>
      <c r="P101" s="105"/>
      <c r="Q101" s="153"/>
    </row>
    <row r="102" spans="1:17" s="9" customFormat="1" ht="30" hidden="1" customHeight="1" x14ac:dyDescent="0.3">
      <c r="A102" s="394"/>
      <c r="B102" s="378"/>
      <c r="C102" s="486"/>
      <c r="D102" s="459"/>
      <c r="E102" s="357"/>
      <c r="F102" s="357"/>
      <c r="G102" s="367"/>
      <c r="H102" s="338"/>
      <c r="I102" s="357"/>
      <c r="J102" s="338"/>
      <c r="K102" s="382"/>
      <c r="L102" s="385"/>
      <c r="M102" s="388"/>
      <c r="N102" s="107"/>
      <c r="O102" s="140"/>
      <c r="P102" s="105"/>
      <c r="Q102" s="153"/>
    </row>
    <row r="103" spans="1:17" s="9" customFormat="1" ht="30" hidden="1" customHeight="1" x14ac:dyDescent="0.3">
      <c r="A103" s="394"/>
      <c r="B103" s="378"/>
      <c r="C103" s="486"/>
      <c r="D103" s="459"/>
      <c r="E103" s="357"/>
      <c r="F103" s="357"/>
      <c r="G103" s="367"/>
      <c r="H103" s="338"/>
      <c r="I103" s="357"/>
      <c r="J103" s="338"/>
      <c r="K103" s="382"/>
      <c r="L103" s="385"/>
      <c r="M103" s="388"/>
      <c r="N103" s="107"/>
      <c r="O103" s="140"/>
      <c r="P103" s="105"/>
      <c r="Q103" s="153"/>
    </row>
    <row r="104" spans="1:17" s="9" customFormat="1" ht="30" hidden="1" customHeight="1" x14ac:dyDescent="0.3">
      <c r="A104" s="394"/>
      <c r="B104" s="378"/>
      <c r="C104" s="486"/>
      <c r="D104" s="460"/>
      <c r="E104" s="453"/>
      <c r="F104" s="453"/>
      <c r="G104" s="468"/>
      <c r="H104" s="452"/>
      <c r="I104" s="453"/>
      <c r="J104" s="452"/>
      <c r="K104" s="454"/>
      <c r="L104" s="455"/>
      <c r="M104" s="389"/>
      <c r="N104" s="107"/>
      <c r="O104" s="140"/>
      <c r="P104" s="105"/>
      <c r="Q104" s="153"/>
    </row>
    <row r="105" spans="1:17" s="9" customFormat="1" ht="30" hidden="1" customHeight="1" x14ac:dyDescent="0.3">
      <c r="A105" s="394"/>
      <c r="B105" s="378"/>
      <c r="C105" s="486"/>
      <c r="D105" s="458">
        <v>3</v>
      </c>
      <c r="E105" s="356"/>
      <c r="F105" s="356"/>
      <c r="G105" s="366">
        <f>F105/$C$95*100</f>
        <v>0</v>
      </c>
      <c r="H105" s="337"/>
      <c r="I105" s="356"/>
      <c r="J105" s="337"/>
      <c r="K105" s="381"/>
      <c r="L105" s="384" t="b">
        <f>IF(OR($C$24=0,G105=0),FALSE,IF(J105="Outstanding",5,IF(J105="Exceeds",4,IF(J105="Successful",3,IF(J105="Partially",2,IF(J105="Unacceptable",1))))))</f>
        <v>0</v>
      </c>
      <c r="M105" s="387">
        <f>$C$95*G105*L105/10000</f>
        <v>0</v>
      </c>
      <c r="N105" s="107"/>
      <c r="O105" s="115" t="str">
        <f>IF(Q105="","",1)</f>
        <v/>
      </c>
      <c r="P105" s="105"/>
      <c r="Q105" s="153" t="str">
        <f>IF(AND($C$95&gt;0,G105&gt;0,J105=""),"RATING REQ'D",IF(AND(K105="",OR(J105="Outstanding",J105="Exceeds", J105="Unacceptable")),"Comments compulsory for O, E and U rating",""))</f>
        <v/>
      </c>
    </row>
    <row r="106" spans="1:17" s="9" customFormat="1" ht="30" hidden="1" customHeight="1" x14ac:dyDescent="0.3">
      <c r="A106" s="394"/>
      <c r="B106" s="378"/>
      <c r="C106" s="486"/>
      <c r="D106" s="459"/>
      <c r="E106" s="357"/>
      <c r="F106" s="357"/>
      <c r="G106" s="367"/>
      <c r="H106" s="338"/>
      <c r="I106" s="357"/>
      <c r="J106" s="338"/>
      <c r="K106" s="382"/>
      <c r="L106" s="385"/>
      <c r="M106" s="388"/>
      <c r="N106" s="107"/>
      <c r="O106" s="115"/>
      <c r="P106" s="105"/>
      <c r="Q106" s="153"/>
    </row>
    <row r="107" spans="1:17" s="9" customFormat="1" ht="30" hidden="1" customHeight="1" x14ac:dyDescent="0.3">
      <c r="A107" s="394"/>
      <c r="B107" s="378"/>
      <c r="C107" s="486"/>
      <c r="D107" s="459"/>
      <c r="E107" s="357"/>
      <c r="F107" s="357"/>
      <c r="G107" s="367"/>
      <c r="H107" s="338"/>
      <c r="I107" s="357"/>
      <c r="J107" s="338"/>
      <c r="K107" s="382"/>
      <c r="L107" s="385"/>
      <c r="M107" s="388"/>
      <c r="N107" s="107"/>
      <c r="O107" s="115"/>
      <c r="P107" s="105"/>
      <c r="Q107" s="153"/>
    </row>
    <row r="108" spans="1:17" s="9" customFormat="1" ht="30" hidden="1" customHeight="1" x14ac:dyDescent="0.3">
      <c r="A108" s="394"/>
      <c r="B108" s="378"/>
      <c r="C108" s="486"/>
      <c r="D108" s="459"/>
      <c r="E108" s="357"/>
      <c r="F108" s="357"/>
      <c r="G108" s="367"/>
      <c r="H108" s="338"/>
      <c r="I108" s="357"/>
      <c r="J108" s="338"/>
      <c r="K108" s="382"/>
      <c r="L108" s="385"/>
      <c r="M108" s="388"/>
      <c r="N108" s="107"/>
      <c r="O108" s="115"/>
      <c r="P108" s="105"/>
      <c r="Q108" s="153"/>
    </row>
    <row r="109" spans="1:17" s="9" customFormat="1" ht="30" hidden="1" customHeight="1" x14ac:dyDescent="0.3">
      <c r="A109" s="394"/>
      <c r="B109" s="378"/>
      <c r="C109" s="486"/>
      <c r="D109" s="460"/>
      <c r="E109" s="453"/>
      <c r="F109" s="453"/>
      <c r="G109" s="468"/>
      <c r="H109" s="452"/>
      <c r="I109" s="453"/>
      <c r="J109" s="452"/>
      <c r="K109" s="454"/>
      <c r="L109" s="455"/>
      <c r="M109" s="389"/>
      <c r="N109" s="107"/>
      <c r="O109" s="115"/>
      <c r="P109" s="105"/>
      <c r="Q109" s="153"/>
    </row>
    <row r="110" spans="1:17" s="9" customFormat="1" ht="30" hidden="1" customHeight="1" x14ac:dyDescent="0.3">
      <c r="A110" s="394"/>
      <c r="B110" s="378"/>
      <c r="C110" s="486"/>
      <c r="D110" s="458">
        <v>4</v>
      </c>
      <c r="E110" s="356"/>
      <c r="F110" s="356"/>
      <c r="G110" s="366">
        <f>F110/$C$95*100</f>
        <v>0</v>
      </c>
      <c r="H110" s="337"/>
      <c r="I110" s="356"/>
      <c r="J110" s="337"/>
      <c r="K110" s="381"/>
      <c r="L110" s="384" t="b">
        <f>IF(OR($C$24=0,G110=0),FALSE,IF(J110="Outstanding",5,IF(J110="Exceeds",4,IF(J110="Successful",3,IF(J110="Partially",2,IF(J110="Unacceptable",1))))))</f>
        <v>0</v>
      </c>
      <c r="M110" s="387">
        <f>$C$95*G110*L110/10000</f>
        <v>0</v>
      </c>
      <c r="N110" s="111"/>
      <c r="O110" s="220" t="str">
        <f>IF(Q110="","",1)</f>
        <v/>
      </c>
      <c r="P110" s="105"/>
      <c r="Q110" s="153" t="str">
        <f>IF(AND($C$95&gt;0,G110&gt;0,J110=""),"RATING REQ'D",IF(AND(K110="",OR(J110="Outstanding",J110="Exceeds", J110="Unacceptable")),"Comments compulsory for O, E and U rating",""))</f>
        <v/>
      </c>
    </row>
    <row r="111" spans="1:17" s="9" customFormat="1" ht="30" hidden="1" customHeight="1" x14ac:dyDescent="0.3">
      <c r="A111" s="394"/>
      <c r="B111" s="378"/>
      <c r="C111" s="486"/>
      <c r="D111" s="459"/>
      <c r="E111" s="357"/>
      <c r="F111" s="357"/>
      <c r="G111" s="367"/>
      <c r="H111" s="338"/>
      <c r="I111" s="357"/>
      <c r="J111" s="338"/>
      <c r="K111" s="382"/>
      <c r="L111" s="385"/>
      <c r="M111" s="388"/>
      <c r="N111" s="111"/>
      <c r="O111" s="220"/>
      <c r="P111" s="105"/>
      <c r="Q111" s="153"/>
    </row>
    <row r="112" spans="1:17" s="9" customFormat="1" ht="30" hidden="1" customHeight="1" x14ac:dyDescent="0.3">
      <c r="A112" s="394"/>
      <c r="B112" s="378"/>
      <c r="C112" s="486"/>
      <c r="D112" s="459"/>
      <c r="E112" s="357"/>
      <c r="F112" s="357"/>
      <c r="G112" s="367"/>
      <c r="H112" s="338"/>
      <c r="I112" s="357"/>
      <c r="J112" s="338"/>
      <c r="K112" s="382"/>
      <c r="L112" s="385"/>
      <c r="M112" s="388"/>
      <c r="N112" s="111"/>
      <c r="O112" s="220"/>
      <c r="P112" s="105"/>
      <c r="Q112" s="153"/>
    </row>
    <row r="113" spans="1:17" s="9" customFormat="1" ht="30" hidden="1" customHeight="1" x14ac:dyDescent="0.3">
      <c r="A113" s="394"/>
      <c r="B113" s="378"/>
      <c r="C113" s="486"/>
      <c r="D113" s="459"/>
      <c r="E113" s="357"/>
      <c r="F113" s="357"/>
      <c r="G113" s="367"/>
      <c r="H113" s="338"/>
      <c r="I113" s="357"/>
      <c r="J113" s="338"/>
      <c r="K113" s="382"/>
      <c r="L113" s="385"/>
      <c r="M113" s="388"/>
      <c r="N113" s="111"/>
      <c r="O113" s="220"/>
      <c r="P113" s="105"/>
      <c r="Q113" s="153"/>
    </row>
    <row r="114" spans="1:17" s="9" customFormat="1" ht="30" hidden="1" customHeight="1" x14ac:dyDescent="0.3">
      <c r="A114" s="394"/>
      <c r="B114" s="378"/>
      <c r="C114" s="486"/>
      <c r="D114" s="460"/>
      <c r="E114" s="453"/>
      <c r="F114" s="453"/>
      <c r="G114" s="468"/>
      <c r="H114" s="452"/>
      <c r="I114" s="453"/>
      <c r="J114" s="452"/>
      <c r="K114" s="454"/>
      <c r="L114" s="455"/>
      <c r="M114" s="389"/>
      <c r="N114" s="111"/>
      <c r="O114" s="220"/>
      <c r="P114" s="105"/>
      <c r="Q114" s="153"/>
    </row>
    <row r="115" spans="1:17" s="9" customFormat="1" ht="30" hidden="1" customHeight="1" x14ac:dyDescent="0.3">
      <c r="A115" s="394"/>
      <c r="B115" s="378"/>
      <c r="C115" s="486"/>
      <c r="D115" s="458">
        <v>5</v>
      </c>
      <c r="E115" s="356"/>
      <c r="F115" s="356"/>
      <c r="G115" s="366">
        <f>F115/$C$95*100</f>
        <v>0</v>
      </c>
      <c r="H115" s="337"/>
      <c r="I115" s="356"/>
      <c r="J115" s="337"/>
      <c r="K115" s="381"/>
      <c r="L115" s="384" t="b">
        <f>IF(OR($C$24=0,G115=0),FALSE,IF(J115="Outstanding",5,IF(J115="Exceeds",4,IF(J115="Successful",3,IF(J115="Partially",2,IF(J115="Unacceptable",1))))))</f>
        <v>0</v>
      </c>
      <c r="M115" s="387">
        <f>$C$95*G115*L115/10000</f>
        <v>0</v>
      </c>
      <c r="N115" s="111"/>
      <c r="O115" s="220" t="str">
        <f>IF(Q115="","",1)</f>
        <v/>
      </c>
      <c r="P115" s="105"/>
      <c r="Q115" s="153" t="str">
        <f>IF(AND($C$95&gt;0,G115&gt;0,J115=""),"RATING REQ'D",IF(AND(K115="",OR(J115="Outstanding",J115="Exceeds", J115="Unacceptable")),"Comments compulsory for O, E and U rating",""))</f>
        <v/>
      </c>
    </row>
    <row r="116" spans="1:17" s="9" customFormat="1" ht="30" hidden="1" customHeight="1" x14ac:dyDescent="0.3">
      <c r="A116" s="394"/>
      <c r="B116" s="378"/>
      <c r="C116" s="486"/>
      <c r="D116" s="459"/>
      <c r="E116" s="357"/>
      <c r="F116" s="357"/>
      <c r="G116" s="367"/>
      <c r="H116" s="338"/>
      <c r="I116" s="357"/>
      <c r="J116" s="338"/>
      <c r="K116" s="382"/>
      <c r="L116" s="385"/>
      <c r="M116" s="388"/>
      <c r="N116" s="111"/>
      <c r="O116" s="220"/>
      <c r="P116" s="105"/>
      <c r="Q116" s="153"/>
    </row>
    <row r="117" spans="1:17" s="9" customFormat="1" ht="30" hidden="1" customHeight="1" x14ac:dyDescent="0.3">
      <c r="A117" s="394"/>
      <c r="B117" s="378"/>
      <c r="C117" s="486"/>
      <c r="D117" s="459"/>
      <c r="E117" s="357"/>
      <c r="F117" s="357"/>
      <c r="G117" s="367"/>
      <c r="H117" s="338"/>
      <c r="I117" s="357"/>
      <c r="J117" s="338"/>
      <c r="K117" s="382"/>
      <c r="L117" s="385"/>
      <c r="M117" s="388"/>
      <c r="N117" s="111"/>
      <c r="O117" s="220"/>
      <c r="P117" s="105"/>
      <c r="Q117" s="153"/>
    </row>
    <row r="118" spans="1:17" s="9" customFormat="1" ht="30" hidden="1" customHeight="1" x14ac:dyDescent="0.3">
      <c r="A118" s="394"/>
      <c r="B118" s="378"/>
      <c r="C118" s="486"/>
      <c r="D118" s="459"/>
      <c r="E118" s="357"/>
      <c r="F118" s="357"/>
      <c r="G118" s="367"/>
      <c r="H118" s="338"/>
      <c r="I118" s="357"/>
      <c r="J118" s="338"/>
      <c r="K118" s="382"/>
      <c r="L118" s="385"/>
      <c r="M118" s="388"/>
      <c r="N118" s="111"/>
      <c r="O118" s="220"/>
      <c r="P118" s="105"/>
      <c r="Q118" s="153"/>
    </row>
    <row r="119" spans="1:17" s="9" customFormat="1" ht="30" hidden="1" customHeight="1" x14ac:dyDescent="0.3">
      <c r="A119" s="417"/>
      <c r="B119" s="407"/>
      <c r="C119" s="487"/>
      <c r="D119" s="469"/>
      <c r="E119" s="358"/>
      <c r="F119" s="358"/>
      <c r="G119" s="368"/>
      <c r="H119" s="339"/>
      <c r="I119" s="358"/>
      <c r="J119" s="339"/>
      <c r="K119" s="383"/>
      <c r="L119" s="386"/>
      <c r="M119" s="389"/>
      <c r="N119" s="221"/>
      <c r="O119" s="222"/>
      <c r="P119" s="105"/>
      <c r="Q119" s="153"/>
    </row>
    <row r="120" spans="1:17" s="9" customFormat="1" ht="12.6" thickBot="1" x14ac:dyDescent="0.35">
      <c r="A120" s="11"/>
      <c r="B120" s="10"/>
      <c r="C120" s="72"/>
      <c r="E120" s="14"/>
      <c r="F120" s="14"/>
      <c r="G120" s="217">
        <f>IF(C95=0,0,SUM(G95:G115))</f>
        <v>100</v>
      </c>
      <c r="H120" s="45" t="str">
        <f>IF(AND(C95&gt;0,G120=0),"PLEASE ENSURE KPIs ARE SET",IF(AND(C121&gt;0,G120&gt;0,G120&lt;100),"PLEASE ENSURE TOTAL WEIGHTAGE IS 100%.",IF(G120&gt;100,"WEIGHTAGE EXCEEDED, PLEASE REVIEW.","")))</f>
        <v/>
      </c>
      <c r="I120" s="14"/>
      <c r="J120" s="11"/>
      <c r="K120" s="14"/>
      <c r="L120" s="103"/>
      <c r="M120" s="103"/>
      <c r="N120" s="105"/>
      <c r="O120" s="105" t="str">
        <f>IF(N120="","",1)</f>
        <v/>
      </c>
      <c r="P120" s="105"/>
      <c r="Q120" s="153"/>
    </row>
    <row r="121" spans="1:17" s="4" customFormat="1" ht="15" thickBot="1" x14ac:dyDescent="0.35">
      <c r="A121" s="30"/>
      <c r="C121" s="74">
        <f>SUM(C24:C120)</f>
        <v>100</v>
      </c>
      <c r="D121" s="45" t="str">
        <f>IF(C121&lt;100,"INSUFFICIENT WEIGHTAGE.",IF(C121&gt;100,"WEIGHTAGE EXCEEDED.",""))</f>
        <v/>
      </c>
      <c r="G121"/>
      <c r="H121" s="45"/>
      <c r="I121" s="50" t="s">
        <v>136</v>
      </c>
      <c r="J121" s="48">
        <f>IF(AND(C121=100,P121="OK",P122=0),SUM(M24:M119),"")</f>
        <v>5</v>
      </c>
      <c r="L121" s="93"/>
      <c r="M121" s="93"/>
      <c r="N121" s="94"/>
      <c r="O121" s="124" t="s">
        <v>137</v>
      </c>
      <c r="P121" s="133" t="str">
        <f>IF(AND(H34="",H45="",H68="",H89="",H94="",H120=""),"OK","NOT OK")</f>
        <v>OK</v>
      </c>
      <c r="Q121" s="94"/>
    </row>
    <row r="122" spans="1:17" ht="16.5" customHeight="1" x14ac:dyDescent="0.4">
      <c r="I122" s="50" t="s">
        <v>138</v>
      </c>
      <c r="J122" s="40" t="str">
        <f>IF(O123=5,"Outstanding",IF(O123=4,"Exceeds",IF(O123=3,"Successful",IF(O123=2,"Partially",IF(O123=1,"Unacceptable","")))))</f>
        <v>Outstanding</v>
      </c>
      <c r="K122"/>
      <c r="M122" s="91"/>
      <c r="O122" s="124" t="s">
        <v>139</v>
      </c>
      <c r="P122" s="156">
        <f>SUM(O24:O120)</f>
        <v>0</v>
      </c>
    </row>
    <row r="123" spans="1:17" ht="16.5" customHeight="1" thickBot="1" x14ac:dyDescent="0.35">
      <c r="K123"/>
      <c r="M123" s="91"/>
      <c r="O123" s="94">
        <f>IF(J121="","",ROUND(J121,0))</f>
        <v>5</v>
      </c>
      <c r="P123" s="133"/>
    </row>
    <row r="124" spans="1:17" s="4" customFormat="1" x14ac:dyDescent="0.3">
      <c r="A124" s="16" t="s">
        <v>140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8"/>
      <c r="L124" s="93"/>
      <c r="M124" s="94"/>
      <c r="N124" s="125"/>
      <c r="O124" s="94"/>
      <c r="P124" s="94"/>
      <c r="Q124" s="94"/>
    </row>
    <row r="125" spans="1:17" s="51" customFormat="1" x14ac:dyDescent="0.25">
      <c r="A125" s="57"/>
      <c r="K125" s="58"/>
      <c r="L125" s="126"/>
      <c r="M125" s="127"/>
      <c r="N125" s="128"/>
      <c r="O125" s="127"/>
      <c r="P125" s="127"/>
      <c r="Q125" s="127"/>
    </row>
    <row r="126" spans="1:17" s="51" customFormat="1" ht="12" x14ac:dyDescent="0.25">
      <c r="A126" s="57"/>
      <c r="B126" s="52"/>
      <c r="C126" s="52"/>
      <c r="E126" s="52"/>
      <c r="H126" s="52"/>
      <c r="I126" s="52"/>
      <c r="K126" s="64"/>
      <c r="L126" s="126"/>
      <c r="M126" s="126"/>
      <c r="N126" s="127"/>
      <c r="O126" s="127"/>
      <c r="P126" s="127"/>
      <c r="Q126" s="127"/>
    </row>
    <row r="127" spans="1:17" s="4" customFormat="1" ht="12" x14ac:dyDescent="0.25">
      <c r="A127" s="19"/>
      <c r="B127" s="4" t="s">
        <v>141</v>
      </c>
      <c r="E127" s="4" t="s">
        <v>142</v>
      </c>
      <c r="H127" s="4" t="s">
        <v>143</v>
      </c>
      <c r="K127" s="20" t="s">
        <v>142</v>
      </c>
      <c r="L127" s="93"/>
      <c r="M127" s="93"/>
      <c r="N127" s="94"/>
      <c r="O127" s="94"/>
      <c r="P127" s="94"/>
      <c r="Q127" s="94"/>
    </row>
    <row r="128" spans="1:17" ht="15" thickBot="1" x14ac:dyDescent="0.35">
      <c r="A128" s="21"/>
      <c r="B128" s="8"/>
      <c r="C128" s="8"/>
      <c r="D128" s="8"/>
      <c r="E128" s="8"/>
      <c r="F128" s="8"/>
      <c r="G128" s="8"/>
      <c r="H128" s="8"/>
      <c r="I128" s="8"/>
      <c r="J128" s="8"/>
      <c r="K128" s="22"/>
      <c r="M128" s="91"/>
    </row>
    <row r="129" spans="1:17" ht="85.5" customHeight="1" x14ac:dyDescent="0.3"/>
    <row r="130" spans="1:17" ht="15" thickBot="1" x14ac:dyDescent="0.35">
      <c r="A130" s="7" t="s">
        <v>144</v>
      </c>
      <c r="B130" s="8"/>
      <c r="C130" s="8"/>
      <c r="D130" s="8"/>
      <c r="E130" s="8"/>
      <c r="F130" s="8"/>
      <c r="G130" s="8"/>
      <c r="H130" s="8"/>
      <c r="I130" s="8"/>
      <c r="J130" s="8"/>
    </row>
    <row r="131" spans="1:17" ht="12" customHeight="1" x14ac:dyDescent="0.3">
      <c r="A131" s="80" t="s">
        <v>145</v>
      </c>
      <c r="B131" s="9"/>
    </row>
    <row r="132" spans="1:17" ht="12" customHeight="1" x14ac:dyDescent="0.3">
      <c r="A132" s="9"/>
      <c r="B132" s="9" t="s">
        <v>146</v>
      </c>
    </row>
    <row r="133" spans="1:17" ht="12" customHeight="1" x14ac:dyDescent="0.3">
      <c r="A133" s="9"/>
      <c r="B133" s="9" t="s">
        <v>147</v>
      </c>
    </row>
    <row r="134" spans="1:17" ht="12" customHeight="1" x14ac:dyDescent="0.3">
      <c r="A134" s="9"/>
      <c r="B134" s="9" t="s">
        <v>148</v>
      </c>
    </row>
    <row r="135" spans="1:17" ht="12" customHeight="1" x14ac:dyDescent="0.3">
      <c r="A135" s="9"/>
      <c r="B135" s="9" t="s">
        <v>149</v>
      </c>
    </row>
    <row r="136" spans="1:17" ht="12" customHeight="1" thickBot="1" x14ac:dyDescent="0.35">
      <c r="A136" s="9"/>
      <c r="B136" s="9" t="s">
        <v>150</v>
      </c>
    </row>
    <row r="137" spans="1:17" s="3" customFormat="1" x14ac:dyDescent="0.3">
      <c r="A137" s="343" t="s">
        <v>23</v>
      </c>
      <c r="B137" s="426" t="s">
        <v>151</v>
      </c>
      <c r="C137" s="426" t="s">
        <v>152</v>
      </c>
      <c r="D137" s="426"/>
      <c r="E137" s="426"/>
      <c r="F137" s="428"/>
      <c r="G137" s="343" t="s">
        <v>28</v>
      </c>
      <c r="H137" s="390"/>
      <c r="I137" s="343" t="s">
        <v>29</v>
      </c>
      <c r="J137" s="390"/>
      <c r="K137" s="41"/>
      <c r="L137" s="129"/>
      <c r="M137" s="130"/>
      <c r="N137" s="130"/>
      <c r="O137" s="130"/>
      <c r="P137" s="130"/>
      <c r="Q137" s="130"/>
    </row>
    <row r="138" spans="1:17" s="3" customFormat="1" ht="15" thickBot="1" x14ac:dyDescent="0.35">
      <c r="A138" s="425"/>
      <c r="B138" s="427"/>
      <c r="C138" s="427"/>
      <c r="D138" s="427"/>
      <c r="E138" s="427"/>
      <c r="F138" s="429"/>
      <c r="G138" s="81" t="s">
        <v>34</v>
      </c>
      <c r="H138" s="77" t="s">
        <v>35</v>
      </c>
      <c r="I138" s="81" t="s">
        <v>34</v>
      </c>
      <c r="J138" s="77" t="s">
        <v>36</v>
      </c>
      <c r="K138" s="41"/>
      <c r="L138" s="129"/>
      <c r="M138" s="130"/>
      <c r="N138" s="130"/>
      <c r="O138" s="130"/>
      <c r="P138" s="130"/>
      <c r="Q138" s="130"/>
    </row>
    <row r="139" spans="1:17" s="24" customFormat="1" ht="82.5" customHeight="1" thickBot="1" x14ac:dyDescent="0.35">
      <c r="A139" s="36">
        <v>1</v>
      </c>
      <c r="B139" s="37" t="s">
        <v>153</v>
      </c>
      <c r="C139" s="433" t="s">
        <v>154</v>
      </c>
      <c r="D139" s="434"/>
      <c r="E139" s="434"/>
      <c r="F139" s="435"/>
      <c r="G139" s="60"/>
      <c r="H139" s="61"/>
      <c r="I139" s="60" t="s">
        <v>71</v>
      </c>
      <c r="J139" s="78"/>
      <c r="K139" s="137">
        <f>IF(I139="Outstanding",5,IF(I139="Exceeds",4,IF(I139="Successful",3,IF(I139="Partially",2,IF(I139="Unacceptable",1)))))</f>
        <v>3</v>
      </c>
      <c r="L139" s="131">
        <f>K139*0.2</f>
        <v>0.60000000000000009</v>
      </c>
      <c r="M139" s="132"/>
      <c r="N139" s="105" t="str">
        <f>IF(P139="","",1)</f>
        <v/>
      </c>
      <c r="O139" s="132"/>
      <c r="P139" s="153" t="str">
        <f>IF(I139="","RATING REQ'D",IF(AND(J139="",OR(I139="Outstanding",I139="Exceeds",I139="Unacceptable")),"Comments compulsory for O, E or U rating",""))</f>
        <v/>
      </c>
      <c r="Q139" s="132"/>
    </row>
    <row r="140" spans="1:17" s="24" customFormat="1" ht="48" customHeight="1" thickBot="1" x14ac:dyDescent="0.35">
      <c r="A140" s="85">
        <v>2</v>
      </c>
      <c r="B140" s="12" t="s">
        <v>155</v>
      </c>
      <c r="C140" s="436" t="s">
        <v>156</v>
      </c>
      <c r="D140" s="437"/>
      <c r="E140" s="437"/>
      <c r="F140" s="438"/>
      <c r="G140" s="53"/>
      <c r="H140" s="54"/>
      <c r="I140" s="53" t="s">
        <v>71</v>
      </c>
      <c r="J140" s="79"/>
      <c r="K140" s="137">
        <f>IF(I140="Outstanding",5,IF(I140="Exceeds",4,IF(I140="Successful",3,IF(I140="Partially",2,IF(I140="Unacceptable",1)))))</f>
        <v>3</v>
      </c>
      <c r="L140" s="131">
        <f>K140*0.2</f>
        <v>0.60000000000000009</v>
      </c>
      <c r="M140" s="132"/>
      <c r="N140" s="105" t="str">
        <f>IF(P140="","",1)</f>
        <v/>
      </c>
      <c r="O140" s="132"/>
      <c r="P140" s="153" t="str">
        <f>IF(I140="","RATING REQ'D",IF(AND(J140="",OR(I140="Outstanding",I140="Exceeds",I140="Unacceptable")),"Comments compulsory for O, E or U rating",""))</f>
        <v/>
      </c>
      <c r="Q140" s="132"/>
    </row>
    <row r="141" spans="1:17" s="24" customFormat="1" ht="69" customHeight="1" thickBot="1" x14ac:dyDescent="0.35">
      <c r="A141" s="38">
        <v>3</v>
      </c>
      <c r="B141" s="39" t="s">
        <v>157</v>
      </c>
      <c r="C141" s="439" t="s">
        <v>158</v>
      </c>
      <c r="D141" s="440"/>
      <c r="E141" s="440"/>
      <c r="F141" s="440"/>
      <c r="G141" s="62"/>
      <c r="H141" s="63"/>
      <c r="I141" s="62" t="s">
        <v>71</v>
      </c>
      <c r="J141" s="78"/>
      <c r="K141" s="137">
        <f>IF(I141="Outstanding",5,IF(I141="Exceeds",4,IF(I141="Successful",3,IF(I141="Partially",2,IF(I141="Unacceptable",1)))))</f>
        <v>3</v>
      </c>
      <c r="L141" s="131">
        <f>K141*0.2</f>
        <v>0.60000000000000009</v>
      </c>
      <c r="M141" s="132"/>
      <c r="N141" s="105" t="str">
        <f>IF(P141="","",1)</f>
        <v/>
      </c>
      <c r="O141" s="132"/>
      <c r="P141" s="153" t="str">
        <f>IF(I141="","RATING REQ'D",IF(AND(J141="",OR(I141="Outstanding",I141="Exceeds",I141="Unacceptable")),"Comments compulsory for O, E or U rating",""))</f>
        <v/>
      </c>
      <c r="Q141" s="132"/>
    </row>
    <row r="142" spans="1:17" s="24" customFormat="1" ht="69" customHeight="1" thickBot="1" x14ac:dyDescent="0.35">
      <c r="A142" s="88">
        <v>4</v>
      </c>
      <c r="B142" s="13" t="s">
        <v>159</v>
      </c>
      <c r="C142" s="445" t="s">
        <v>160</v>
      </c>
      <c r="D142" s="446"/>
      <c r="E142" s="446"/>
      <c r="F142" s="446"/>
      <c r="G142" s="55"/>
      <c r="H142" s="56"/>
      <c r="I142" s="55" t="s">
        <v>71</v>
      </c>
      <c r="J142" s="79"/>
      <c r="K142" s="137">
        <f>IF(I142="Outstanding",5,IF(I142="Exceeds",4,IF(I142="Successful",3,IF(I142="Partially",2,IF(I142="Unacceptable",1)))))</f>
        <v>3</v>
      </c>
      <c r="L142" s="131">
        <f>K142*0.2</f>
        <v>0.60000000000000009</v>
      </c>
      <c r="M142" s="132"/>
      <c r="N142" s="105"/>
      <c r="O142" s="132"/>
      <c r="P142" s="153"/>
      <c r="Q142" s="132"/>
    </row>
    <row r="143" spans="1:17" s="24" customFormat="1" ht="93" customHeight="1" thickBot="1" x14ac:dyDescent="0.35">
      <c r="A143" s="89">
        <v>5</v>
      </c>
      <c r="B143" s="90" t="s">
        <v>161</v>
      </c>
      <c r="C143" s="441" t="s">
        <v>162</v>
      </c>
      <c r="D143" s="442"/>
      <c r="E143" s="442"/>
      <c r="F143" s="442"/>
      <c r="G143" s="62"/>
      <c r="H143" s="63"/>
      <c r="I143" s="62" t="s">
        <v>71</v>
      </c>
      <c r="J143" s="78"/>
      <c r="K143" s="137">
        <f>IF(I143="Outstanding",5,IF(I143="Exceeds",4,IF(I143="Successful",3,IF(I143="Partially",2,IF(I143="Unacceptable",1)))))</f>
        <v>3</v>
      </c>
      <c r="L143" s="131">
        <f>K143*0.2</f>
        <v>0.60000000000000009</v>
      </c>
      <c r="M143" s="132"/>
      <c r="N143" s="105" t="str">
        <f>IF(P143="","",1)</f>
        <v/>
      </c>
      <c r="O143" s="132"/>
      <c r="P143" s="153" t="str">
        <f>IF(I143="","RATING REQ'D",IF(AND(J143="",OR(I143="Outstanding",I143="Exceeds",I143="Unacceptable")),"Comments compulsory for O, E or U rating",""))</f>
        <v/>
      </c>
      <c r="Q143" s="132"/>
    </row>
    <row r="144" spans="1:17" ht="16.5" customHeight="1" x14ac:dyDescent="0.3">
      <c r="H144" s="50" t="s">
        <v>163</v>
      </c>
      <c r="I144" s="48">
        <f>IF(O144=0,SUM(L139:L143),"")</f>
        <v>3.0000000000000004</v>
      </c>
      <c r="J144" s="1"/>
      <c r="N144" s="124" t="s">
        <v>164</v>
      </c>
      <c r="O144" s="133">
        <f>SUM(N139:N143)</f>
        <v>0</v>
      </c>
    </row>
    <row r="145" spans="1:17" x14ac:dyDescent="0.3">
      <c r="A145" s="1"/>
      <c r="H145" s="50" t="s">
        <v>165</v>
      </c>
      <c r="I145" s="40" t="str">
        <f>IF(O145=5,"Outstanding",IF(O145=4,"Exceeds",IF(O145=3,"Successful",IF(O145=2,"Partially",IF(O145=1,"Unacceptable","")))))</f>
        <v>Successful</v>
      </c>
      <c r="J145" s="1"/>
      <c r="L145" s="92"/>
      <c r="O145" s="94">
        <f>IF(I144="","",ROUND(I144,0))</f>
        <v>3</v>
      </c>
    </row>
    <row r="146" spans="1:17" ht="4.5" customHeight="1" x14ac:dyDescent="0.3">
      <c r="A146" s="1"/>
      <c r="I146" s="47"/>
      <c r="J146" s="1"/>
      <c r="L146" s="92"/>
    </row>
    <row r="147" spans="1:17" x14ac:dyDescent="0.3">
      <c r="A147" s="1"/>
      <c r="H147" s="50" t="s">
        <v>166</v>
      </c>
      <c r="I147" s="49">
        <f>IF(OR(J121="",I144=""),"",(J121*0.9)+(I144*0.1))</f>
        <v>4.8</v>
      </c>
      <c r="L147" s="92"/>
    </row>
    <row r="148" spans="1:17" x14ac:dyDescent="0.3">
      <c r="A148" s="1"/>
      <c r="H148" s="50" t="s">
        <v>167</v>
      </c>
      <c r="I148" s="40" t="str">
        <f>IF(O148=5,"Outstanding",IF(O148=4,"Exceeds",IF(O148=3,"Successful",IF(O148=2,"Partially",IF(O148=1,"Unacceptable","")))))</f>
        <v>Outstanding</v>
      </c>
      <c r="L148" s="92"/>
      <c r="O148" s="94">
        <f>IF(I147="","",ROUND(I147,0))</f>
        <v>5</v>
      </c>
    </row>
    <row r="149" spans="1:17" ht="8.25" customHeight="1" thickBot="1" x14ac:dyDescent="0.35"/>
    <row r="150" spans="1:17" ht="12" customHeight="1" x14ac:dyDescent="0.3">
      <c r="A150" s="19" t="s">
        <v>168</v>
      </c>
      <c r="B150" s="25"/>
      <c r="C150" s="25"/>
      <c r="D150" s="25"/>
      <c r="E150" s="25"/>
      <c r="F150" s="25"/>
      <c r="G150" s="25"/>
      <c r="H150" s="25"/>
      <c r="I150" s="25"/>
      <c r="J150" s="26"/>
    </row>
    <row r="151" spans="1:17" s="51" customFormat="1" ht="12" x14ac:dyDescent="0.25">
      <c r="A151" s="57"/>
      <c r="J151" s="58"/>
      <c r="K151" s="59"/>
      <c r="L151" s="126"/>
      <c r="M151" s="127"/>
      <c r="N151" s="127"/>
      <c r="O151" s="127"/>
      <c r="P151" s="127"/>
      <c r="Q151" s="127"/>
    </row>
    <row r="152" spans="1:17" s="51" customFormat="1" ht="12" x14ac:dyDescent="0.25">
      <c r="A152" s="57"/>
      <c r="B152" s="52"/>
      <c r="C152" s="52"/>
      <c r="E152" s="52"/>
      <c r="G152" s="52"/>
      <c r="H152" s="52"/>
      <c r="J152" s="64"/>
      <c r="K152" s="59"/>
      <c r="L152" s="126"/>
      <c r="M152" s="127"/>
      <c r="N152" s="127"/>
      <c r="O152" s="127"/>
      <c r="P152" s="127"/>
      <c r="Q152" s="127"/>
    </row>
    <row r="153" spans="1:17" s="4" customFormat="1" ht="12" x14ac:dyDescent="0.25">
      <c r="A153" s="19"/>
      <c r="B153" s="443" t="s">
        <v>141</v>
      </c>
      <c r="C153" s="443"/>
      <c r="E153" s="6" t="s">
        <v>142</v>
      </c>
      <c r="G153" s="444" t="s">
        <v>143</v>
      </c>
      <c r="H153" s="444"/>
      <c r="J153" s="31" t="s">
        <v>142</v>
      </c>
      <c r="K153" s="6"/>
      <c r="L153" s="93"/>
      <c r="M153" s="94"/>
      <c r="N153" s="94"/>
      <c r="O153" s="94"/>
      <c r="P153" s="94"/>
      <c r="Q153" s="94"/>
    </row>
    <row r="154" spans="1:17" s="4" customFormat="1" ht="6.75" customHeight="1" thickBot="1" x14ac:dyDescent="0.3">
      <c r="A154" s="28"/>
      <c r="B154" s="5"/>
      <c r="C154" s="5"/>
      <c r="D154" s="5"/>
      <c r="E154" s="5"/>
      <c r="F154" s="5"/>
      <c r="G154" s="5"/>
      <c r="H154" s="5"/>
      <c r="I154" s="5"/>
      <c r="J154" s="29"/>
      <c r="K154" s="6"/>
      <c r="L154" s="93"/>
      <c r="M154" s="94"/>
      <c r="N154" s="94"/>
      <c r="O154" s="94"/>
      <c r="P154" s="94"/>
      <c r="Q154" s="94"/>
    </row>
    <row r="155" spans="1:17" ht="6" customHeight="1" x14ac:dyDescent="0.3">
      <c r="K155"/>
      <c r="L155" s="92"/>
    </row>
    <row r="156" spans="1:17" ht="6" customHeight="1" x14ac:dyDescent="0.3">
      <c r="K156"/>
      <c r="L156" s="92"/>
    </row>
    <row r="157" spans="1:17" ht="6" customHeight="1" x14ac:dyDescent="0.3">
      <c r="K157"/>
      <c r="L157" s="92"/>
    </row>
    <row r="158" spans="1:17" ht="21.75" customHeight="1" x14ac:dyDescent="0.3">
      <c r="K158"/>
      <c r="L158" s="92"/>
    </row>
    <row r="159" spans="1:17" ht="18.600000000000001" thickBot="1" x14ac:dyDescent="0.4">
      <c r="A159" s="35" t="s">
        <v>169</v>
      </c>
      <c r="B159" s="8"/>
      <c r="C159" s="8"/>
      <c r="D159" s="8"/>
      <c r="E159" s="8"/>
      <c r="F159" s="8"/>
      <c r="G159" s="8"/>
      <c r="H159" s="8"/>
      <c r="I159" s="8"/>
      <c r="J159" s="8"/>
      <c r="K159"/>
      <c r="L159" s="134"/>
      <c r="M159" s="135"/>
    </row>
    <row r="161" spans="1:17" ht="18" x14ac:dyDescent="0.35">
      <c r="A161" s="2" t="s">
        <v>170</v>
      </c>
      <c r="C161" s="65"/>
      <c r="K161"/>
      <c r="L161" s="92"/>
    </row>
    <row r="162" spans="1:17" x14ac:dyDescent="0.3">
      <c r="K162"/>
      <c r="L162" s="92"/>
    </row>
    <row r="163" spans="1:17" ht="12" customHeight="1" x14ac:dyDescent="0.3">
      <c r="A163" s="80" t="s">
        <v>171</v>
      </c>
      <c r="B163" s="9"/>
      <c r="C163" s="27"/>
      <c r="D163" s="27"/>
      <c r="E163" s="27"/>
      <c r="F163" s="27"/>
      <c r="G163" s="27"/>
      <c r="H163" s="27"/>
      <c r="I163" s="27"/>
      <c r="J163" s="27"/>
      <c r="K163"/>
      <c r="L163" s="92"/>
    </row>
    <row r="164" spans="1:17" ht="12" customHeight="1" x14ac:dyDescent="0.3">
      <c r="A164" s="9"/>
      <c r="B164" s="9" t="s">
        <v>172</v>
      </c>
      <c r="C164" s="27"/>
      <c r="D164" s="27"/>
      <c r="E164" s="27"/>
      <c r="F164" s="27"/>
      <c r="G164" s="27"/>
      <c r="H164" s="27"/>
      <c r="I164" s="27"/>
      <c r="J164" s="27"/>
      <c r="K164"/>
      <c r="L164" s="92"/>
    </row>
    <row r="165" spans="1:17" ht="12" customHeight="1" x14ac:dyDescent="0.3">
      <c r="A165" s="9"/>
      <c r="B165" s="9" t="s">
        <v>173</v>
      </c>
      <c r="C165" s="27"/>
      <c r="D165" s="27"/>
      <c r="E165" s="27"/>
      <c r="F165" s="27"/>
      <c r="G165" s="27"/>
      <c r="H165" s="27"/>
      <c r="I165" s="27"/>
      <c r="J165" s="27"/>
      <c r="K165"/>
      <c r="L165" s="92"/>
    </row>
    <row r="166" spans="1:17" ht="12" customHeight="1" x14ac:dyDescent="0.3">
      <c r="A166" s="9"/>
      <c r="B166" s="9" t="s">
        <v>174</v>
      </c>
      <c r="C166" s="27"/>
      <c r="D166" s="27"/>
      <c r="E166" s="27"/>
      <c r="F166" s="27"/>
      <c r="G166" s="27"/>
      <c r="H166" s="27"/>
      <c r="I166" s="27"/>
      <c r="J166" s="27"/>
      <c r="K166"/>
      <c r="L166" s="92"/>
    </row>
    <row r="167" spans="1:17" ht="12" customHeight="1" x14ac:dyDescent="0.3">
      <c r="A167" s="9"/>
      <c r="B167" s="9" t="s">
        <v>175</v>
      </c>
      <c r="C167" s="27"/>
      <c r="D167" s="27"/>
      <c r="E167" s="27"/>
      <c r="F167" s="27"/>
      <c r="G167" s="27"/>
      <c r="H167" s="27"/>
      <c r="I167" s="27"/>
      <c r="J167" s="27"/>
      <c r="K167"/>
      <c r="L167" s="92"/>
    </row>
    <row r="168" spans="1:17" ht="12" customHeight="1" x14ac:dyDescent="0.3">
      <c r="A168" s="9"/>
      <c r="B168" s="9" t="s">
        <v>176</v>
      </c>
      <c r="C168" s="27"/>
      <c r="D168" s="27"/>
      <c r="E168" s="27"/>
      <c r="F168" s="27"/>
      <c r="G168" s="27"/>
      <c r="H168" s="27"/>
      <c r="I168" s="27"/>
      <c r="J168" s="27"/>
      <c r="K168"/>
      <c r="L168" s="92"/>
    </row>
    <row r="169" spans="1:17" ht="4.5" customHeight="1" thickBot="1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/>
      <c r="L169" s="92"/>
    </row>
    <row r="170" spans="1:17" ht="15" thickBot="1" x14ac:dyDescent="0.35">
      <c r="A170" s="32" t="s">
        <v>35</v>
      </c>
      <c r="B170" s="33"/>
      <c r="C170" s="33"/>
      <c r="D170" s="33"/>
      <c r="E170" s="33"/>
      <c r="F170" s="33"/>
      <c r="G170" s="33"/>
      <c r="H170" s="33"/>
      <c r="I170" s="33"/>
      <c r="J170" s="34"/>
      <c r="K170"/>
      <c r="L170" s="92"/>
    </row>
    <row r="171" spans="1:17" s="66" customFormat="1" ht="73.5" customHeight="1" thickTop="1" x14ac:dyDescent="0.3">
      <c r="A171" s="430"/>
      <c r="B171" s="431"/>
      <c r="C171" s="431"/>
      <c r="D171" s="431"/>
      <c r="E171" s="431"/>
      <c r="F171" s="431"/>
      <c r="G171" s="431"/>
      <c r="H171" s="431"/>
      <c r="I171" s="431"/>
      <c r="J171" s="432"/>
      <c r="L171" s="136"/>
      <c r="M171" s="136"/>
      <c r="N171" s="136"/>
      <c r="O171" s="136"/>
      <c r="P171" s="136"/>
      <c r="Q171" s="136"/>
    </row>
    <row r="172" spans="1:17" s="66" customFormat="1" ht="15" thickBot="1" x14ac:dyDescent="0.35">
      <c r="A172" s="67" t="s">
        <v>177</v>
      </c>
      <c r="B172" s="68"/>
      <c r="C172" s="68"/>
      <c r="D172" s="68"/>
      <c r="E172" s="69"/>
      <c r="F172" s="70"/>
      <c r="G172" s="68"/>
      <c r="H172" s="69"/>
      <c r="I172" s="70" t="s">
        <v>178</v>
      </c>
      <c r="J172" s="71"/>
      <c r="L172" s="136"/>
      <c r="M172" s="136"/>
      <c r="N172" s="136"/>
      <c r="O172" s="136"/>
      <c r="P172" s="136"/>
      <c r="Q172" s="136"/>
    </row>
    <row r="173" spans="1:17" ht="15" thickBot="1" x14ac:dyDescent="0.35">
      <c r="A173" s="43"/>
      <c r="J173" s="44"/>
      <c r="K173"/>
      <c r="L173" s="92"/>
    </row>
    <row r="174" spans="1:17" ht="15" thickBot="1" x14ac:dyDescent="0.35">
      <c r="A174" s="32" t="s">
        <v>36</v>
      </c>
      <c r="B174" s="33"/>
      <c r="C174" s="33"/>
      <c r="D174" s="33"/>
      <c r="E174" s="33"/>
      <c r="F174" s="33"/>
      <c r="G174" s="33"/>
      <c r="H174" s="33"/>
      <c r="I174" s="33"/>
      <c r="J174" s="34"/>
      <c r="K174"/>
      <c r="L174" s="92"/>
    </row>
    <row r="175" spans="1:17" s="66" customFormat="1" ht="73.5" customHeight="1" thickTop="1" x14ac:dyDescent="0.3">
      <c r="A175" s="430"/>
      <c r="B175" s="431"/>
      <c r="C175" s="431"/>
      <c r="D175" s="431"/>
      <c r="E175" s="431"/>
      <c r="F175" s="431"/>
      <c r="G175" s="431"/>
      <c r="H175" s="431"/>
      <c r="I175" s="431"/>
      <c r="J175" s="432"/>
      <c r="L175" s="136"/>
      <c r="M175" s="136"/>
      <c r="N175" s="136"/>
      <c r="O175" s="136"/>
      <c r="P175" s="136"/>
      <c r="Q175" s="136"/>
    </row>
    <row r="176" spans="1:17" s="66" customFormat="1" ht="15" thickBot="1" x14ac:dyDescent="0.35">
      <c r="A176" s="67" t="s">
        <v>179</v>
      </c>
      <c r="B176" s="68"/>
      <c r="C176" s="68"/>
      <c r="D176" s="68"/>
      <c r="E176" s="69"/>
      <c r="F176" s="70"/>
      <c r="G176" s="68"/>
      <c r="H176" s="69"/>
      <c r="I176" s="70" t="s">
        <v>178</v>
      </c>
      <c r="J176" s="71"/>
      <c r="L176" s="136"/>
      <c r="M176" s="136"/>
      <c r="N176" s="136"/>
      <c r="O176" s="136"/>
      <c r="P176" s="136"/>
      <c r="Q176" s="136"/>
    </row>
    <row r="177" spans="11:12" ht="4.5" customHeight="1" x14ac:dyDescent="0.3">
      <c r="K177"/>
      <c r="L177" s="92"/>
    </row>
  </sheetData>
  <mergeCells count="243">
    <mergeCell ref="A171:J171"/>
    <mergeCell ref="A175:J175"/>
    <mergeCell ref="C24:C33"/>
    <mergeCell ref="A24:A33"/>
    <mergeCell ref="C35:C44"/>
    <mergeCell ref="E40:E44"/>
    <mergeCell ref="E69:E73"/>
    <mergeCell ref="C140:F140"/>
    <mergeCell ref="C141:F141"/>
    <mergeCell ref="C142:F142"/>
    <mergeCell ref="D100:D104"/>
    <mergeCell ref="E100:E104"/>
    <mergeCell ref="F100:F104"/>
    <mergeCell ref="C143:F143"/>
    <mergeCell ref="B153:C153"/>
    <mergeCell ref="G153:H153"/>
    <mergeCell ref="A137:A138"/>
    <mergeCell ref="B137:B138"/>
    <mergeCell ref="C137:F138"/>
    <mergeCell ref="G137:H137"/>
    <mergeCell ref="I137:J137"/>
    <mergeCell ref="A95:A119"/>
    <mergeCell ref="B95:B119"/>
    <mergeCell ref="C95:C119"/>
    <mergeCell ref="C139:F139"/>
    <mergeCell ref="M110:M114"/>
    <mergeCell ref="D115:D119"/>
    <mergeCell ref="E115:E119"/>
    <mergeCell ref="F115:F119"/>
    <mergeCell ref="G115:G119"/>
    <mergeCell ref="H115:H119"/>
    <mergeCell ref="I115:I119"/>
    <mergeCell ref="J115:J119"/>
    <mergeCell ref="K115:K119"/>
    <mergeCell ref="L115:L119"/>
    <mergeCell ref="M115:M119"/>
    <mergeCell ref="D110:D114"/>
    <mergeCell ref="E110:E114"/>
    <mergeCell ref="F110:F114"/>
    <mergeCell ref="G110:G114"/>
    <mergeCell ref="H110:H114"/>
    <mergeCell ref="I110:I114"/>
    <mergeCell ref="J110:J114"/>
    <mergeCell ref="K110:K114"/>
    <mergeCell ref="L110:L114"/>
    <mergeCell ref="J100:J104"/>
    <mergeCell ref="K100:K104"/>
    <mergeCell ref="L100:L104"/>
    <mergeCell ref="L95:L99"/>
    <mergeCell ref="M95:M99"/>
    <mergeCell ref="D95:D99"/>
    <mergeCell ref="E95:E99"/>
    <mergeCell ref="M100:M104"/>
    <mergeCell ref="D105:D109"/>
    <mergeCell ref="E105:E109"/>
    <mergeCell ref="F105:F109"/>
    <mergeCell ref="G105:G109"/>
    <mergeCell ref="H105:H109"/>
    <mergeCell ref="I105:I109"/>
    <mergeCell ref="J105:J109"/>
    <mergeCell ref="K105:K109"/>
    <mergeCell ref="L105:L109"/>
    <mergeCell ref="M105:M109"/>
    <mergeCell ref="G100:G104"/>
    <mergeCell ref="H100:H104"/>
    <mergeCell ref="I100:I104"/>
    <mergeCell ref="J90:J93"/>
    <mergeCell ref="K90:K93"/>
    <mergeCell ref="L90:L93"/>
    <mergeCell ref="M90:M93"/>
    <mergeCell ref="H90:H93"/>
    <mergeCell ref="I90:I93"/>
    <mergeCell ref="F95:F99"/>
    <mergeCell ref="G95:G99"/>
    <mergeCell ref="K95:K99"/>
    <mergeCell ref="H95:H99"/>
    <mergeCell ref="I95:I99"/>
    <mergeCell ref="J95:J99"/>
    <mergeCell ref="A90:A93"/>
    <mergeCell ref="B90:B93"/>
    <mergeCell ref="C90:C93"/>
    <mergeCell ref="D90:D93"/>
    <mergeCell ref="F90:F93"/>
    <mergeCell ref="G90:G93"/>
    <mergeCell ref="E90:E93"/>
    <mergeCell ref="A69:A88"/>
    <mergeCell ref="B69:B88"/>
    <mergeCell ref="C69:C88"/>
    <mergeCell ref="L84:L88"/>
    <mergeCell ref="M84:M88"/>
    <mergeCell ref="K79:K83"/>
    <mergeCell ref="L79:L83"/>
    <mergeCell ref="M79:M83"/>
    <mergeCell ref="D84:D88"/>
    <mergeCell ref="F84:F88"/>
    <mergeCell ref="G84:G88"/>
    <mergeCell ref="H84:H88"/>
    <mergeCell ref="I84:I88"/>
    <mergeCell ref="E79:E83"/>
    <mergeCell ref="J84:J88"/>
    <mergeCell ref="K84:K88"/>
    <mergeCell ref="D79:D83"/>
    <mergeCell ref="H79:H83"/>
    <mergeCell ref="I79:I83"/>
    <mergeCell ref="J79:J83"/>
    <mergeCell ref="F79:F83"/>
    <mergeCell ref="G79:G83"/>
    <mergeCell ref="L69:L73"/>
    <mergeCell ref="M69:M73"/>
    <mergeCell ref="D74:D78"/>
    <mergeCell ref="F74:F78"/>
    <mergeCell ref="G74:G78"/>
    <mergeCell ref="H74:H78"/>
    <mergeCell ref="I74:I78"/>
    <mergeCell ref="E74:E78"/>
    <mergeCell ref="L74:L78"/>
    <mergeCell ref="M74:M78"/>
    <mergeCell ref="K69:K73"/>
    <mergeCell ref="J74:J78"/>
    <mergeCell ref="K74:K78"/>
    <mergeCell ref="D69:D73"/>
    <mergeCell ref="F69:F73"/>
    <mergeCell ref="G69:G73"/>
    <mergeCell ref="H69:H73"/>
    <mergeCell ref="I69:I73"/>
    <mergeCell ref="J69:J73"/>
    <mergeCell ref="J58:J62"/>
    <mergeCell ref="K58:K62"/>
    <mergeCell ref="L58:L62"/>
    <mergeCell ref="M58:M62"/>
    <mergeCell ref="H63:H67"/>
    <mergeCell ref="I63:I67"/>
    <mergeCell ref="J63:J67"/>
    <mergeCell ref="E63:E67"/>
    <mergeCell ref="K63:K67"/>
    <mergeCell ref="L63:L67"/>
    <mergeCell ref="M63:M67"/>
    <mergeCell ref="A58:A67"/>
    <mergeCell ref="B58:B67"/>
    <mergeCell ref="C58:C67"/>
    <mergeCell ref="D58:D62"/>
    <mergeCell ref="F58:F62"/>
    <mergeCell ref="G58:G62"/>
    <mergeCell ref="D63:D67"/>
    <mergeCell ref="F63:F67"/>
    <mergeCell ref="G63:G67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A46:A50"/>
    <mergeCell ref="B46:B50"/>
    <mergeCell ref="C46:C50"/>
    <mergeCell ref="D46:D50"/>
    <mergeCell ref="E46:E50"/>
    <mergeCell ref="F46:F50"/>
    <mergeCell ref="K46:K50"/>
    <mergeCell ref="L46:L50"/>
    <mergeCell ref="M46:M50"/>
    <mergeCell ref="K35:K39"/>
    <mergeCell ref="L35:L39"/>
    <mergeCell ref="M35:M39"/>
    <mergeCell ref="D40:D44"/>
    <mergeCell ref="F40:F44"/>
    <mergeCell ref="G40:G44"/>
    <mergeCell ref="H40:H44"/>
    <mergeCell ref="I40:I44"/>
    <mergeCell ref="E84:E88"/>
    <mergeCell ref="E58:E62"/>
    <mergeCell ref="J40:J44"/>
    <mergeCell ref="K40:K44"/>
    <mergeCell ref="L40:L44"/>
    <mergeCell ref="M40:M44"/>
    <mergeCell ref="G46:G50"/>
    <mergeCell ref="H46:H50"/>
    <mergeCell ref="I46:I50"/>
    <mergeCell ref="J46:J50"/>
    <mergeCell ref="J52:J56"/>
    <mergeCell ref="K52:K56"/>
    <mergeCell ref="L52:L56"/>
    <mergeCell ref="M52:M56"/>
    <mergeCell ref="H58:H62"/>
    <mergeCell ref="I58:I62"/>
    <mergeCell ref="A35:A44"/>
    <mergeCell ref="B35:B44"/>
    <mergeCell ref="D35:D39"/>
    <mergeCell ref="E35:E39"/>
    <mergeCell ref="F35:F39"/>
    <mergeCell ref="G35:G39"/>
    <mergeCell ref="H35:H39"/>
    <mergeCell ref="I35:I39"/>
    <mergeCell ref="J35:J39"/>
    <mergeCell ref="B24:B33"/>
    <mergeCell ref="D24:D28"/>
    <mergeCell ref="E24:E28"/>
    <mergeCell ref="F24:F28"/>
    <mergeCell ref="K29:K33"/>
    <mergeCell ref="L29:L33"/>
    <mergeCell ref="M24:M28"/>
    <mergeCell ref="D29:D33"/>
    <mergeCell ref="E29:E33"/>
    <mergeCell ref="F29:F33"/>
    <mergeCell ref="G29:G33"/>
    <mergeCell ref="H29:H33"/>
    <mergeCell ref="I29:I33"/>
    <mergeCell ref="J29:J33"/>
    <mergeCell ref="G24:G28"/>
    <mergeCell ref="H24:H28"/>
    <mergeCell ref="M29:M33"/>
    <mergeCell ref="G22:G23"/>
    <mergeCell ref="H22:I22"/>
    <mergeCell ref="J22:K22"/>
    <mergeCell ref="L22:L23"/>
    <mergeCell ref="M22:M23"/>
    <mergeCell ref="N22:N23"/>
    <mergeCell ref="O22:O23"/>
    <mergeCell ref="I24:I28"/>
    <mergeCell ref="J24:J28"/>
    <mergeCell ref="K24:K28"/>
    <mergeCell ref="L24:L28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121">
    <cfRule type="cellIs" dxfId="269" priority="52" operator="notEqual">
      <formula>100</formula>
    </cfRule>
  </conditionalFormatting>
  <conditionalFormatting sqref="C161">
    <cfRule type="cellIs" dxfId="268" priority="47" operator="equal">
      <formula>""</formula>
    </cfRule>
  </conditionalFormatting>
  <conditionalFormatting sqref="G34">
    <cfRule type="cellIs" dxfId="267" priority="24" operator="notEqual">
      <formula>100</formula>
    </cfRule>
  </conditionalFormatting>
  <conditionalFormatting sqref="G45">
    <cfRule type="cellIs" dxfId="266" priority="51" operator="notEqual">
      <formula>100</formula>
    </cfRule>
  </conditionalFormatting>
  <conditionalFormatting sqref="G51 G57">
    <cfRule type="cellIs" dxfId="265" priority="5" operator="notEqual">
      <formula>100</formula>
    </cfRule>
  </conditionalFormatting>
  <conditionalFormatting sqref="G68">
    <cfRule type="cellIs" dxfId="264" priority="46" operator="notEqual">
      <formula>100</formula>
    </cfRule>
  </conditionalFormatting>
  <conditionalFormatting sqref="G89">
    <cfRule type="cellIs" dxfId="263" priority="45" operator="notEqual">
      <formula>100</formula>
    </cfRule>
  </conditionalFormatting>
  <conditionalFormatting sqref="G94">
    <cfRule type="cellIs" dxfId="262" priority="44" operator="notEqual">
      <formula>100</formula>
    </cfRule>
  </conditionalFormatting>
  <conditionalFormatting sqref="G120">
    <cfRule type="cellIs" dxfId="261" priority="43" operator="notEqual">
      <formula>100</formula>
    </cfRule>
  </conditionalFormatting>
  <conditionalFormatting sqref="K139:K143">
    <cfRule type="cellIs" dxfId="260" priority="14" operator="equal">
      <formula>FALSE</formula>
    </cfRule>
  </conditionalFormatting>
  <conditionalFormatting sqref="L24">
    <cfRule type="cellIs" dxfId="259" priority="41" operator="equal">
      <formula>FALSE</formula>
    </cfRule>
  </conditionalFormatting>
  <conditionalFormatting sqref="L29">
    <cfRule type="cellIs" dxfId="258" priority="6" operator="equal">
      <formula>FALSE</formula>
    </cfRule>
  </conditionalFormatting>
  <conditionalFormatting sqref="L35 L40">
    <cfRule type="cellIs" dxfId="257" priority="39" operator="equal">
      <formula>FALSE</formula>
    </cfRule>
  </conditionalFormatting>
  <conditionalFormatting sqref="L46">
    <cfRule type="cellIs" dxfId="256" priority="3" operator="equal">
      <formula>FALSE</formula>
    </cfRule>
  </conditionalFormatting>
  <conditionalFormatting sqref="L52">
    <cfRule type="cellIs" dxfId="255" priority="1" operator="equal">
      <formula>FALSE</formula>
    </cfRule>
  </conditionalFormatting>
  <conditionalFormatting sqref="L58">
    <cfRule type="cellIs" dxfId="254" priority="37" operator="equal">
      <formula>FALSE</formula>
    </cfRule>
  </conditionalFormatting>
  <conditionalFormatting sqref="L63">
    <cfRule type="cellIs" dxfId="253" priority="35" operator="equal">
      <formula>FALSE</formula>
    </cfRule>
  </conditionalFormatting>
  <conditionalFormatting sqref="L69">
    <cfRule type="cellIs" dxfId="252" priority="33" operator="equal">
      <formula>FALSE</formula>
    </cfRule>
  </conditionalFormatting>
  <conditionalFormatting sqref="L74">
    <cfRule type="cellIs" dxfId="251" priority="31" operator="equal">
      <formula>FALSE</formula>
    </cfRule>
  </conditionalFormatting>
  <conditionalFormatting sqref="L79">
    <cfRule type="cellIs" dxfId="250" priority="12" operator="equal">
      <formula>FALSE</formula>
    </cfRule>
  </conditionalFormatting>
  <conditionalFormatting sqref="L84">
    <cfRule type="cellIs" dxfId="249" priority="10" operator="equal">
      <formula>FALSE</formula>
    </cfRule>
  </conditionalFormatting>
  <conditionalFormatting sqref="L90">
    <cfRule type="cellIs" dxfId="248" priority="8" operator="equal">
      <formula>FALSE</formula>
    </cfRule>
  </conditionalFormatting>
  <conditionalFormatting sqref="L95">
    <cfRule type="cellIs" dxfId="247" priority="27" operator="equal">
      <formula>FALSE</formula>
    </cfRule>
  </conditionalFormatting>
  <conditionalFormatting sqref="L100 L105 L110 L115">
    <cfRule type="cellIs" dxfId="246" priority="25" operator="equal">
      <formula>FALSE</formula>
    </cfRule>
  </conditionalFormatting>
  <dataValidations count="5">
    <dataValidation allowBlank="1" showInputMessage="1" showErrorMessage="1" error="Only whole numbers between 10 to 100 is allowed." sqref="G58 G63 G69 G74 G79 G84 G95 G100 G105 G110 G115 G90 G46 G52 G35 G40" xr:uid="{00000000-0002-0000-0300-000000000000}"/>
    <dataValidation type="whole" allowBlank="1" showInputMessage="1" showErrorMessage="1" error="Only whole numbers between 10 to 100 is allowed." sqref="G96:G99 G116:G119 G59:G62 G64:G67 F69 G70:G73 F74 G53:G56 F84 G85:G88 C95 F95 C100 G101:G104 C105 G106:G109 C110 G111:G114 C115 C90:C93 G75:G78 G80:G83 F90 G91:G93 G24:G33 C46:C50 F46 G47:G50 C52:C56 F52 G36:G39 G41:G44" xr:uid="{00000000-0002-0000-0300-000001000000}">
      <formula1>5</formula1>
      <formula2>100</formula2>
    </dataValidation>
    <dataValidation type="list" allowBlank="1" showInputMessage="1" showErrorMessage="1" sqref="J95:J119 C161 H35:H44 J24:J33 H95:H119 J52:J56 J58:J67 J69:J88 G139:G143 I139:I143 H58:H67 H90:H93 J90:J93 H69:H88 H24:H33 H46:H50 J46:J50 H52:H56 J35:J44" xr:uid="{00000000-0002-0000-0300-000002000000}">
      <formula1>"Outstanding, Exceeds, Successful, Partially, Unacceptable"</formula1>
    </dataValidation>
    <dataValidation type="whole" allowBlank="1" showInputMessage="1" showErrorMessage="1" error="Only whole numbers between 10 to 100 is allowed." sqref="C116:C119 F58 C35 F63 C96:C99 C101:C104 C106:C109 C111:C114 C24 C69:C88 C58:C67" xr:uid="{00000000-0002-0000-0300-000003000000}">
      <formula1>10</formula1>
      <formula2>100</formula2>
    </dataValidation>
    <dataValidation type="whole" allowBlank="1" showInputMessage="1" showErrorMessage="1" error="Only whole numbers between 10 to 100 is allowed." sqref="F79:F83" xr:uid="{00000000-0002-0000-0300-000004000000}">
      <formula1>2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3435-23A9-4FCC-B9D9-CBC76373CCAE}">
  <sheetPr>
    <tabColor rgb="FF00B050"/>
  </sheetPr>
  <dimension ref="A1:Q131"/>
  <sheetViews>
    <sheetView tabSelected="1" topLeftCell="A53" zoomScale="75" zoomScaleNormal="75" workbookViewId="0">
      <selection activeCell="I64" sqref="I64:I68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3.33203125" customWidth="1"/>
    <col min="4" max="4" width="2" customWidth="1"/>
    <col min="5" max="5" width="60.33203125" customWidth="1"/>
    <col min="6" max="6" width="14.44140625" bestFit="1" customWidth="1"/>
    <col min="7" max="7" width="12.6640625" bestFit="1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21.33203125" style="92" bestFit="1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578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 t="s">
        <v>579</v>
      </c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 t="s">
        <v>580</v>
      </c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 t="s">
        <v>581</v>
      </c>
      <c r="D7" s="332"/>
      <c r="E7" s="332"/>
      <c r="H7" s="15" t="s">
        <v>8</v>
      </c>
      <c r="I7" s="376" t="s">
        <v>584</v>
      </c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 t="s">
        <v>582</v>
      </c>
      <c r="D8" s="332"/>
      <c r="E8" s="332"/>
      <c r="H8" s="15" t="s">
        <v>10</v>
      </c>
      <c r="I8" s="333" t="s">
        <v>585</v>
      </c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 t="s">
        <v>581</v>
      </c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 t="s">
        <v>583</v>
      </c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47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36.6" customHeight="1" thickBot="1" x14ac:dyDescent="0.35">
      <c r="A23" s="344"/>
      <c r="B23" s="502"/>
      <c r="C23" s="355"/>
      <c r="D23" s="351"/>
      <c r="E23" s="348"/>
      <c r="F23" s="503"/>
      <c r="G23" s="355"/>
      <c r="H23" s="212" t="s">
        <v>34</v>
      </c>
      <c r="I23" s="213" t="s">
        <v>35</v>
      </c>
      <c r="J23" s="212" t="s">
        <v>34</v>
      </c>
      <c r="K23" s="213" t="s">
        <v>36</v>
      </c>
      <c r="L23" s="500"/>
      <c r="M23" s="501"/>
      <c r="N23" s="501"/>
      <c r="O23" s="501"/>
    </row>
    <row r="24" spans="1:17" s="9" customFormat="1" ht="30" customHeight="1" x14ac:dyDescent="0.3">
      <c r="A24" s="393">
        <v>1</v>
      </c>
      <c r="B24" s="510" t="s">
        <v>207</v>
      </c>
      <c r="C24" s="513">
        <v>70</v>
      </c>
      <c r="D24" s="508">
        <v>1</v>
      </c>
      <c r="E24" s="621" t="s">
        <v>315</v>
      </c>
      <c r="F24" s="395">
        <v>35</v>
      </c>
      <c r="G24" s="401">
        <f>F24/$C$24*100</f>
        <v>50</v>
      </c>
      <c r="H24" s="404" t="s">
        <v>43</v>
      </c>
      <c r="I24" s="395" t="s">
        <v>586</v>
      </c>
      <c r="J24" s="404" t="s">
        <v>39</v>
      </c>
      <c r="K24" s="507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1.75</v>
      </c>
      <c r="N24" s="209" t="s">
        <v>39</v>
      </c>
      <c r="O24" s="108" t="s">
        <v>273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94"/>
      <c r="B25" s="511"/>
      <c r="C25" s="514"/>
      <c r="D25" s="362"/>
      <c r="E25" s="505"/>
      <c r="F25" s="378"/>
      <c r="G25" s="402"/>
      <c r="H25" s="405"/>
      <c r="I25" s="378"/>
      <c r="J25" s="405"/>
      <c r="K25" s="506"/>
      <c r="L25" s="385"/>
      <c r="M25" s="388"/>
      <c r="N25" s="210" t="s">
        <v>43</v>
      </c>
      <c r="O25" s="109" t="s">
        <v>274</v>
      </c>
      <c r="P25" s="105"/>
      <c r="Q25" s="153"/>
    </row>
    <row r="26" spans="1:17" s="9" customFormat="1" ht="30" customHeight="1" x14ac:dyDescent="0.3">
      <c r="A26" s="394"/>
      <c r="B26" s="511"/>
      <c r="C26" s="514"/>
      <c r="D26" s="362"/>
      <c r="E26" s="505"/>
      <c r="F26" s="378"/>
      <c r="G26" s="402"/>
      <c r="H26" s="405"/>
      <c r="I26" s="378"/>
      <c r="J26" s="405"/>
      <c r="K26" s="506"/>
      <c r="L26" s="385"/>
      <c r="M26" s="388"/>
      <c r="N26" s="210" t="s">
        <v>45</v>
      </c>
      <c r="O26" s="109" t="s">
        <v>275</v>
      </c>
      <c r="P26" s="105"/>
      <c r="Q26" s="153"/>
    </row>
    <row r="27" spans="1:17" s="9" customFormat="1" ht="30" customHeight="1" x14ac:dyDescent="0.3">
      <c r="A27" s="394"/>
      <c r="B27" s="511"/>
      <c r="C27" s="514"/>
      <c r="D27" s="362"/>
      <c r="E27" s="505"/>
      <c r="F27" s="378"/>
      <c r="G27" s="402"/>
      <c r="H27" s="405"/>
      <c r="I27" s="378"/>
      <c r="J27" s="405"/>
      <c r="K27" s="506"/>
      <c r="L27" s="385"/>
      <c r="M27" s="388"/>
      <c r="N27" s="210" t="s">
        <v>47</v>
      </c>
      <c r="O27" s="109" t="s">
        <v>276</v>
      </c>
      <c r="P27" s="105"/>
      <c r="Q27" s="153"/>
    </row>
    <row r="28" spans="1:17" s="9" customFormat="1" ht="30" customHeight="1" thickBot="1" x14ac:dyDescent="0.35">
      <c r="A28" s="394"/>
      <c r="B28" s="511"/>
      <c r="C28" s="514"/>
      <c r="D28" s="362"/>
      <c r="E28" s="505"/>
      <c r="F28" s="378"/>
      <c r="G28" s="402"/>
      <c r="H28" s="405"/>
      <c r="I28" s="378"/>
      <c r="J28" s="405"/>
      <c r="K28" s="506"/>
      <c r="L28" s="386"/>
      <c r="M28" s="389"/>
      <c r="N28" s="211" t="s">
        <v>49</v>
      </c>
      <c r="O28" s="281" t="s">
        <v>277</v>
      </c>
      <c r="P28" s="105"/>
      <c r="Q28" s="153"/>
    </row>
    <row r="29" spans="1:17" s="9" customFormat="1" ht="30" customHeight="1" x14ac:dyDescent="0.3">
      <c r="A29" s="394"/>
      <c r="B29" s="511"/>
      <c r="C29" s="514"/>
      <c r="D29" s="362">
        <v>2</v>
      </c>
      <c r="E29" s="504" t="s">
        <v>278</v>
      </c>
      <c r="F29" s="378">
        <v>35</v>
      </c>
      <c r="G29" s="401">
        <f>F29/$C$24*100</f>
        <v>50</v>
      </c>
      <c r="H29" s="404" t="s">
        <v>43</v>
      </c>
      <c r="I29" s="395" t="s">
        <v>586</v>
      </c>
      <c r="J29" s="405" t="s">
        <v>39</v>
      </c>
      <c r="K29" s="506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1.75</v>
      </c>
      <c r="N29" s="209" t="s">
        <v>39</v>
      </c>
      <c r="O29" s="108" t="s">
        <v>279</v>
      </c>
      <c r="P29" s="105"/>
      <c r="Q29" s="153"/>
    </row>
    <row r="30" spans="1:17" s="9" customFormat="1" ht="30" customHeight="1" x14ac:dyDescent="0.3">
      <c r="A30" s="394"/>
      <c r="B30" s="511"/>
      <c r="C30" s="514"/>
      <c r="D30" s="362"/>
      <c r="E30" s="505"/>
      <c r="F30" s="378"/>
      <c r="G30" s="402"/>
      <c r="H30" s="405"/>
      <c r="I30" s="378"/>
      <c r="J30" s="405"/>
      <c r="K30" s="506"/>
      <c r="L30" s="385"/>
      <c r="M30" s="388"/>
      <c r="N30" s="210" t="s">
        <v>43</v>
      </c>
      <c r="O30" s="109" t="s">
        <v>280</v>
      </c>
      <c r="P30" s="105"/>
      <c r="Q30" s="153"/>
    </row>
    <row r="31" spans="1:17" s="9" customFormat="1" ht="30" customHeight="1" x14ac:dyDescent="0.3">
      <c r="A31" s="394"/>
      <c r="B31" s="511"/>
      <c r="C31" s="514"/>
      <c r="D31" s="362"/>
      <c r="E31" s="505"/>
      <c r="F31" s="378"/>
      <c r="G31" s="402"/>
      <c r="H31" s="405"/>
      <c r="I31" s="378"/>
      <c r="J31" s="405"/>
      <c r="K31" s="506"/>
      <c r="L31" s="385"/>
      <c r="M31" s="388"/>
      <c r="N31" s="210" t="s">
        <v>45</v>
      </c>
      <c r="O31" s="109" t="s">
        <v>281</v>
      </c>
      <c r="P31" s="105"/>
      <c r="Q31" s="153"/>
    </row>
    <row r="32" spans="1:17" s="9" customFormat="1" ht="30" customHeight="1" x14ac:dyDescent="0.3">
      <c r="A32" s="394"/>
      <c r="B32" s="511"/>
      <c r="C32" s="514"/>
      <c r="D32" s="362"/>
      <c r="E32" s="505"/>
      <c r="F32" s="378"/>
      <c r="G32" s="402"/>
      <c r="H32" s="405"/>
      <c r="I32" s="378"/>
      <c r="J32" s="405"/>
      <c r="K32" s="506"/>
      <c r="L32" s="385"/>
      <c r="M32" s="388"/>
      <c r="N32" s="210" t="s">
        <v>47</v>
      </c>
      <c r="O32" s="109" t="s">
        <v>282</v>
      </c>
      <c r="P32" s="105"/>
      <c r="Q32" s="153"/>
    </row>
    <row r="33" spans="1:17" s="9" customFormat="1" ht="30" customHeight="1" thickBot="1" x14ac:dyDescent="0.35">
      <c r="A33" s="394"/>
      <c r="B33" s="511"/>
      <c r="C33" s="514"/>
      <c r="D33" s="362"/>
      <c r="E33" s="505"/>
      <c r="F33" s="378"/>
      <c r="G33" s="402"/>
      <c r="H33" s="405"/>
      <c r="I33" s="378"/>
      <c r="J33" s="405"/>
      <c r="K33" s="506"/>
      <c r="L33" s="386"/>
      <c r="M33" s="389"/>
      <c r="N33" s="211" t="s">
        <v>49</v>
      </c>
      <c r="O33" s="281" t="s">
        <v>283</v>
      </c>
      <c r="P33" s="105"/>
      <c r="Q33" s="153"/>
    </row>
    <row r="34" spans="1:17" s="9" customFormat="1" ht="30" customHeight="1" thickBot="1" x14ac:dyDescent="0.35">
      <c r="A34" s="11"/>
      <c r="B34" s="10"/>
      <c r="C34" s="72"/>
      <c r="E34" s="14"/>
      <c r="F34" s="14"/>
      <c r="G34" s="83">
        <f>IF(C24=0,0,SUM(G24:G33))</f>
        <v>100</v>
      </c>
      <c r="H34" s="45" t="str">
        <f>IF(AND(C8&gt;0,G34=0),"PLEASE ENSURE KPIs ARE SET",IF(AND(C8&gt;0,G34&gt;0,G34&lt;100),"PLEASE ENSURE TOTAL WEIGHTAGE IS 100%.",IF(G34&gt;100,"WEIGHTAGE EXCEEDED, PLEASE REVIEW.","")))</f>
        <v/>
      </c>
      <c r="I34" s="14"/>
      <c r="J34" s="11"/>
      <c r="K34" s="14"/>
      <c r="L34" s="103"/>
      <c r="M34" s="104"/>
      <c r="N34" s="105"/>
      <c r="O34" s="106" t="str">
        <f>IF(N34="","",1)</f>
        <v/>
      </c>
      <c r="P34" s="105"/>
      <c r="Q34" s="153"/>
    </row>
    <row r="35" spans="1:17" s="9" customFormat="1" ht="30" customHeight="1" x14ac:dyDescent="0.3">
      <c r="A35" s="393">
        <v>2</v>
      </c>
      <c r="B35" s="510" t="s">
        <v>214</v>
      </c>
      <c r="C35" s="597">
        <v>0</v>
      </c>
      <c r="D35" s="458">
        <v>1</v>
      </c>
      <c r="E35" s="600" t="s">
        <v>285</v>
      </c>
      <c r="F35" s="356">
        <v>10</v>
      </c>
      <c r="G35" s="366" t="e">
        <f>F35/$C$35*100</f>
        <v>#DIV/0!</v>
      </c>
      <c r="H35" s="337" t="s">
        <v>39</v>
      </c>
      <c r="I35" s="356"/>
      <c r="J35" s="337" t="s">
        <v>39</v>
      </c>
      <c r="K35" s="381" t="s">
        <v>41</v>
      </c>
      <c r="L35" s="384" t="e">
        <f>IF(OR($C$35=0,G35=0),FALSE,IF(J35="Outstanding",5,IF(J35="Exceeds",4,IF(J35="Successful",3,IF(J35="Partially",2,IF(J35="Unacceptable",1))))))</f>
        <v>#DIV/0!</v>
      </c>
      <c r="M35" s="387" t="e">
        <f>$C$35*G35*L35/10000</f>
        <v>#DIV/0!</v>
      </c>
      <c r="N35" s="161" t="s">
        <v>39</v>
      </c>
      <c r="O35" s="139" t="s">
        <v>286</v>
      </c>
      <c r="P35" s="105"/>
      <c r="Q35" s="153" t="e">
        <f>IF(AND($C$35&gt;0,G35&gt;0,J35=""),"RATING REQ'D",IF(AND(K35="",OR(J35="Outstanding",J35="Exceeds",J35="Unacceptable")),"Comments compulsory for O, E or U rating",""))</f>
        <v>#DIV/0!</v>
      </c>
    </row>
    <row r="36" spans="1:17" s="9" customFormat="1" ht="30" customHeight="1" x14ac:dyDescent="0.3">
      <c r="A36" s="394"/>
      <c r="B36" s="511"/>
      <c r="C36" s="598"/>
      <c r="D36" s="459"/>
      <c r="E36" s="601"/>
      <c r="F36" s="357"/>
      <c r="G36" s="367"/>
      <c r="H36" s="338"/>
      <c r="I36" s="357"/>
      <c r="J36" s="338"/>
      <c r="K36" s="382"/>
      <c r="L36" s="385"/>
      <c r="M36" s="388"/>
      <c r="N36" s="162" t="s">
        <v>43</v>
      </c>
      <c r="O36" s="140" t="s">
        <v>287</v>
      </c>
      <c r="P36" s="105"/>
      <c r="Q36" s="153"/>
    </row>
    <row r="37" spans="1:17" s="9" customFormat="1" ht="30" customHeight="1" x14ac:dyDescent="0.3">
      <c r="A37" s="394"/>
      <c r="B37" s="511"/>
      <c r="C37" s="598"/>
      <c r="D37" s="459"/>
      <c r="E37" s="601"/>
      <c r="F37" s="357"/>
      <c r="G37" s="367"/>
      <c r="H37" s="338"/>
      <c r="I37" s="357"/>
      <c r="J37" s="338"/>
      <c r="K37" s="382"/>
      <c r="L37" s="385"/>
      <c r="M37" s="388"/>
      <c r="N37" s="162" t="s">
        <v>45</v>
      </c>
      <c r="O37" s="140" t="s">
        <v>288</v>
      </c>
      <c r="P37" s="105"/>
      <c r="Q37" s="153"/>
    </row>
    <row r="38" spans="1:17" s="9" customFormat="1" ht="30" customHeight="1" x14ac:dyDescent="0.3">
      <c r="A38" s="394"/>
      <c r="B38" s="511"/>
      <c r="C38" s="598"/>
      <c r="D38" s="459"/>
      <c r="E38" s="601"/>
      <c r="F38" s="357"/>
      <c r="G38" s="367"/>
      <c r="H38" s="338"/>
      <c r="I38" s="357"/>
      <c r="J38" s="338"/>
      <c r="K38" s="382"/>
      <c r="L38" s="385"/>
      <c r="M38" s="388"/>
      <c r="N38" s="162" t="s">
        <v>47</v>
      </c>
      <c r="O38" s="140" t="s">
        <v>289</v>
      </c>
      <c r="P38" s="105"/>
      <c r="Q38" s="153"/>
    </row>
    <row r="39" spans="1:17" s="9" customFormat="1" ht="30" customHeight="1" thickBot="1" x14ac:dyDescent="0.35">
      <c r="A39" s="394"/>
      <c r="B39" s="511"/>
      <c r="C39" s="598"/>
      <c r="D39" s="460"/>
      <c r="E39" s="602"/>
      <c r="F39" s="453"/>
      <c r="G39" s="468"/>
      <c r="H39" s="452"/>
      <c r="I39" s="453"/>
      <c r="J39" s="452"/>
      <c r="K39" s="454"/>
      <c r="L39" s="455"/>
      <c r="M39" s="389"/>
      <c r="N39" s="163" t="s">
        <v>49</v>
      </c>
      <c r="O39" s="208" t="s">
        <v>290</v>
      </c>
      <c r="P39" s="105"/>
      <c r="Q39" s="153"/>
    </row>
    <row r="40" spans="1:17" s="9" customFormat="1" ht="30" customHeight="1" thickBot="1" x14ac:dyDescent="0.35">
      <c r="A40" s="11"/>
      <c r="B40" s="10"/>
      <c r="C40" s="72"/>
      <c r="E40" s="14"/>
      <c r="F40" s="14"/>
      <c r="G40" s="83">
        <f>IF(C35=0,0,SUM(G35:G39))</f>
        <v>0</v>
      </c>
      <c r="H40" s="45" t="str">
        <f>IF(AND(C24&gt;0,G40=0),"PLEASE ENSURE KPIs ARE SET",IF(AND(C24&gt;0,G40&gt;0,G40&lt;100),"PLEASE ENSURE TOTAL WEIGHTAGE IS 100%.",IF(G40&gt;100,"WEIGHTAGE EXCEEDED, PLEASE REVIEW.","")))</f>
        <v>PLEASE ENSURE KPIs ARE SET</v>
      </c>
      <c r="I40" s="14"/>
      <c r="J40" s="11"/>
      <c r="K40" s="14"/>
      <c r="L40" s="103"/>
      <c r="M40" s="104"/>
      <c r="N40" s="105"/>
      <c r="O40" s="106" t="str">
        <f>IF(N40="","",1)</f>
        <v/>
      </c>
      <c r="P40" s="105"/>
      <c r="Q40" s="153"/>
    </row>
    <row r="41" spans="1:17" s="9" customFormat="1" ht="30" customHeight="1" x14ac:dyDescent="0.3">
      <c r="A41" s="456">
        <v>3</v>
      </c>
      <c r="B41" s="542" t="s">
        <v>243</v>
      </c>
      <c r="C41" s="597">
        <v>0</v>
      </c>
      <c r="D41" s="548">
        <v>1</v>
      </c>
      <c r="E41" s="604" t="s">
        <v>316</v>
      </c>
      <c r="F41" s="356">
        <v>10</v>
      </c>
      <c r="G41" s="366" t="e">
        <f>F41/$C$41*100</f>
        <v>#DIV/0!</v>
      </c>
      <c r="H41" s="337" t="s">
        <v>39</v>
      </c>
      <c r="I41" s="356"/>
      <c r="J41" s="337" t="s">
        <v>39</v>
      </c>
      <c r="K41" s="381" t="s">
        <v>41</v>
      </c>
      <c r="L41" s="384" t="e">
        <f>IF(OR($C$41=0,G41=0),FALSE,IF(J41="Outstanding",5,IF(J41="Exceeds",4,IF(J41="Successful",3,IF(J41="Partially",2,IF(J41="Unacceptable",1))))))</f>
        <v>#DIV/0!</v>
      </c>
      <c r="M41" s="387" t="e">
        <f>$C$41*G41*L41/10000</f>
        <v>#DIV/0!</v>
      </c>
      <c r="N41" s="197" t="s">
        <v>39</v>
      </c>
      <c r="O41" s="108" t="s">
        <v>65</v>
      </c>
      <c r="P41" s="105"/>
      <c r="Q41" s="153" t="e">
        <f>IF(AND($C$41&gt;0,G41&gt;0,J41=""),"RATING REQ'D",IF(AND(K41="",OR(J41="Outstanding",J41="Exceeds", J41="Unacceptable")),"Comments compulsory for O, E and U rating",""))</f>
        <v>#DIV/0!</v>
      </c>
    </row>
    <row r="42" spans="1:17" s="9" customFormat="1" ht="30" customHeight="1" x14ac:dyDescent="0.3">
      <c r="A42" s="457"/>
      <c r="B42" s="543"/>
      <c r="C42" s="598"/>
      <c r="D42" s="549"/>
      <c r="E42" s="605"/>
      <c r="F42" s="357"/>
      <c r="G42" s="367"/>
      <c r="H42" s="338"/>
      <c r="I42" s="357"/>
      <c r="J42" s="338"/>
      <c r="K42" s="382"/>
      <c r="L42" s="385"/>
      <c r="M42" s="388"/>
      <c r="N42" s="142" t="s">
        <v>43</v>
      </c>
      <c r="O42" s="109" t="s">
        <v>66</v>
      </c>
      <c r="P42" s="105"/>
      <c r="Q42" s="153"/>
    </row>
    <row r="43" spans="1:17" s="9" customFormat="1" ht="30" customHeight="1" x14ac:dyDescent="0.3">
      <c r="A43" s="457"/>
      <c r="B43" s="543"/>
      <c r="C43" s="598"/>
      <c r="D43" s="549"/>
      <c r="E43" s="605"/>
      <c r="F43" s="357"/>
      <c r="G43" s="367"/>
      <c r="H43" s="338"/>
      <c r="I43" s="357"/>
      <c r="J43" s="338"/>
      <c r="K43" s="382"/>
      <c r="L43" s="385"/>
      <c r="M43" s="388"/>
      <c r="N43" s="142" t="s">
        <v>45</v>
      </c>
      <c r="O43" s="109" t="s">
        <v>245</v>
      </c>
      <c r="P43" s="105"/>
      <c r="Q43" s="153"/>
    </row>
    <row r="44" spans="1:17" s="9" customFormat="1" ht="30" customHeight="1" x14ac:dyDescent="0.3">
      <c r="A44" s="457"/>
      <c r="B44" s="543"/>
      <c r="C44" s="598"/>
      <c r="D44" s="549"/>
      <c r="E44" s="605"/>
      <c r="F44" s="357"/>
      <c r="G44" s="367"/>
      <c r="H44" s="338"/>
      <c r="I44" s="357"/>
      <c r="J44" s="338"/>
      <c r="K44" s="382"/>
      <c r="L44" s="385"/>
      <c r="M44" s="388"/>
      <c r="N44" s="142" t="s">
        <v>47</v>
      </c>
      <c r="O44" s="109" t="s">
        <v>246</v>
      </c>
      <c r="P44" s="105"/>
      <c r="Q44" s="153"/>
    </row>
    <row r="45" spans="1:17" s="9" customFormat="1" ht="30" customHeight="1" thickBot="1" x14ac:dyDescent="0.35">
      <c r="A45" s="590"/>
      <c r="B45" s="544"/>
      <c r="C45" s="598"/>
      <c r="D45" s="550"/>
      <c r="E45" s="606"/>
      <c r="F45" s="358"/>
      <c r="G45" s="368"/>
      <c r="H45" s="339"/>
      <c r="I45" s="358"/>
      <c r="J45" s="339"/>
      <c r="K45" s="383"/>
      <c r="L45" s="386"/>
      <c r="M45" s="389"/>
      <c r="N45" s="200" t="s">
        <v>49</v>
      </c>
      <c r="O45" s="110" t="s">
        <v>317</v>
      </c>
      <c r="P45" s="105"/>
      <c r="Q45" s="153"/>
    </row>
    <row r="46" spans="1:17" s="9" customFormat="1" ht="30" customHeight="1" thickBot="1" x14ac:dyDescent="0.35">
      <c r="A46" s="318"/>
      <c r="B46" s="309"/>
      <c r="C46" s="310"/>
      <c r="D46" s="295"/>
      <c r="E46" s="296"/>
      <c r="F46" s="294"/>
      <c r="G46" s="83">
        <f>IF(C41=0,0,SUM(G41:G45))</f>
        <v>0</v>
      </c>
      <c r="H46" s="293"/>
      <c r="I46" s="292"/>
      <c r="J46" s="293"/>
      <c r="K46" s="289"/>
      <c r="L46" s="290"/>
      <c r="M46" s="291"/>
      <c r="N46" s="312"/>
      <c r="O46" s="145"/>
      <c r="P46" s="105"/>
      <c r="Q46" s="153"/>
    </row>
    <row r="47" spans="1:17" s="9" customFormat="1" ht="30" customHeight="1" x14ac:dyDescent="0.3">
      <c r="A47" s="591">
        <v>4</v>
      </c>
      <c r="B47" s="553" t="s">
        <v>129</v>
      </c>
      <c r="C47" s="554">
        <v>10</v>
      </c>
      <c r="D47" s="548">
        <v>1</v>
      </c>
      <c r="E47" s="555" t="s">
        <v>248</v>
      </c>
      <c r="F47" s="359">
        <v>5</v>
      </c>
      <c r="G47" s="366">
        <f>F47/$C$47*100</f>
        <v>50</v>
      </c>
      <c r="H47" s="337" t="s">
        <v>39</v>
      </c>
      <c r="I47" s="356" t="s">
        <v>588</v>
      </c>
      <c r="J47" s="337" t="s">
        <v>39</v>
      </c>
      <c r="K47" s="381" t="s">
        <v>41</v>
      </c>
      <c r="L47" s="384" t="b">
        <f>IF(OR($C$41=0,G47=0),FALSE,IF(J47="Outstanding",5,IF(J47="Exceeds",4,IF(J47="Successful",3,IF(J47="Partially",2,IF(J47="Unacceptable",1))))))</f>
        <v>0</v>
      </c>
      <c r="M47" s="387">
        <f>$C$41*G47*L47/10000</f>
        <v>0</v>
      </c>
      <c r="N47" s="197" t="s">
        <v>39</v>
      </c>
      <c r="O47" s="139" t="s">
        <v>249</v>
      </c>
      <c r="P47" s="105"/>
      <c r="Q47" s="153" t="str">
        <f>IF(AND($C$41&gt;0,G47&gt;0,J47=""),"RATING REQ'D",IF(AND(K47="",OR(J47="Outstanding",J47="Exceeds", J47="Unacceptable")),"Comments compulsory for O, E and U rating",""))</f>
        <v/>
      </c>
    </row>
    <row r="48" spans="1:17" s="9" customFormat="1" ht="30" customHeight="1" x14ac:dyDescent="0.3">
      <c r="A48" s="457"/>
      <c r="B48" s="543"/>
      <c r="C48" s="546"/>
      <c r="D48" s="549"/>
      <c r="E48" s="556"/>
      <c r="F48" s="360"/>
      <c r="G48" s="367"/>
      <c r="H48" s="338"/>
      <c r="I48" s="357"/>
      <c r="J48" s="338"/>
      <c r="K48" s="382"/>
      <c r="L48" s="385"/>
      <c r="M48" s="388"/>
      <c r="N48" s="142" t="s">
        <v>43</v>
      </c>
      <c r="O48" s="140" t="s">
        <v>250</v>
      </c>
      <c r="P48" s="105"/>
      <c r="Q48" s="153"/>
    </row>
    <row r="49" spans="1:17" s="9" customFormat="1" ht="30" customHeight="1" x14ac:dyDescent="0.3">
      <c r="A49" s="457"/>
      <c r="B49" s="543"/>
      <c r="C49" s="546"/>
      <c r="D49" s="549"/>
      <c r="E49" s="556"/>
      <c r="F49" s="360"/>
      <c r="G49" s="367"/>
      <c r="H49" s="338"/>
      <c r="I49" s="357"/>
      <c r="J49" s="338"/>
      <c r="K49" s="382"/>
      <c r="L49" s="385"/>
      <c r="M49" s="388"/>
      <c r="N49" s="142" t="s">
        <v>45</v>
      </c>
      <c r="O49" s="140" t="s">
        <v>251</v>
      </c>
      <c r="P49" s="105"/>
      <c r="Q49" s="153"/>
    </row>
    <row r="50" spans="1:17" s="9" customFormat="1" ht="30" customHeight="1" x14ac:dyDescent="0.3">
      <c r="A50" s="457"/>
      <c r="B50" s="543"/>
      <c r="C50" s="546"/>
      <c r="D50" s="549"/>
      <c r="E50" s="556"/>
      <c r="F50" s="360"/>
      <c r="G50" s="367"/>
      <c r="H50" s="338"/>
      <c r="I50" s="357"/>
      <c r="J50" s="338"/>
      <c r="K50" s="382"/>
      <c r="L50" s="385"/>
      <c r="M50" s="388"/>
      <c r="N50" s="142" t="s">
        <v>47</v>
      </c>
      <c r="O50" s="140" t="s">
        <v>252</v>
      </c>
      <c r="P50" s="105"/>
      <c r="Q50" s="153"/>
    </row>
    <row r="51" spans="1:17" s="9" customFormat="1" ht="30" customHeight="1" thickBot="1" x14ac:dyDescent="0.35">
      <c r="A51" s="457"/>
      <c r="B51" s="543"/>
      <c r="C51" s="546"/>
      <c r="D51" s="550"/>
      <c r="E51" s="557"/>
      <c r="F51" s="361"/>
      <c r="G51" s="368"/>
      <c r="H51" s="339"/>
      <c r="I51" s="358"/>
      <c r="J51" s="339"/>
      <c r="K51" s="383"/>
      <c r="L51" s="386"/>
      <c r="M51" s="389"/>
      <c r="N51" s="200" t="s">
        <v>49</v>
      </c>
      <c r="O51" s="311" t="s">
        <v>253</v>
      </c>
      <c r="P51" s="105"/>
      <c r="Q51" s="153"/>
    </row>
    <row r="52" spans="1:17" s="9" customFormat="1" ht="30" customHeight="1" x14ac:dyDescent="0.3">
      <c r="A52" s="457"/>
      <c r="B52" s="543"/>
      <c r="C52" s="546"/>
      <c r="D52" s="479">
        <v>2</v>
      </c>
      <c r="E52" s="558" t="s">
        <v>254</v>
      </c>
      <c r="F52" s="356">
        <v>5</v>
      </c>
      <c r="G52" s="366">
        <f>F52/$C$47*100</f>
        <v>50</v>
      </c>
      <c r="H52" s="337" t="s">
        <v>39</v>
      </c>
      <c r="I52" s="356" t="s">
        <v>587</v>
      </c>
      <c r="J52" s="337" t="s">
        <v>39</v>
      </c>
      <c r="K52" s="381" t="s">
        <v>41</v>
      </c>
      <c r="L52" s="384" t="b">
        <f>IF(OR($C$41=0,G52=0),FALSE,IF(J52="Outstanding",5,IF(J52="Exceeds",4,IF(J52="Successful",3,IF(J52="Partially",2,IF(J52="Unacceptable",1))))))</f>
        <v>0</v>
      </c>
      <c r="M52" s="387">
        <f>$C$41*G52*L52/10000</f>
        <v>0</v>
      </c>
      <c r="N52" s="197" t="s">
        <v>39</v>
      </c>
      <c r="O52" s="317" t="s">
        <v>255</v>
      </c>
      <c r="P52" s="105"/>
      <c r="Q52" s="153" t="str">
        <f>IF(AND($C$41&gt;0,G52&gt;0,J52=""),"RATING REQ'D",IF(AND(K52="",OR(J52="Outstanding",J52="Exceeds", J52="Unacceptable")),"Comments compulsory for O, E and U rating",""))</f>
        <v/>
      </c>
    </row>
    <row r="53" spans="1:17" s="9" customFormat="1" ht="30" customHeight="1" x14ac:dyDescent="0.3">
      <c r="A53" s="457"/>
      <c r="B53" s="543"/>
      <c r="C53" s="546"/>
      <c r="D53" s="480"/>
      <c r="E53" s="559"/>
      <c r="F53" s="357"/>
      <c r="G53" s="367"/>
      <c r="H53" s="338"/>
      <c r="I53" s="357"/>
      <c r="J53" s="338"/>
      <c r="K53" s="382"/>
      <c r="L53" s="385"/>
      <c r="M53" s="388"/>
      <c r="N53" s="142" t="s">
        <v>43</v>
      </c>
      <c r="O53" s="113" t="s">
        <v>255</v>
      </c>
      <c r="P53" s="105"/>
      <c r="Q53" s="153"/>
    </row>
    <row r="54" spans="1:17" s="9" customFormat="1" ht="30" customHeight="1" x14ac:dyDescent="0.3">
      <c r="A54" s="457"/>
      <c r="B54" s="543"/>
      <c r="C54" s="546"/>
      <c r="D54" s="480"/>
      <c r="E54" s="559"/>
      <c r="F54" s="357"/>
      <c r="G54" s="367"/>
      <c r="H54" s="338"/>
      <c r="I54" s="357"/>
      <c r="J54" s="338"/>
      <c r="K54" s="382"/>
      <c r="L54" s="385"/>
      <c r="M54" s="388"/>
      <c r="N54" s="142" t="s">
        <v>45</v>
      </c>
      <c r="O54" s="113" t="s">
        <v>255</v>
      </c>
      <c r="P54" s="105"/>
      <c r="Q54" s="153"/>
    </row>
    <row r="55" spans="1:17" s="9" customFormat="1" ht="30" customHeight="1" x14ac:dyDescent="0.3">
      <c r="A55" s="457"/>
      <c r="B55" s="543"/>
      <c r="C55" s="546"/>
      <c r="D55" s="480"/>
      <c r="E55" s="559"/>
      <c r="F55" s="357"/>
      <c r="G55" s="367"/>
      <c r="H55" s="338"/>
      <c r="I55" s="357"/>
      <c r="J55" s="338"/>
      <c r="K55" s="382"/>
      <c r="L55" s="385"/>
      <c r="M55" s="388"/>
      <c r="N55" s="142" t="s">
        <v>47</v>
      </c>
      <c r="O55" s="113" t="s">
        <v>256</v>
      </c>
      <c r="P55" s="105"/>
      <c r="Q55" s="153"/>
    </row>
    <row r="56" spans="1:17" s="9" customFormat="1" ht="30" customHeight="1" thickBot="1" x14ac:dyDescent="0.35">
      <c r="A56" s="590"/>
      <c r="B56" s="544"/>
      <c r="C56" s="547"/>
      <c r="D56" s="481"/>
      <c r="E56" s="560"/>
      <c r="F56" s="358"/>
      <c r="G56" s="368"/>
      <c r="H56" s="339"/>
      <c r="I56" s="358"/>
      <c r="J56" s="339"/>
      <c r="K56" s="383"/>
      <c r="L56" s="386"/>
      <c r="M56" s="389"/>
      <c r="N56" s="200" t="s">
        <v>49</v>
      </c>
      <c r="O56" s="113" t="s">
        <v>257</v>
      </c>
      <c r="P56" s="105"/>
      <c r="Q56" s="153"/>
    </row>
    <row r="57" spans="1:17" s="9" customFormat="1" ht="30" customHeight="1" thickBot="1" x14ac:dyDescent="0.35">
      <c r="A57" s="11"/>
      <c r="B57" s="10"/>
      <c r="C57" s="72"/>
      <c r="E57" s="14"/>
      <c r="F57" s="14"/>
      <c r="G57" s="83">
        <f>IF(C47=0,0,SUM(G47:G56))</f>
        <v>100</v>
      </c>
      <c r="H57" s="45" t="str">
        <f>IF(AND(C41&gt;0,G57=0),"PLEASE ENSURE KPIs ARE SET",IF(AND(C41&gt;0,G57&gt;0,G57&lt;100),"PLEASE ENSURE TOTAL WEIGHTAGE IS 100%.",IF(G57&gt;100,"WEIGHTAGE EXCEEDED, PLEASE REVIEW.","")))</f>
        <v/>
      </c>
      <c r="I57" s="14"/>
      <c r="J57" s="11"/>
      <c r="K57" s="14"/>
      <c r="L57" s="103"/>
      <c r="M57" s="104"/>
      <c r="N57" s="105"/>
      <c r="O57" s="106" t="str">
        <f>IF(N57="","",1)</f>
        <v/>
      </c>
      <c r="P57" s="105"/>
      <c r="Q57" s="153"/>
    </row>
    <row r="58" spans="1:17" s="9" customFormat="1" ht="30" customHeight="1" x14ac:dyDescent="0.3">
      <c r="A58" s="516">
        <v>5</v>
      </c>
      <c r="B58" s="510" t="s">
        <v>318</v>
      </c>
      <c r="C58" s="513">
        <v>10</v>
      </c>
      <c r="D58" s="479">
        <v>1</v>
      </c>
      <c r="E58" s="617" t="s">
        <v>319</v>
      </c>
      <c r="F58" s="356">
        <v>10</v>
      </c>
      <c r="G58" s="366">
        <f>F58/$C$58*100</f>
        <v>100</v>
      </c>
      <c r="H58" s="337" t="s">
        <v>39</v>
      </c>
      <c r="I58" s="356" t="s">
        <v>589</v>
      </c>
      <c r="J58" s="337" t="s">
        <v>39</v>
      </c>
      <c r="K58" s="381" t="s">
        <v>41</v>
      </c>
      <c r="L58" s="384">
        <f>IF(OR($C$64=0,G58=0),FALSE,IF(J58="Outstanding",5,IF(J58="Exceeds",4,IF(J58="Successful",3,IF(J58="Partially",2,IF(J58="Unacceptable",1))))))</f>
        <v>5</v>
      </c>
      <c r="M58" s="387">
        <f>$C$64*G58*L58/10000</f>
        <v>0.5</v>
      </c>
      <c r="N58" s="197" t="s">
        <v>39</v>
      </c>
      <c r="O58" s="139" t="s">
        <v>117</v>
      </c>
      <c r="P58" s="105"/>
      <c r="Q58" s="153"/>
    </row>
    <row r="59" spans="1:17" s="9" customFormat="1" ht="30" customHeight="1" x14ac:dyDescent="0.3">
      <c r="A59" s="480"/>
      <c r="B59" s="511"/>
      <c r="C59" s="514"/>
      <c r="D59" s="480"/>
      <c r="E59" s="618"/>
      <c r="F59" s="357"/>
      <c r="G59" s="367"/>
      <c r="H59" s="338"/>
      <c r="I59" s="357"/>
      <c r="J59" s="338"/>
      <c r="K59" s="382"/>
      <c r="L59" s="385"/>
      <c r="M59" s="388"/>
      <c r="N59" s="142" t="s">
        <v>43</v>
      </c>
      <c r="O59" s="140" t="s">
        <v>118</v>
      </c>
      <c r="P59" s="105"/>
      <c r="Q59" s="153"/>
    </row>
    <row r="60" spans="1:17" s="9" customFormat="1" ht="30" customHeight="1" x14ac:dyDescent="0.3">
      <c r="A60" s="480"/>
      <c r="B60" s="511"/>
      <c r="C60" s="514"/>
      <c r="D60" s="480"/>
      <c r="E60" s="618"/>
      <c r="F60" s="357"/>
      <c r="G60" s="367"/>
      <c r="H60" s="338"/>
      <c r="I60" s="357"/>
      <c r="J60" s="338"/>
      <c r="K60" s="382"/>
      <c r="L60" s="385"/>
      <c r="M60" s="388"/>
      <c r="N60" s="142" t="s">
        <v>45</v>
      </c>
      <c r="O60" s="140" t="s">
        <v>119</v>
      </c>
      <c r="P60" s="105"/>
      <c r="Q60" s="153"/>
    </row>
    <row r="61" spans="1:17" s="9" customFormat="1" ht="30" customHeight="1" x14ac:dyDescent="0.3">
      <c r="A61" s="480"/>
      <c r="B61" s="553"/>
      <c r="C61" s="554"/>
      <c r="D61" s="480"/>
      <c r="E61" s="618"/>
      <c r="F61" s="357"/>
      <c r="G61" s="367"/>
      <c r="H61" s="338"/>
      <c r="I61" s="357"/>
      <c r="J61" s="338"/>
      <c r="K61" s="382"/>
      <c r="L61" s="385"/>
      <c r="M61" s="388"/>
      <c r="N61" s="142" t="s">
        <v>47</v>
      </c>
      <c r="O61" s="140" t="s">
        <v>120</v>
      </c>
      <c r="P61" s="105"/>
      <c r="Q61" s="153"/>
    </row>
    <row r="62" spans="1:17" s="9" customFormat="1" ht="30" customHeight="1" thickBot="1" x14ac:dyDescent="0.35">
      <c r="A62" s="620"/>
      <c r="B62" s="512"/>
      <c r="C62" s="515"/>
      <c r="D62" s="481"/>
      <c r="E62" s="619"/>
      <c r="F62" s="358"/>
      <c r="G62" s="368"/>
      <c r="H62" s="339"/>
      <c r="I62" s="358"/>
      <c r="J62" s="339"/>
      <c r="K62" s="383"/>
      <c r="L62" s="386"/>
      <c r="M62" s="389"/>
      <c r="N62" s="200" t="s">
        <v>49</v>
      </c>
      <c r="O62" s="208" t="s">
        <v>121</v>
      </c>
      <c r="P62" s="105"/>
      <c r="Q62" s="153"/>
    </row>
    <row r="63" spans="1:17" s="9" customFormat="1" ht="30" customHeight="1" thickBot="1" x14ac:dyDescent="0.35">
      <c r="A63" s="11"/>
      <c r="B63" s="10"/>
      <c r="C63" s="72"/>
      <c r="E63" s="14"/>
      <c r="F63" s="14"/>
      <c r="G63" s="83">
        <f>IF(C58=0,0,SUM(G58:G62))</f>
        <v>100</v>
      </c>
      <c r="H63" s="45" t="str">
        <f>IF(AND(C58&gt;0,G63=0),"PLEASE ENSURE KPIs ARE SET",IF(AND(C58&gt;0,G63&gt;0,G63&lt;100),"PLEASE ENSURE TOTAL WEIGHTAGE IS 100%.",IF(G63&gt;100,"WEIGHTAGE EXCEEDED, PLEASE REVIEW.","")))</f>
        <v/>
      </c>
      <c r="I63" s="14"/>
      <c r="J63" s="11"/>
      <c r="K63" s="14"/>
      <c r="L63" s="103"/>
      <c r="M63" s="104"/>
      <c r="N63" s="105"/>
      <c r="O63" s="106"/>
      <c r="P63" s="105"/>
      <c r="Q63" s="153"/>
    </row>
    <row r="64" spans="1:17" s="9" customFormat="1" ht="30" customHeight="1" x14ac:dyDescent="0.3">
      <c r="A64" s="540">
        <v>6</v>
      </c>
      <c r="B64" s="534" t="s">
        <v>258</v>
      </c>
      <c r="C64" s="537">
        <v>10</v>
      </c>
      <c r="D64" s="479">
        <v>1</v>
      </c>
      <c r="E64" s="617" t="s">
        <v>320</v>
      </c>
      <c r="F64" s="356">
        <v>5</v>
      </c>
      <c r="G64" s="366">
        <f>F64/$C$64*100</f>
        <v>50</v>
      </c>
      <c r="H64" s="337" t="s">
        <v>43</v>
      </c>
      <c r="I64" s="356" t="s">
        <v>590</v>
      </c>
      <c r="J64" s="337" t="s">
        <v>39</v>
      </c>
      <c r="K64" s="381" t="s">
        <v>41</v>
      </c>
      <c r="L64" s="384">
        <f>IF(OR($C$64=0,G64=0),FALSE,IF(J64="Outstanding",5,IF(J64="Exceeds",4,IF(J64="Successful",3,IF(J64="Partially",2,IF(J64="Unacceptable",1))))))</f>
        <v>5</v>
      </c>
      <c r="M64" s="387">
        <f>$C$64*G64*L64/10000</f>
        <v>0.25</v>
      </c>
      <c r="N64" s="197" t="s">
        <v>39</v>
      </c>
      <c r="O64" s="319" t="s">
        <v>321</v>
      </c>
      <c r="P64" s="105"/>
      <c r="Q64" s="153"/>
    </row>
    <row r="65" spans="1:17" s="9" customFormat="1" ht="30" customHeight="1" x14ac:dyDescent="0.3">
      <c r="A65" s="443"/>
      <c r="B65" s="535"/>
      <c r="C65" s="538"/>
      <c r="D65" s="480"/>
      <c r="E65" s="618"/>
      <c r="F65" s="357"/>
      <c r="G65" s="367"/>
      <c r="H65" s="338"/>
      <c r="I65" s="357"/>
      <c r="J65" s="338"/>
      <c r="K65" s="382"/>
      <c r="L65" s="385"/>
      <c r="M65" s="388"/>
      <c r="N65" s="142" t="s">
        <v>43</v>
      </c>
      <c r="O65" s="320" t="s">
        <v>322</v>
      </c>
      <c r="P65" s="105"/>
      <c r="Q65" s="153"/>
    </row>
    <row r="66" spans="1:17" s="9" customFormat="1" ht="30" customHeight="1" x14ac:dyDescent="0.3">
      <c r="A66" s="443"/>
      <c r="B66" s="535"/>
      <c r="C66" s="538"/>
      <c r="D66" s="480"/>
      <c r="E66" s="618"/>
      <c r="F66" s="357"/>
      <c r="G66" s="367"/>
      <c r="H66" s="338"/>
      <c r="I66" s="357"/>
      <c r="J66" s="338"/>
      <c r="K66" s="382"/>
      <c r="L66" s="385"/>
      <c r="M66" s="388"/>
      <c r="N66" s="142" t="s">
        <v>45</v>
      </c>
      <c r="O66" s="320" t="s">
        <v>323</v>
      </c>
      <c r="P66" s="105"/>
      <c r="Q66" s="153"/>
    </row>
    <row r="67" spans="1:17" s="9" customFormat="1" ht="30" customHeight="1" x14ac:dyDescent="0.3">
      <c r="A67" s="443"/>
      <c r="B67" s="535"/>
      <c r="C67" s="538"/>
      <c r="D67" s="480"/>
      <c r="E67" s="618"/>
      <c r="F67" s="357"/>
      <c r="G67" s="367"/>
      <c r="H67" s="338"/>
      <c r="I67" s="357"/>
      <c r="J67" s="338"/>
      <c r="K67" s="382"/>
      <c r="L67" s="385"/>
      <c r="M67" s="388"/>
      <c r="N67" s="142" t="s">
        <v>47</v>
      </c>
      <c r="O67" s="320" t="s">
        <v>324</v>
      </c>
      <c r="P67" s="105"/>
      <c r="Q67" s="153"/>
    </row>
    <row r="68" spans="1:17" s="9" customFormat="1" ht="30" customHeight="1" thickBot="1" x14ac:dyDescent="0.35">
      <c r="A68" s="443"/>
      <c r="B68" s="535"/>
      <c r="C68" s="538"/>
      <c r="D68" s="481"/>
      <c r="E68" s="619"/>
      <c r="F68" s="358"/>
      <c r="G68" s="368"/>
      <c r="H68" s="339"/>
      <c r="I68" s="358"/>
      <c r="J68" s="339"/>
      <c r="K68" s="383"/>
      <c r="L68" s="386"/>
      <c r="M68" s="389"/>
      <c r="N68" s="200" t="s">
        <v>49</v>
      </c>
      <c r="O68" s="321" t="s">
        <v>325</v>
      </c>
      <c r="P68" s="105"/>
      <c r="Q68" s="153"/>
    </row>
    <row r="69" spans="1:17" s="9" customFormat="1" ht="30" customHeight="1" x14ac:dyDescent="0.3">
      <c r="A69" s="443"/>
      <c r="B69" s="535"/>
      <c r="C69" s="538"/>
      <c r="D69" s="479">
        <v>2</v>
      </c>
      <c r="E69" s="523" t="s">
        <v>326</v>
      </c>
      <c r="F69" s="356">
        <v>5</v>
      </c>
      <c r="G69" s="366">
        <f>F69/$C$64*100</f>
        <v>50</v>
      </c>
      <c r="H69" s="337" t="s">
        <v>39</v>
      </c>
      <c r="I69" s="356" t="s">
        <v>591</v>
      </c>
      <c r="J69" s="337" t="s">
        <v>39</v>
      </c>
      <c r="K69" s="381" t="s">
        <v>41</v>
      </c>
      <c r="L69" s="384">
        <f>IF(OR($C$64=0,G69=0),FALSE,IF(J69="Outstanding",5,IF(J69="Exceeds",4,IF(J69="Successful",3,IF(J69="Partially",2,IF(J69="Unacceptable",1))))))</f>
        <v>5</v>
      </c>
      <c r="M69" s="387">
        <f>$C$64*G69*L69/10000</f>
        <v>0.25</v>
      </c>
      <c r="N69" s="197" t="s">
        <v>39</v>
      </c>
      <c r="O69" s="139" t="s">
        <v>327</v>
      </c>
      <c r="P69" s="105"/>
      <c r="Q69" s="153" t="str">
        <f>IF(AND($C$64&gt;0,G69&gt;0,J69=""),"RATING REQ'D",IF(AND(K69="",OR(J69="Outstanding",J69="Exceeds", J69="Unacceptable")),"Comments compulsory for O, E and U rating",""))</f>
        <v/>
      </c>
    </row>
    <row r="70" spans="1:17" s="9" customFormat="1" ht="30" customHeight="1" x14ac:dyDescent="0.3">
      <c r="A70" s="443"/>
      <c r="B70" s="535"/>
      <c r="C70" s="538"/>
      <c r="D70" s="480"/>
      <c r="E70" s="618"/>
      <c r="F70" s="357"/>
      <c r="G70" s="367"/>
      <c r="H70" s="338"/>
      <c r="I70" s="357"/>
      <c r="J70" s="338"/>
      <c r="K70" s="382"/>
      <c r="L70" s="385"/>
      <c r="M70" s="388"/>
      <c r="N70" s="142" t="s">
        <v>43</v>
      </c>
      <c r="O70" s="140" t="s">
        <v>328</v>
      </c>
      <c r="P70" s="105"/>
      <c r="Q70" s="153"/>
    </row>
    <row r="71" spans="1:17" s="9" customFormat="1" ht="30" customHeight="1" x14ac:dyDescent="0.3">
      <c r="A71" s="443"/>
      <c r="B71" s="535"/>
      <c r="C71" s="538"/>
      <c r="D71" s="480"/>
      <c r="E71" s="618"/>
      <c r="F71" s="357"/>
      <c r="G71" s="367"/>
      <c r="H71" s="338"/>
      <c r="I71" s="357"/>
      <c r="J71" s="338"/>
      <c r="K71" s="382"/>
      <c r="L71" s="385"/>
      <c r="M71" s="388"/>
      <c r="N71" s="142" t="s">
        <v>45</v>
      </c>
      <c r="O71" s="140" t="s">
        <v>329</v>
      </c>
      <c r="P71" s="105"/>
      <c r="Q71" s="153"/>
    </row>
    <row r="72" spans="1:17" s="9" customFormat="1" ht="30" customHeight="1" x14ac:dyDescent="0.3">
      <c r="A72" s="443"/>
      <c r="B72" s="535"/>
      <c r="C72" s="538"/>
      <c r="D72" s="480"/>
      <c r="E72" s="618"/>
      <c r="F72" s="357"/>
      <c r="G72" s="367"/>
      <c r="H72" s="338"/>
      <c r="I72" s="357"/>
      <c r="J72" s="338"/>
      <c r="K72" s="382"/>
      <c r="L72" s="385"/>
      <c r="M72" s="388"/>
      <c r="N72" s="142" t="s">
        <v>47</v>
      </c>
      <c r="O72" s="140" t="s">
        <v>330</v>
      </c>
      <c r="P72" s="105"/>
      <c r="Q72" s="153"/>
    </row>
    <row r="73" spans="1:17" s="9" customFormat="1" ht="57" customHeight="1" thickBot="1" x14ac:dyDescent="0.35">
      <c r="A73" s="541"/>
      <c r="B73" s="536"/>
      <c r="C73" s="539"/>
      <c r="D73" s="481"/>
      <c r="E73" s="619"/>
      <c r="F73" s="358"/>
      <c r="G73" s="368"/>
      <c r="H73" s="339"/>
      <c r="I73" s="358"/>
      <c r="J73" s="339"/>
      <c r="K73" s="383"/>
      <c r="L73" s="386"/>
      <c r="M73" s="389"/>
      <c r="N73" s="200" t="s">
        <v>49</v>
      </c>
      <c r="O73" s="208" t="s">
        <v>331</v>
      </c>
      <c r="P73" s="105"/>
      <c r="Q73" s="153"/>
    </row>
    <row r="74" spans="1:17" s="9" customFormat="1" ht="30" customHeight="1" thickBot="1" x14ac:dyDescent="0.35">
      <c r="A74" s="11"/>
      <c r="B74" s="10"/>
      <c r="C74" s="72"/>
      <c r="E74" s="14"/>
      <c r="F74" s="14"/>
      <c r="G74" s="83">
        <f>IF(C64=0,0,SUM(G64:G73))</f>
        <v>100</v>
      </c>
      <c r="H74" s="45" t="str">
        <f>IF(AND(C64&gt;0,G74=0),"PLEASE ENSURE KPIs ARE SET",IF(AND(C64&gt;0,G74&gt;0,G74&lt;100),"PLEASE ENSURE TOTAL WEIGHTAGE IS 100%.",IF(G74&gt;100,"WEIGHTAGE EXCEEDED, PLEASE REVIEW.","")))</f>
        <v/>
      </c>
      <c r="I74" s="14"/>
      <c r="J74" s="11"/>
      <c r="K74" s="14"/>
      <c r="L74" s="103"/>
      <c r="M74" s="104"/>
      <c r="N74" s="105"/>
      <c r="O74" s="106" t="str">
        <f>IF(N74="","",1)</f>
        <v/>
      </c>
      <c r="P74" s="105"/>
      <c r="Q74" s="153"/>
    </row>
    <row r="75" spans="1:17" s="4" customFormat="1" ht="15" thickBot="1" x14ac:dyDescent="0.35">
      <c r="A75" s="30"/>
      <c r="C75" s="74">
        <f>SUM(C24:C74)</f>
        <v>100</v>
      </c>
      <c r="D75" s="45" t="str">
        <f>IF(C75&lt;100,"INSUFFICIENT WEIGHTAGE.",IF(C75&gt;100,"WEIGHTAGE EXCEEDED.",""))</f>
        <v/>
      </c>
      <c r="G75"/>
      <c r="H75" s="45"/>
      <c r="I75" s="50" t="s">
        <v>136</v>
      </c>
      <c r="J75" s="48" t="str">
        <f>IF(AND(C75=100,P75="OK",P76=0),SUM(M24:M74),"")</f>
        <v/>
      </c>
      <c r="L75" s="93"/>
      <c r="M75" s="93"/>
      <c r="N75" s="94"/>
      <c r="O75" s="124" t="s">
        <v>137</v>
      </c>
      <c r="P75" s="133" t="str">
        <f>IF(AND(H34="",H40="",H46="",H57="",H63="",H74=""),"OK","NOT OK")</f>
        <v>NOT OK</v>
      </c>
      <c r="Q75" s="94"/>
    </row>
    <row r="76" spans="1:17" ht="16.5" customHeight="1" x14ac:dyDescent="0.4">
      <c r="I76" s="50" t="s">
        <v>138</v>
      </c>
      <c r="J76" s="40" t="str">
        <f>IF(O77=5,"Outstanding",IF(O77=4,"Exceeds",IF(O77=3,"Successful",IF(O77=2,"Partially",IF(O77=1,"Unacceptable","")))))</f>
        <v/>
      </c>
      <c r="K76"/>
      <c r="M76" s="91"/>
      <c r="O76" s="124" t="s">
        <v>139</v>
      </c>
      <c r="P76" s="156">
        <f>SUM(O24:O74)</f>
        <v>0</v>
      </c>
    </row>
    <row r="77" spans="1:17" ht="16.5" customHeight="1" thickBot="1" x14ac:dyDescent="0.35">
      <c r="K77"/>
      <c r="M77" s="91"/>
      <c r="O77" s="94" t="str">
        <f>IF(J75="","",ROUND(J75,0))</f>
        <v/>
      </c>
      <c r="P77" s="133"/>
    </row>
    <row r="78" spans="1:17" s="4" customFormat="1" x14ac:dyDescent="0.3">
      <c r="A78" s="16" t="s">
        <v>140</v>
      </c>
      <c r="B78" s="17"/>
      <c r="C78" s="17"/>
      <c r="D78" s="17"/>
      <c r="E78" s="17"/>
      <c r="F78" s="17"/>
      <c r="G78" s="17"/>
      <c r="H78" s="17"/>
      <c r="I78" s="17"/>
      <c r="J78" s="17"/>
      <c r="K78" s="18"/>
      <c r="L78" s="93"/>
      <c r="M78" s="94"/>
      <c r="N78" s="125"/>
      <c r="O78" s="94"/>
      <c r="P78" s="94"/>
      <c r="Q78" s="94"/>
    </row>
    <row r="79" spans="1:17" s="51" customFormat="1" x14ac:dyDescent="0.25">
      <c r="A79" s="57"/>
      <c r="K79" s="58"/>
      <c r="L79" s="126"/>
      <c r="M79" s="127"/>
      <c r="N79" s="128"/>
      <c r="O79" s="127"/>
      <c r="P79" s="127"/>
      <c r="Q79" s="127"/>
    </row>
    <row r="80" spans="1:17" s="51" customFormat="1" ht="12" x14ac:dyDescent="0.25">
      <c r="A80" s="57"/>
      <c r="B80" s="52"/>
      <c r="C80" s="52"/>
      <c r="E80" s="52"/>
      <c r="H80" s="52"/>
      <c r="I80" s="52"/>
      <c r="K80" s="64"/>
      <c r="L80" s="126"/>
      <c r="M80" s="126"/>
      <c r="N80" s="127"/>
      <c r="O80" s="127"/>
      <c r="P80" s="127"/>
      <c r="Q80" s="127"/>
    </row>
    <row r="81" spans="1:17" s="4" customFormat="1" ht="12" x14ac:dyDescent="0.25">
      <c r="A81" s="19"/>
      <c r="B81" s="4" t="s">
        <v>141</v>
      </c>
      <c r="E81" s="4" t="s">
        <v>142</v>
      </c>
      <c r="H81" s="4" t="s">
        <v>143</v>
      </c>
      <c r="K81" s="20" t="s">
        <v>142</v>
      </c>
      <c r="L81" s="93"/>
      <c r="M81" s="93"/>
      <c r="N81" s="94"/>
      <c r="O81" s="94"/>
      <c r="P81" s="94"/>
      <c r="Q81" s="94"/>
    </row>
    <row r="82" spans="1:17" ht="15" thickBot="1" x14ac:dyDescent="0.35">
      <c r="A82" s="21"/>
      <c r="B82" s="8"/>
      <c r="C82" s="8"/>
      <c r="D82" s="8"/>
      <c r="E82" s="8"/>
      <c r="F82" s="8"/>
      <c r="G82" s="8"/>
      <c r="H82" s="8"/>
      <c r="I82" s="8"/>
      <c r="J82" s="8"/>
      <c r="K82" s="22"/>
      <c r="M82" s="91"/>
    </row>
    <row r="83" spans="1:17" ht="85.5" customHeight="1" x14ac:dyDescent="0.3"/>
    <row r="84" spans="1:17" ht="15" thickBot="1" x14ac:dyDescent="0.35">
      <c r="A84" s="7" t="s">
        <v>144</v>
      </c>
      <c r="B84" s="8"/>
      <c r="C84" s="8"/>
      <c r="D84" s="8"/>
      <c r="E84" s="8"/>
      <c r="F84" s="8"/>
      <c r="G84" s="8"/>
      <c r="H84" s="8"/>
      <c r="I84" s="8"/>
      <c r="J84" s="8"/>
    </row>
    <row r="85" spans="1:17" ht="12" customHeight="1" x14ac:dyDescent="0.3">
      <c r="A85" s="80" t="s">
        <v>145</v>
      </c>
      <c r="B85" s="9"/>
    </row>
    <row r="86" spans="1:17" ht="12" customHeight="1" x14ac:dyDescent="0.3">
      <c r="A86" s="9"/>
      <c r="B86" s="9" t="s">
        <v>146</v>
      </c>
    </row>
    <row r="87" spans="1:17" ht="12" customHeight="1" x14ac:dyDescent="0.3">
      <c r="A87" s="9"/>
      <c r="B87" s="9" t="s">
        <v>147</v>
      </c>
    </row>
    <row r="88" spans="1:17" ht="12" customHeight="1" x14ac:dyDescent="0.3">
      <c r="A88" s="9"/>
      <c r="B88" s="9" t="s">
        <v>148</v>
      </c>
    </row>
    <row r="89" spans="1:17" ht="12" customHeight="1" x14ac:dyDescent="0.3">
      <c r="A89" s="9"/>
      <c r="B89" s="9" t="s">
        <v>149</v>
      </c>
    </row>
    <row r="90" spans="1:17" ht="12" customHeight="1" thickBot="1" x14ac:dyDescent="0.35">
      <c r="A90" s="9"/>
      <c r="B90" s="9" t="s">
        <v>150</v>
      </c>
    </row>
    <row r="91" spans="1:17" s="3" customFormat="1" x14ac:dyDescent="0.3">
      <c r="A91" s="343" t="s">
        <v>23</v>
      </c>
      <c r="B91" s="426" t="s">
        <v>151</v>
      </c>
      <c r="C91" s="426" t="s">
        <v>152</v>
      </c>
      <c r="D91" s="426"/>
      <c r="E91" s="426"/>
      <c r="F91" s="428"/>
      <c r="G91" s="343" t="s">
        <v>28</v>
      </c>
      <c r="H91" s="390"/>
      <c r="I91" s="343" t="s">
        <v>29</v>
      </c>
      <c r="J91" s="390"/>
      <c r="K91" s="41"/>
      <c r="L91" s="129"/>
      <c r="M91" s="130"/>
      <c r="N91" s="130"/>
      <c r="O91" s="130"/>
      <c r="P91" s="130"/>
      <c r="Q91" s="130"/>
    </row>
    <row r="92" spans="1:17" s="3" customFormat="1" ht="15" thickBot="1" x14ac:dyDescent="0.35">
      <c r="A92" s="425"/>
      <c r="B92" s="427"/>
      <c r="C92" s="427"/>
      <c r="D92" s="427"/>
      <c r="E92" s="427"/>
      <c r="F92" s="429"/>
      <c r="G92" s="81" t="s">
        <v>34</v>
      </c>
      <c r="H92" s="77" t="s">
        <v>35</v>
      </c>
      <c r="I92" s="81" t="s">
        <v>34</v>
      </c>
      <c r="J92" s="77" t="s">
        <v>36</v>
      </c>
      <c r="K92" s="41"/>
      <c r="L92" s="129"/>
      <c r="M92" s="130"/>
      <c r="N92" s="130"/>
      <c r="O92" s="130"/>
      <c r="P92" s="130"/>
      <c r="Q92" s="130"/>
    </row>
    <row r="93" spans="1:17" s="24" customFormat="1" ht="82.5" customHeight="1" thickBot="1" x14ac:dyDescent="0.35">
      <c r="A93" s="36">
        <v>1</v>
      </c>
      <c r="B93" s="37" t="s">
        <v>153</v>
      </c>
      <c r="C93" s="433" t="s">
        <v>154</v>
      </c>
      <c r="D93" s="434"/>
      <c r="E93" s="434"/>
      <c r="F93" s="435"/>
      <c r="G93" s="60"/>
      <c r="H93" s="61"/>
      <c r="I93" s="60" t="s">
        <v>71</v>
      </c>
      <c r="J93" s="78"/>
      <c r="K93" s="137">
        <f>IF(I93="Outstanding",5,IF(I93="Exceeds",4,IF(I93="Successful",3,IF(I93="Partially",2,IF(I93="Unacceptable",1)))))</f>
        <v>3</v>
      </c>
      <c r="L93" s="131">
        <f>K93*0.2</f>
        <v>0.60000000000000009</v>
      </c>
      <c r="M93" s="132"/>
      <c r="N93" s="105" t="str">
        <f>IF(P93="","",1)</f>
        <v/>
      </c>
      <c r="O93" s="132"/>
      <c r="P93" s="153" t="str">
        <f>IF(I93="","RATING REQ'D",IF(AND(J93="",OR(I93="Outstanding",I93="Exceeds",I93="Unacceptable")),"Comments compulsory for O, E or U rating",""))</f>
        <v/>
      </c>
      <c r="Q93" s="132"/>
    </row>
    <row r="94" spans="1:17" s="24" customFormat="1" ht="48" customHeight="1" thickBot="1" x14ac:dyDescent="0.35">
      <c r="A94" s="85">
        <v>2</v>
      </c>
      <c r="B94" s="12" t="s">
        <v>155</v>
      </c>
      <c r="C94" s="436" t="s">
        <v>156</v>
      </c>
      <c r="D94" s="437"/>
      <c r="E94" s="437"/>
      <c r="F94" s="438"/>
      <c r="G94" s="53"/>
      <c r="H94" s="54"/>
      <c r="I94" s="53" t="s">
        <v>71</v>
      </c>
      <c r="J94" s="79"/>
      <c r="K94" s="137">
        <f>IF(I94="Outstanding",5,IF(I94="Exceeds",4,IF(I94="Successful",3,IF(I94="Partially",2,IF(I94="Unacceptable",1)))))</f>
        <v>3</v>
      </c>
      <c r="L94" s="131">
        <f>K94*0.2</f>
        <v>0.60000000000000009</v>
      </c>
      <c r="M94" s="132"/>
      <c r="N94" s="105" t="str">
        <f>IF(P94="","",1)</f>
        <v/>
      </c>
      <c r="O94" s="132"/>
      <c r="P94" s="153" t="str">
        <f>IF(I94="","RATING REQ'D",IF(AND(J94="",OR(I94="Outstanding",I94="Exceeds",I94="Unacceptable")),"Comments compulsory for O, E or U rating",""))</f>
        <v/>
      </c>
      <c r="Q94" s="132"/>
    </row>
    <row r="95" spans="1:17" s="24" customFormat="1" ht="69" customHeight="1" thickBot="1" x14ac:dyDescent="0.35">
      <c r="A95" s="38">
        <v>3</v>
      </c>
      <c r="B95" s="39" t="s">
        <v>157</v>
      </c>
      <c r="C95" s="439" t="s">
        <v>158</v>
      </c>
      <c r="D95" s="440"/>
      <c r="E95" s="440"/>
      <c r="F95" s="440"/>
      <c r="G95" s="62"/>
      <c r="H95" s="63"/>
      <c r="I95" s="62" t="s">
        <v>71</v>
      </c>
      <c r="J95" s="78"/>
      <c r="K95" s="137">
        <f>IF(I95="Outstanding",5,IF(I95="Exceeds",4,IF(I95="Successful",3,IF(I95="Partially",2,IF(I95="Unacceptable",1)))))</f>
        <v>3</v>
      </c>
      <c r="L95" s="131">
        <f>K95*0.2</f>
        <v>0.60000000000000009</v>
      </c>
      <c r="M95" s="132"/>
      <c r="N95" s="105" t="str">
        <f>IF(P95="","",1)</f>
        <v/>
      </c>
      <c r="O95" s="132"/>
      <c r="P95" s="153" t="str">
        <f>IF(I95="","RATING REQ'D",IF(AND(J95="",OR(I95="Outstanding",I95="Exceeds",I95="Unacceptable")),"Comments compulsory for O, E or U rating",""))</f>
        <v/>
      </c>
      <c r="Q95" s="132"/>
    </row>
    <row r="96" spans="1:17" s="24" customFormat="1" ht="69" customHeight="1" thickBot="1" x14ac:dyDescent="0.35">
      <c r="A96" s="88">
        <v>4</v>
      </c>
      <c r="B96" s="13" t="s">
        <v>159</v>
      </c>
      <c r="C96" s="445" t="s">
        <v>160</v>
      </c>
      <c r="D96" s="446"/>
      <c r="E96" s="446"/>
      <c r="F96" s="446"/>
      <c r="G96" s="55"/>
      <c r="H96" s="56"/>
      <c r="I96" s="55" t="s">
        <v>71</v>
      </c>
      <c r="J96" s="79"/>
      <c r="K96" s="137">
        <f>IF(I96="Outstanding",5,IF(I96="Exceeds",4,IF(I96="Successful",3,IF(I96="Partially",2,IF(I96="Unacceptable",1)))))</f>
        <v>3</v>
      </c>
      <c r="L96" s="131">
        <f>K96*0.2</f>
        <v>0.60000000000000009</v>
      </c>
      <c r="M96" s="132"/>
      <c r="N96" s="105"/>
      <c r="O96" s="132"/>
      <c r="P96" s="153"/>
      <c r="Q96" s="132"/>
    </row>
    <row r="97" spans="1:17" s="24" customFormat="1" ht="93" customHeight="1" thickBot="1" x14ac:dyDescent="0.35">
      <c r="A97" s="89">
        <v>5</v>
      </c>
      <c r="B97" s="90" t="s">
        <v>161</v>
      </c>
      <c r="C97" s="441" t="s">
        <v>162</v>
      </c>
      <c r="D97" s="442"/>
      <c r="E97" s="442"/>
      <c r="F97" s="442"/>
      <c r="G97" s="62"/>
      <c r="H97" s="63"/>
      <c r="I97" s="62" t="s">
        <v>71</v>
      </c>
      <c r="J97" s="78"/>
      <c r="K97" s="137">
        <f>IF(I97="Outstanding",5,IF(I97="Exceeds",4,IF(I97="Successful",3,IF(I97="Partially",2,IF(I97="Unacceptable",1)))))</f>
        <v>3</v>
      </c>
      <c r="L97" s="131">
        <f>K97*0.2</f>
        <v>0.60000000000000009</v>
      </c>
      <c r="M97" s="132"/>
      <c r="N97" s="105" t="str">
        <f>IF(P97="","",1)</f>
        <v/>
      </c>
      <c r="O97" s="132"/>
      <c r="P97" s="153" t="str">
        <f>IF(I97="","RATING REQ'D",IF(AND(J97="",OR(I97="Outstanding",I97="Exceeds",I97="Unacceptable")),"Comments compulsory for O, E or U rating",""))</f>
        <v/>
      </c>
      <c r="Q97" s="132"/>
    </row>
    <row r="98" spans="1:17" ht="16.5" customHeight="1" x14ac:dyDescent="0.3">
      <c r="H98" s="50" t="s">
        <v>163</v>
      </c>
      <c r="I98" s="48">
        <f>IF(O98=0,SUM(L93:L97),"")</f>
        <v>3.0000000000000004</v>
      </c>
      <c r="J98" s="1"/>
      <c r="N98" s="124" t="s">
        <v>164</v>
      </c>
      <c r="O98" s="133">
        <f>SUM(N93:N97)</f>
        <v>0</v>
      </c>
    </row>
    <row r="99" spans="1:17" x14ac:dyDescent="0.3">
      <c r="A99" s="1"/>
      <c r="H99" s="50" t="s">
        <v>165</v>
      </c>
      <c r="I99" s="40" t="str">
        <f>IF(O99=5,"Outstanding",IF(O99=4,"Exceeds",IF(O99=3,"Successful",IF(O99=2,"Partially",IF(O99=1,"Unacceptable","")))))</f>
        <v>Successful</v>
      </c>
      <c r="J99" s="1"/>
      <c r="L99" s="92"/>
      <c r="O99" s="94">
        <f>IF(I98="","",ROUND(I98,0))</f>
        <v>3</v>
      </c>
    </row>
    <row r="100" spans="1:17" ht="4.5" customHeight="1" x14ac:dyDescent="0.3">
      <c r="A100" s="1"/>
      <c r="I100" s="47"/>
      <c r="J100" s="1"/>
      <c r="L100" s="92"/>
    </row>
    <row r="101" spans="1:17" x14ac:dyDescent="0.3">
      <c r="A101" s="1"/>
      <c r="H101" s="50" t="s">
        <v>166</v>
      </c>
      <c r="I101" s="49" t="str">
        <f>IF(OR(J75="",I98=""),"",(J75*0.9)+(I98*0.1))</f>
        <v/>
      </c>
      <c r="L101" s="92"/>
    </row>
    <row r="102" spans="1:17" x14ac:dyDescent="0.3">
      <c r="A102" s="1"/>
      <c r="H102" s="50" t="s">
        <v>167</v>
      </c>
      <c r="I102" s="40" t="str">
        <f>IF(O102=5,"Outstanding",IF(O102=4,"Exceeds",IF(O102=3,"Successful",IF(O102=2,"Partially",IF(O102=1,"Unacceptable","")))))</f>
        <v/>
      </c>
      <c r="L102" s="92"/>
      <c r="O102" s="94" t="str">
        <f>IF(I101="","",ROUND(I101,0))</f>
        <v/>
      </c>
    </row>
    <row r="103" spans="1:17" ht="8.25" customHeight="1" thickBot="1" x14ac:dyDescent="0.35"/>
    <row r="104" spans="1:17" ht="12" customHeight="1" x14ac:dyDescent="0.3">
      <c r="A104" s="19" t="s">
        <v>168</v>
      </c>
      <c r="B104" s="25"/>
      <c r="C104" s="25"/>
      <c r="D104" s="25"/>
      <c r="E104" s="25"/>
      <c r="F104" s="25"/>
      <c r="G104" s="25"/>
      <c r="H104" s="25"/>
      <c r="I104" s="25"/>
      <c r="J104" s="26"/>
    </row>
    <row r="105" spans="1:17" s="51" customFormat="1" ht="12" x14ac:dyDescent="0.25">
      <c r="A105" s="57"/>
      <c r="J105" s="58"/>
      <c r="K105" s="59"/>
      <c r="L105" s="126"/>
      <c r="M105" s="127"/>
      <c r="N105" s="127"/>
      <c r="O105" s="127"/>
      <c r="P105" s="127"/>
      <c r="Q105" s="127"/>
    </row>
    <row r="106" spans="1:17" s="51" customFormat="1" ht="12" x14ac:dyDescent="0.25">
      <c r="A106" s="57"/>
      <c r="B106" s="52"/>
      <c r="C106" s="52"/>
      <c r="E106" s="52"/>
      <c r="G106" s="52"/>
      <c r="H106" s="52"/>
      <c r="J106" s="64"/>
      <c r="K106" s="59"/>
      <c r="L106" s="126"/>
      <c r="M106" s="127"/>
      <c r="N106" s="127"/>
      <c r="O106" s="127"/>
      <c r="P106" s="127"/>
      <c r="Q106" s="127"/>
    </row>
    <row r="107" spans="1:17" s="4" customFormat="1" ht="12" x14ac:dyDescent="0.25">
      <c r="A107" s="19"/>
      <c r="B107" s="443" t="s">
        <v>141</v>
      </c>
      <c r="C107" s="443"/>
      <c r="E107" s="6" t="s">
        <v>142</v>
      </c>
      <c r="G107" s="444" t="s">
        <v>143</v>
      </c>
      <c r="H107" s="444"/>
      <c r="J107" s="31" t="s">
        <v>142</v>
      </c>
      <c r="K107" s="6"/>
      <c r="L107" s="93"/>
      <c r="M107" s="94"/>
      <c r="N107" s="94"/>
      <c r="O107" s="94"/>
      <c r="P107" s="94"/>
      <c r="Q107" s="94"/>
    </row>
    <row r="108" spans="1:17" s="4" customFormat="1" ht="6.75" customHeight="1" thickBot="1" x14ac:dyDescent="0.3">
      <c r="A108" s="28"/>
      <c r="B108" s="5"/>
      <c r="C108" s="5"/>
      <c r="D108" s="5"/>
      <c r="E108" s="5"/>
      <c r="F108" s="5"/>
      <c r="G108" s="5"/>
      <c r="H108" s="5"/>
      <c r="I108" s="5"/>
      <c r="J108" s="29"/>
      <c r="K108" s="6"/>
      <c r="L108" s="93"/>
      <c r="M108" s="94"/>
      <c r="N108" s="94"/>
      <c r="O108" s="94"/>
      <c r="P108" s="94"/>
      <c r="Q108" s="94"/>
    </row>
    <row r="109" spans="1:17" ht="6" customHeight="1" x14ac:dyDescent="0.3">
      <c r="K109"/>
      <c r="L109" s="92"/>
    </row>
    <row r="110" spans="1:17" ht="6" customHeight="1" x14ac:dyDescent="0.3">
      <c r="K110"/>
      <c r="L110" s="92"/>
    </row>
    <row r="111" spans="1:17" ht="6" customHeight="1" x14ac:dyDescent="0.3">
      <c r="K111"/>
      <c r="L111" s="92"/>
    </row>
    <row r="112" spans="1:17" ht="21.75" customHeight="1" x14ac:dyDescent="0.3">
      <c r="K112"/>
      <c r="L112" s="92"/>
    </row>
    <row r="113" spans="1:17" ht="18.600000000000001" thickBot="1" x14ac:dyDescent="0.4">
      <c r="A113" s="35" t="s">
        <v>169</v>
      </c>
      <c r="B113" s="8"/>
      <c r="C113" s="8"/>
      <c r="D113" s="8"/>
      <c r="E113" s="8"/>
      <c r="F113" s="8"/>
      <c r="G113" s="8"/>
      <c r="H113" s="8"/>
      <c r="I113" s="8"/>
      <c r="J113" s="8"/>
      <c r="K113"/>
      <c r="L113" s="134"/>
      <c r="M113" s="135"/>
    </row>
    <row r="115" spans="1:17" ht="18" x14ac:dyDescent="0.35">
      <c r="A115" s="2" t="s">
        <v>170</v>
      </c>
      <c r="C115" s="65"/>
      <c r="K115"/>
      <c r="L115" s="92"/>
    </row>
    <row r="116" spans="1:17" x14ac:dyDescent="0.3">
      <c r="K116"/>
      <c r="L116" s="92"/>
    </row>
    <row r="117" spans="1:17" ht="12" customHeight="1" x14ac:dyDescent="0.3">
      <c r="A117" s="80" t="s">
        <v>171</v>
      </c>
      <c r="B117" s="9"/>
      <c r="C117" s="27"/>
      <c r="D117" s="27"/>
      <c r="E117" s="27"/>
      <c r="F117" s="27"/>
      <c r="G117" s="27"/>
      <c r="H117" s="27"/>
      <c r="I117" s="27"/>
      <c r="J117" s="27"/>
      <c r="K117"/>
      <c r="L117" s="92"/>
    </row>
    <row r="118" spans="1:17" ht="12" customHeight="1" x14ac:dyDescent="0.3">
      <c r="A118" s="9"/>
      <c r="B118" s="9" t="s">
        <v>172</v>
      </c>
      <c r="C118" s="27"/>
      <c r="D118" s="27"/>
      <c r="E118" s="27"/>
      <c r="F118" s="27"/>
      <c r="G118" s="27"/>
      <c r="H118" s="27"/>
      <c r="I118" s="27"/>
      <c r="J118" s="27"/>
      <c r="K118"/>
      <c r="L118" s="92"/>
    </row>
    <row r="119" spans="1:17" ht="12" customHeight="1" x14ac:dyDescent="0.3">
      <c r="A119" s="9"/>
      <c r="B119" s="9" t="s">
        <v>173</v>
      </c>
      <c r="C119" s="27"/>
      <c r="D119" s="27"/>
      <c r="E119" s="27"/>
      <c r="F119" s="27"/>
      <c r="G119" s="27"/>
      <c r="H119" s="27"/>
      <c r="I119" s="27"/>
      <c r="J119" s="27"/>
      <c r="K119"/>
      <c r="L119" s="92"/>
    </row>
    <row r="120" spans="1:17" ht="12" customHeight="1" x14ac:dyDescent="0.3">
      <c r="A120" s="9"/>
      <c r="B120" s="9" t="s">
        <v>174</v>
      </c>
      <c r="C120" s="27"/>
      <c r="D120" s="27"/>
      <c r="E120" s="27"/>
      <c r="F120" s="27"/>
      <c r="G120" s="27"/>
      <c r="H120" s="27"/>
      <c r="I120" s="27"/>
      <c r="J120" s="27"/>
      <c r="K120"/>
      <c r="L120" s="92"/>
    </row>
    <row r="121" spans="1:17" ht="12" customHeight="1" x14ac:dyDescent="0.3">
      <c r="A121" s="9"/>
      <c r="B121" s="9" t="s">
        <v>175</v>
      </c>
      <c r="C121" s="27"/>
      <c r="D121" s="27"/>
      <c r="E121" s="27"/>
      <c r="F121" s="27"/>
      <c r="G121" s="27"/>
      <c r="H121" s="27"/>
      <c r="I121" s="27"/>
      <c r="J121" s="27"/>
      <c r="K121"/>
      <c r="L121" s="92"/>
    </row>
    <row r="122" spans="1:17" ht="12" customHeight="1" x14ac:dyDescent="0.3">
      <c r="A122" s="9"/>
      <c r="B122" s="9" t="s">
        <v>176</v>
      </c>
      <c r="C122" s="27"/>
      <c r="D122" s="27"/>
      <c r="E122" s="27"/>
      <c r="F122" s="27"/>
      <c r="G122" s="27"/>
      <c r="H122" s="27"/>
      <c r="I122" s="27"/>
      <c r="J122" s="27"/>
      <c r="K122"/>
      <c r="L122" s="92"/>
    </row>
    <row r="123" spans="1:17" ht="4.5" customHeight="1" thickBot="1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/>
      <c r="L123" s="92"/>
    </row>
    <row r="124" spans="1:17" ht="15" thickBot="1" x14ac:dyDescent="0.35">
      <c r="A124" s="32" t="s">
        <v>35</v>
      </c>
      <c r="B124" s="33"/>
      <c r="C124" s="33"/>
      <c r="D124" s="33"/>
      <c r="E124" s="33"/>
      <c r="F124" s="33"/>
      <c r="G124" s="33"/>
      <c r="H124" s="33"/>
      <c r="I124" s="33"/>
      <c r="J124" s="34"/>
      <c r="K124"/>
      <c r="L124" s="92"/>
    </row>
    <row r="125" spans="1:17" s="66" customFormat="1" ht="73.5" customHeight="1" thickTop="1" x14ac:dyDescent="0.3">
      <c r="A125" s="430"/>
      <c r="B125" s="431"/>
      <c r="C125" s="431"/>
      <c r="D125" s="431"/>
      <c r="E125" s="431"/>
      <c r="F125" s="431"/>
      <c r="G125" s="431"/>
      <c r="H125" s="431"/>
      <c r="I125" s="431"/>
      <c r="J125" s="432"/>
      <c r="L125" s="136"/>
      <c r="M125" s="136"/>
      <c r="N125" s="136"/>
      <c r="O125" s="136"/>
      <c r="P125" s="136"/>
      <c r="Q125" s="136"/>
    </row>
    <row r="126" spans="1:17" s="66" customFormat="1" ht="15" thickBot="1" x14ac:dyDescent="0.35">
      <c r="A126" s="67" t="s">
        <v>177</v>
      </c>
      <c r="B126" s="68"/>
      <c r="C126" s="68"/>
      <c r="D126" s="68"/>
      <c r="E126" s="69"/>
      <c r="F126" s="70"/>
      <c r="G126" s="68"/>
      <c r="H126" s="69"/>
      <c r="I126" s="70" t="s">
        <v>178</v>
      </c>
      <c r="J126" s="71"/>
      <c r="L126" s="136"/>
      <c r="M126" s="136"/>
      <c r="N126" s="136"/>
      <c r="O126" s="136"/>
      <c r="P126" s="136"/>
      <c r="Q126" s="136"/>
    </row>
    <row r="127" spans="1:17" ht="15" thickBot="1" x14ac:dyDescent="0.35">
      <c r="A127" s="43"/>
      <c r="J127" s="44"/>
      <c r="K127"/>
      <c r="L127" s="92"/>
    </row>
    <row r="128" spans="1:17" ht="15" thickBot="1" x14ac:dyDescent="0.35">
      <c r="A128" s="32" t="s">
        <v>36</v>
      </c>
      <c r="B128" s="33"/>
      <c r="C128" s="33"/>
      <c r="D128" s="33"/>
      <c r="E128" s="33"/>
      <c r="F128" s="33"/>
      <c r="G128" s="33"/>
      <c r="H128" s="33"/>
      <c r="I128" s="33"/>
      <c r="J128" s="34"/>
      <c r="K128"/>
      <c r="L128" s="92"/>
    </row>
    <row r="129" spans="1:17" s="66" customFormat="1" ht="73.5" customHeight="1" thickTop="1" x14ac:dyDescent="0.3">
      <c r="A129" s="430"/>
      <c r="B129" s="431"/>
      <c r="C129" s="431"/>
      <c r="D129" s="431"/>
      <c r="E129" s="431"/>
      <c r="F129" s="431"/>
      <c r="G129" s="431"/>
      <c r="H129" s="431"/>
      <c r="I129" s="431"/>
      <c r="J129" s="432"/>
      <c r="L129" s="136"/>
      <c r="M129" s="136"/>
      <c r="N129" s="136"/>
      <c r="O129" s="136"/>
      <c r="P129" s="136"/>
      <c r="Q129" s="136"/>
    </row>
    <row r="130" spans="1:17" s="66" customFormat="1" ht="15" thickBot="1" x14ac:dyDescent="0.35">
      <c r="A130" s="67" t="s">
        <v>179</v>
      </c>
      <c r="B130" s="68"/>
      <c r="C130" s="68"/>
      <c r="D130" s="68"/>
      <c r="E130" s="69"/>
      <c r="F130" s="70"/>
      <c r="G130" s="68"/>
      <c r="H130" s="69"/>
      <c r="I130" s="70" t="s">
        <v>178</v>
      </c>
      <c r="J130" s="71"/>
      <c r="L130" s="136"/>
      <c r="M130" s="136"/>
      <c r="N130" s="136"/>
      <c r="O130" s="136"/>
      <c r="P130" s="136"/>
      <c r="Q130" s="136"/>
    </row>
    <row r="131" spans="1:17" ht="4.5" customHeight="1" x14ac:dyDescent="0.3">
      <c r="K131"/>
      <c r="L131" s="92"/>
    </row>
  </sheetData>
  <mergeCells count="147">
    <mergeCell ref="C8:E8"/>
    <mergeCell ref="I8:J8"/>
    <mergeCell ref="C9:E9"/>
    <mergeCell ref="C11:E11"/>
    <mergeCell ref="C12:E12"/>
    <mergeCell ref="C13:E13"/>
    <mergeCell ref="A1:J1"/>
    <mergeCell ref="A2:J2"/>
    <mergeCell ref="A3:J3"/>
    <mergeCell ref="I5:J5"/>
    <mergeCell ref="C6:E6"/>
    <mergeCell ref="C7:E7"/>
    <mergeCell ref="I7:J7"/>
    <mergeCell ref="M22:M23"/>
    <mergeCell ref="N22:N23"/>
    <mergeCell ref="O22:O23"/>
    <mergeCell ref="A22:A23"/>
    <mergeCell ref="B22:B23"/>
    <mergeCell ref="C22:C23"/>
    <mergeCell ref="D22:E23"/>
    <mergeCell ref="F22:F23"/>
    <mergeCell ref="G22:G23"/>
    <mergeCell ref="A24:A33"/>
    <mergeCell ref="B24:B33"/>
    <mergeCell ref="C24:C33"/>
    <mergeCell ref="D24:D28"/>
    <mergeCell ref="E24:E28"/>
    <mergeCell ref="F24:F28"/>
    <mergeCell ref="H22:I22"/>
    <mergeCell ref="J22:K22"/>
    <mergeCell ref="L22:L23"/>
    <mergeCell ref="M29:M33"/>
    <mergeCell ref="M24:M28"/>
    <mergeCell ref="D29:D33"/>
    <mergeCell ref="E29:E33"/>
    <mergeCell ref="F29:F33"/>
    <mergeCell ref="G29:G33"/>
    <mergeCell ref="H29:H33"/>
    <mergeCell ref="I29:I33"/>
    <mergeCell ref="J29:J33"/>
    <mergeCell ref="K29:K33"/>
    <mergeCell ref="L29:L33"/>
    <mergeCell ref="G24:G28"/>
    <mergeCell ref="H24:H28"/>
    <mergeCell ref="I24:I28"/>
    <mergeCell ref="J24:J28"/>
    <mergeCell ref="K24:K28"/>
    <mergeCell ref="L24:L28"/>
    <mergeCell ref="G58:G62"/>
    <mergeCell ref="F58:F62"/>
    <mergeCell ref="H58:H62"/>
    <mergeCell ref="I58:I62"/>
    <mergeCell ref="J35:J39"/>
    <mergeCell ref="K35:K39"/>
    <mergeCell ref="L35:L39"/>
    <mergeCell ref="M35:M39"/>
    <mergeCell ref="A35:A39"/>
    <mergeCell ref="B35:B39"/>
    <mergeCell ref="C35:C39"/>
    <mergeCell ref="D35:D39"/>
    <mergeCell ref="E35:E39"/>
    <mergeCell ref="F35:F39"/>
    <mergeCell ref="G35:G39"/>
    <mergeCell ref="H35:H39"/>
    <mergeCell ref="I35:I39"/>
    <mergeCell ref="H41:H45"/>
    <mergeCell ref="I41:I45"/>
    <mergeCell ref="J41:J45"/>
    <mergeCell ref="K41:K45"/>
    <mergeCell ref="L41:L45"/>
    <mergeCell ref="M41:M45"/>
    <mergeCell ref="B41:B45"/>
    <mergeCell ref="C41:C45"/>
    <mergeCell ref="D41:D45"/>
    <mergeCell ref="E41:E45"/>
    <mergeCell ref="F41:F45"/>
    <mergeCell ref="G41:G45"/>
    <mergeCell ref="K47:K51"/>
    <mergeCell ref="L47:L51"/>
    <mergeCell ref="M47:M51"/>
    <mergeCell ref="B47:B56"/>
    <mergeCell ref="C47:C56"/>
    <mergeCell ref="D47:D51"/>
    <mergeCell ref="E47:E51"/>
    <mergeCell ref="F47:F51"/>
    <mergeCell ref="G47:G51"/>
    <mergeCell ref="D52:D56"/>
    <mergeCell ref="E52:E56"/>
    <mergeCell ref="F52:F56"/>
    <mergeCell ref="G52:G56"/>
    <mergeCell ref="A129:J129"/>
    <mergeCell ref="E58:E62"/>
    <mergeCell ref="B58:B62"/>
    <mergeCell ref="C58:C62"/>
    <mergeCell ref="D58:D62"/>
    <mergeCell ref="C93:F93"/>
    <mergeCell ref="C94:F94"/>
    <mergeCell ref="C95:F95"/>
    <mergeCell ref="C96:F96"/>
    <mergeCell ref="C97:F97"/>
    <mergeCell ref="B107:C107"/>
    <mergeCell ref="A91:A92"/>
    <mergeCell ref="B91:B92"/>
    <mergeCell ref="C91:F92"/>
    <mergeCell ref="G91:H91"/>
    <mergeCell ref="I91:J91"/>
    <mergeCell ref="G69:G73"/>
    <mergeCell ref="H69:H73"/>
    <mergeCell ref="I69:I73"/>
    <mergeCell ref="J69:J73"/>
    <mergeCell ref="D69:D73"/>
    <mergeCell ref="E69:E73"/>
    <mergeCell ref="F69:F73"/>
    <mergeCell ref="A64:A73"/>
    <mergeCell ref="J58:J62"/>
    <mergeCell ref="K58:K62"/>
    <mergeCell ref="L58:L62"/>
    <mergeCell ref="M58:M62"/>
    <mergeCell ref="A58:A62"/>
    <mergeCell ref="A41:A45"/>
    <mergeCell ref="A47:A56"/>
    <mergeCell ref="G107:H107"/>
    <mergeCell ref="A125:J125"/>
    <mergeCell ref="M69:M73"/>
    <mergeCell ref="K69:K73"/>
    <mergeCell ref="L69:L73"/>
    <mergeCell ref="B64:B73"/>
    <mergeCell ref="C64:C73"/>
    <mergeCell ref="D64:D68"/>
    <mergeCell ref="H52:H56"/>
    <mergeCell ref="I52:I56"/>
    <mergeCell ref="J52:J56"/>
    <mergeCell ref="K52:K56"/>
    <mergeCell ref="L52:L56"/>
    <mergeCell ref="M52:M56"/>
    <mergeCell ref="H47:H51"/>
    <mergeCell ref="I47:I51"/>
    <mergeCell ref="J47:J51"/>
    <mergeCell ref="K64:K68"/>
    <mergeCell ref="L64:L68"/>
    <mergeCell ref="M64:M68"/>
    <mergeCell ref="E64:E68"/>
    <mergeCell ref="F64:F68"/>
    <mergeCell ref="G64:G68"/>
    <mergeCell ref="H64:H68"/>
    <mergeCell ref="I64:I68"/>
    <mergeCell ref="J64:J68"/>
  </mergeCells>
  <conditionalFormatting sqref="C75">
    <cfRule type="cellIs" dxfId="245" priority="27" operator="notEqual">
      <formula>100</formula>
    </cfRule>
  </conditionalFormatting>
  <conditionalFormatting sqref="C115">
    <cfRule type="cellIs" dxfId="244" priority="25" operator="equal">
      <formula>""</formula>
    </cfRule>
  </conditionalFormatting>
  <conditionalFormatting sqref="G34">
    <cfRule type="cellIs" dxfId="243" priority="5" operator="notEqual">
      <formula>100</formula>
    </cfRule>
  </conditionalFormatting>
  <conditionalFormatting sqref="G40">
    <cfRule type="cellIs" dxfId="242" priority="26" operator="notEqual">
      <formula>100</formula>
    </cfRule>
  </conditionalFormatting>
  <conditionalFormatting sqref="G46">
    <cfRule type="cellIs" dxfId="241" priority="4" operator="notEqual">
      <formula>100</formula>
    </cfRule>
  </conditionalFormatting>
  <conditionalFormatting sqref="G57">
    <cfRule type="cellIs" dxfId="240" priority="23" operator="notEqual">
      <formula>100</formula>
    </cfRule>
  </conditionalFormatting>
  <conditionalFormatting sqref="G63">
    <cfRule type="cellIs" dxfId="239" priority="3" operator="notEqual">
      <formula>100</formula>
    </cfRule>
  </conditionalFormatting>
  <conditionalFormatting sqref="G74">
    <cfRule type="cellIs" dxfId="238" priority="22" operator="notEqual">
      <formula>100</formula>
    </cfRule>
  </conditionalFormatting>
  <conditionalFormatting sqref="K93:K97">
    <cfRule type="cellIs" dxfId="237" priority="13" operator="equal">
      <formula>FALSE</formula>
    </cfRule>
  </conditionalFormatting>
  <conditionalFormatting sqref="L24">
    <cfRule type="cellIs" dxfId="236" priority="20" operator="equal">
      <formula>FALSE</formula>
    </cfRule>
  </conditionalFormatting>
  <conditionalFormatting sqref="L29">
    <cfRule type="cellIs" dxfId="235" priority="6" operator="equal">
      <formula>FALSE</formula>
    </cfRule>
  </conditionalFormatting>
  <conditionalFormatting sqref="L35">
    <cfRule type="cellIs" dxfId="234" priority="19" operator="equal">
      <formula>FALSE</formula>
    </cfRule>
  </conditionalFormatting>
  <conditionalFormatting sqref="L41">
    <cfRule type="cellIs" dxfId="233" priority="16" operator="equal">
      <formula>FALSE</formula>
    </cfRule>
  </conditionalFormatting>
  <conditionalFormatting sqref="L47">
    <cfRule type="cellIs" dxfId="232" priority="15" operator="equal">
      <formula>FALSE</formula>
    </cfRule>
  </conditionalFormatting>
  <conditionalFormatting sqref="L52">
    <cfRule type="cellIs" dxfId="231" priority="12" operator="equal">
      <formula>FALSE</formula>
    </cfRule>
  </conditionalFormatting>
  <conditionalFormatting sqref="L58">
    <cfRule type="cellIs" dxfId="230" priority="2" operator="equal">
      <formula>FALSE</formula>
    </cfRule>
  </conditionalFormatting>
  <conditionalFormatting sqref="L64">
    <cfRule type="cellIs" dxfId="229" priority="1" operator="equal">
      <formula>FALSE</formula>
    </cfRule>
  </conditionalFormatting>
  <conditionalFormatting sqref="L69">
    <cfRule type="cellIs" dxfId="228" priority="11" operator="equal">
      <formula>FALSE</formula>
    </cfRule>
  </conditionalFormatting>
  <dataValidations count="6">
    <dataValidation allowBlank="1" showInputMessage="1" showErrorMessage="1" error="Only whole numbers between 10 to 100 is allowed." sqref="G41 G47 G64 G69 G35 G58 G52" xr:uid="{76BB9ABB-1B12-47CE-B059-832BEB8D464B}"/>
    <dataValidation type="whole" allowBlank="1" showInputMessage="1" showErrorMessage="1" error="Only whole numbers between 10 to 100 is allowed." sqref="F41 F47 G48:G51 G24:G33 F69 G70:G73 G36:G39 G65:G68 G42:G45 C58:C62 F58 G59:G62 C64 F64 G53:G56" xr:uid="{81253215-FA1E-43B8-B570-E092C5DBD1C0}">
      <formula1>5</formula1>
      <formula2>100</formula2>
    </dataValidation>
    <dataValidation type="list" allowBlank="1" showInputMessage="1" showErrorMessage="1" sqref="C115 H35:H39 J58:J62 J41:J56 G93:G97 I93:I97 H64:H73 J64:J73 H41:H56 J35:J39 J24:J33 H58:H62 H24:H33" xr:uid="{D297DC15-E864-4C5B-8E7A-9B75B698392B}">
      <formula1>"Outstanding, Exceeds, Successful, Partially, Unacceptable"</formula1>
    </dataValidation>
    <dataValidation type="whole" allowBlank="1" showInputMessage="1" showErrorMessage="1" error="Only whole numbers between 10 to 100 is allowed." sqref="C47 C24" xr:uid="{070A2244-D644-42B8-9E25-BA59ED25A580}">
      <formula1>10</formula1>
      <formula2>100</formula2>
    </dataValidation>
    <dataValidation type="whole" allowBlank="1" showInputMessage="1" showErrorMessage="1" error="Only whole numbers between 10 to 100 is allowed." sqref="F52:F56" xr:uid="{194867E1-6304-44F8-B21C-9F662B2E8865}">
      <formula1>2</formula1>
      <formula2>100</formula2>
    </dataValidation>
    <dataValidation type="whole" allowBlank="1" showInputMessage="1" showErrorMessage="1" error="Only whole numbers between 10 to 100 is allowed." sqref="C35:C39 C41:C45" xr:uid="{56F0FF7B-FA96-4760-BB5F-54BACFE6D0CE}">
      <formula1>0</formula1>
      <formula2>100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Q148"/>
  <sheetViews>
    <sheetView topLeftCell="A79" zoomScale="70" zoomScaleNormal="70" workbookViewId="0">
      <selection activeCell="J92" sqref="J92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24.6640625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93">
        <v>1</v>
      </c>
      <c r="B24" s="395" t="s">
        <v>84</v>
      </c>
      <c r="C24" s="485">
        <v>50</v>
      </c>
      <c r="D24" s="458">
        <v>1</v>
      </c>
      <c r="E24" s="356" t="s">
        <v>332</v>
      </c>
      <c r="F24" s="356">
        <v>20</v>
      </c>
      <c r="G24" s="366">
        <f>F24/$C$24*100</f>
        <v>40</v>
      </c>
      <c r="H24" s="337" t="s">
        <v>39</v>
      </c>
      <c r="I24" s="356"/>
      <c r="J24" s="337" t="s">
        <v>39</v>
      </c>
      <c r="K24" s="381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1</v>
      </c>
      <c r="N24" s="182" t="s">
        <v>39</v>
      </c>
      <c r="O24" s="183" t="s">
        <v>273</v>
      </c>
      <c r="P24" s="105"/>
      <c r="Q24" s="153" t="str">
        <f>IF(AND($C$24&gt;0,G24&gt;0,J24=""),"RATING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394"/>
      <c r="B25" s="378"/>
      <c r="C25" s="486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184" t="s">
        <v>43</v>
      </c>
      <c r="O25" s="185" t="s">
        <v>274</v>
      </c>
      <c r="P25" s="105"/>
      <c r="Q25" s="153"/>
    </row>
    <row r="26" spans="1:17" s="9" customFormat="1" ht="30" customHeight="1" x14ac:dyDescent="0.3">
      <c r="A26" s="394"/>
      <c r="B26" s="378"/>
      <c r="C26" s="486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186" t="s">
        <v>45</v>
      </c>
      <c r="O26" s="185" t="s">
        <v>275</v>
      </c>
      <c r="P26" s="105"/>
      <c r="Q26" s="153"/>
    </row>
    <row r="27" spans="1:17" s="9" customFormat="1" ht="30" customHeight="1" x14ac:dyDescent="0.3">
      <c r="A27" s="394"/>
      <c r="B27" s="378"/>
      <c r="C27" s="486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184" t="s">
        <v>47</v>
      </c>
      <c r="O27" s="185" t="s">
        <v>276</v>
      </c>
      <c r="P27" s="105"/>
      <c r="Q27" s="153"/>
    </row>
    <row r="28" spans="1:17" s="9" customFormat="1" ht="30" customHeight="1" thickBot="1" x14ac:dyDescent="0.35">
      <c r="A28" s="394"/>
      <c r="B28" s="378"/>
      <c r="C28" s="486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187" t="s">
        <v>49</v>
      </c>
      <c r="O28" s="189" t="s">
        <v>277</v>
      </c>
      <c r="P28" s="105"/>
      <c r="Q28" s="153"/>
    </row>
    <row r="29" spans="1:17" s="9" customFormat="1" ht="30" customHeight="1" x14ac:dyDescent="0.3">
      <c r="A29" s="394"/>
      <c r="B29" s="378"/>
      <c r="C29" s="486"/>
      <c r="D29" s="458">
        <v>2</v>
      </c>
      <c r="E29" s="356" t="s">
        <v>333</v>
      </c>
      <c r="F29" s="356">
        <v>20</v>
      </c>
      <c r="G29" s="366">
        <f>F29/$C$24*100</f>
        <v>40</v>
      </c>
      <c r="H29" s="337" t="s">
        <v>39</v>
      </c>
      <c r="I29" s="356"/>
      <c r="J29" s="337" t="s">
        <v>71</v>
      </c>
      <c r="K29" s="381" t="s">
        <v>334</v>
      </c>
      <c r="L29" s="384">
        <f>IF(OR($C$24=0,G29=0),FALSE,IF(J29="Outstanding",5,IF(J29="Exceeds",4,IF(J29="Successful",3,IF(J29="Partially",2,IF(J29="Unacceptable",1))))))</f>
        <v>3</v>
      </c>
      <c r="M29" s="387">
        <f>$C$24*G29*L29/10000</f>
        <v>0.6</v>
      </c>
      <c r="N29" s="161" t="s">
        <v>39</v>
      </c>
      <c r="O29" s="190" t="s">
        <v>279</v>
      </c>
      <c r="P29" s="105"/>
      <c r="Q29" s="153" t="str">
        <f>IF(AND($C$24&gt;0,G29&gt;0,J29=""),"RATING REQ'D",IF(AND(K29="",OR(J29="Outstanding",J29="Exceeds", J29="Unacceptable")),"Comments compulsory for O, E and U rating",""))</f>
        <v/>
      </c>
    </row>
    <row r="30" spans="1:17" s="9" customFormat="1" ht="30" customHeight="1" x14ac:dyDescent="0.3">
      <c r="A30" s="394"/>
      <c r="B30" s="378"/>
      <c r="C30" s="486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162" t="s">
        <v>43</v>
      </c>
      <c r="O30" s="191" t="s">
        <v>280</v>
      </c>
      <c r="P30" s="105"/>
      <c r="Q30" s="153"/>
    </row>
    <row r="31" spans="1:17" s="9" customFormat="1" ht="30" customHeight="1" x14ac:dyDescent="0.3">
      <c r="A31" s="394"/>
      <c r="B31" s="378"/>
      <c r="C31" s="486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62" t="s">
        <v>45</v>
      </c>
      <c r="O31" s="191" t="s">
        <v>281</v>
      </c>
      <c r="P31" s="105"/>
      <c r="Q31" s="153"/>
    </row>
    <row r="32" spans="1:17" s="9" customFormat="1" ht="30" customHeight="1" x14ac:dyDescent="0.3">
      <c r="A32" s="394"/>
      <c r="B32" s="378"/>
      <c r="C32" s="486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62" t="s">
        <v>47</v>
      </c>
      <c r="O32" s="191" t="s">
        <v>282</v>
      </c>
      <c r="P32" s="105"/>
      <c r="Q32" s="153"/>
    </row>
    <row r="33" spans="1:17" s="9" customFormat="1" ht="30" customHeight="1" thickBot="1" x14ac:dyDescent="0.35">
      <c r="A33" s="394"/>
      <c r="B33" s="378"/>
      <c r="C33" s="486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63" t="s">
        <v>49</v>
      </c>
      <c r="O33" s="192" t="s">
        <v>283</v>
      </c>
      <c r="P33" s="105"/>
      <c r="Q33" s="153"/>
    </row>
    <row r="34" spans="1:17" s="9" customFormat="1" ht="64.95" customHeight="1" thickBot="1" x14ac:dyDescent="0.35">
      <c r="A34" s="394"/>
      <c r="B34" s="378"/>
      <c r="C34" s="486"/>
      <c r="D34" s="458">
        <v>3</v>
      </c>
      <c r="E34" s="622" t="s">
        <v>335</v>
      </c>
      <c r="F34" s="356">
        <v>5</v>
      </c>
      <c r="G34" s="366">
        <f>F34/$C$24*100</f>
        <v>10</v>
      </c>
      <c r="H34" s="337" t="s">
        <v>39</v>
      </c>
      <c r="I34" s="356"/>
      <c r="J34" s="337" t="s">
        <v>39</v>
      </c>
      <c r="K34" s="381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0.25</v>
      </c>
      <c r="N34" s="161" t="s">
        <v>39</v>
      </c>
      <c r="O34" s="169" t="s">
        <v>336</v>
      </c>
      <c r="P34" s="105"/>
      <c r="Q34" s="153" t="str">
        <f>IF(AND($C$24&gt;0,G34&gt;0,J34=""),"RATING REQ'D",IF(AND(K34="",OR(J34="Outstanding",J34="Exceeds", J34="Unacceptable")),"Comments compulsory for O, E and U rating",""))</f>
        <v/>
      </c>
    </row>
    <row r="35" spans="1:17" s="9" customFormat="1" ht="60" customHeight="1" thickBot="1" x14ac:dyDescent="0.35">
      <c r="A35" s="394"/>
      <c r="B35" s="378"/>
      <c r="C35" s="486"/>
      <c r="D35" s="459"/>
      <c r="E35" s="622"/>
      <c r="F35" s="357"/>
      <c r="G35" s="367"/>
      <c r="H35" s="338"/>
      <c r="I35" s="357"/>
      <c r="J35" s="338"/>
      <c r="K35" s="382"/>
      <c r="L35" s="385"/>
      <c r="M35" s="388"/>
      <c r="N35" s="162" t="s">
        <v>43</v>
      </c>
      <c r="O35" s="171" t="s">
        <v>337</v>
      </c>
      <c r="P35" s="105"/>
      <c r="Q35" s="153"/>
    </row>
    <row r="36" spans="1:17" s="9" customFormat="1" ht="48" customHeight="1" thickBot="1" x14ac:dyDescent="0.35">
      <c r="A36" s="394"/>
      <c r="B36" s="378"/>
      <c r="C36" s="486"/>
      <c r="D36" s="459"/>
      <c r="E36" s="622"/>
      <c r="F36" s="357"/>
      <c r="G36" s="367"/>
      <c r="H36" s="338"/>
      <c r="I36" s="357"/>
      <c r="J36" s="338"/>
      <c r="K36" s="382"/>
      <c r="L36" s="385"/>
      <c r="M36" s="388"/>
      <c r="N36" s="162" t="s">
        <v>45</v>
      </c>
      <c r="O36" s="171" t="s">
        <v>338</v>
      </c>
      <c r="P36" s="105"/>
      <c r="Q36" s="153"/>
    </row>
    <row r="37" spans="1:17" s="9" customFormat="1" ht="55.2" customHeight="1" thickBot="1" x14ac:dyDescent="0.35">
      <c r="A37" s="394"/>
      <c r="B37" s="378"/>
      <c r="C37" s="486"/>
      <c r="D37" s="459"/>
      <c r="E37" s="622"/>
      <c r="F37" s="357"/>
      <c r="G37" s="367"/>
      <c r="H37" s="338"/>
      <c r="I37" s="357"/>
      <c r="J37" s="338"/>
      <c r="K37" s="382"/>
      <c r="L37" s="385"/>
      <c r="M37" s="388"/>
      <c r="N37" s="162" t="s">
        <v>47</v>
      </c>
      <c r="O37" s="171" t="s">
        <v>339</v>
      </c>
      <c r="P37" s="105"/>
      <c r="Q37" s="153"/>
    </row>
    <row r="38" spans="1:17" s="9" customFormat="1" ht="48" customHeight="1" thickBot="1" x14ac:dyDescent="0.35">
      <c r="A38" s="394"/>
      <c r="B38" s="378"/>
      <c r="C38" s="486"/>
      <c r="D38" s="460"/>
      <c r="E38" s="622"/>
      <c r="F38" s="453"/>
      <c r="G38" s="468"/>
      <c r="H38" s="452"/>
      <c r="I38" s="453"/>
      <c r="J38" s="452"/>
      <c r="K38" s="454"/>
      <c r="L38" s="455"/>
      <c r="M38" s="389"/>
      <c r="N38" s="163" t="s">
        <v>49</v>
      </c>
      <c r="O38" s="173" t="s">
        <v>340</v>
      </c>
      <c r="P38" s="105"/>
      <c r="Q38" s="153"/>
    </row>
    <row r="39" spans="1:17" s="9" customFormat="1" ht="30" customHeight="1" x14ac:dyDescent="0.3">
      <c r="A39" s="394"/>
      <c r="B39" s="378"/>
      <c r="C39" s="486"/>
      <c r="D39" s="479">
        <v>4</v>
      </c>
      <c r="E39" s="473" t="s">
        <v>341</v>
      </c>
      <c r="F39" s="356">
        <v>5</v>
      </c>
      <c r="G39" s="366">
        <f>F39/$C$24*100</f>
        <v>10</v>
      </c>
      <c r="H39" s="337" t="s">
        <v>39</v>
      </c>
      <c r="I39" s="356"/>
      <c r="J39" s="337" t="s">
        <v>43</v>
      </c>
      <c r="K39" s="623" t="s">
        <v>342</v>
      </c>
      <c r="L39" s="384">
        <f>IF(OR($C$24=0,G39=0),FALSE,IF(J39="Outstanding",5,IF(J39="Exceeds",4,IF(J39="Successful",3,IF(J39="Partially",2,IF(J39="Unacceptable",1))))))</f>
        <v>4</v>
      </c>
      <c r="M39" s="387">
        <f>$C$24*G39*L39/10000</f>
        <v>0.2</v>
      </c>
      <c r="N39" s="188" t="s">
        <v>39</v>
      </c>
      <c r="O39" s="190" t="s">
        <v>72</v>
      </c>
      <c r="P39" s="105"/>
      <c r="Q39" s="153" t="str">
        <f>IF(AND($C$24&gt;0,G39&gt;0,J39=""),"RATING REQ'D",IF(AND(K39="",OR(J39="Outstanding",J39="Exceeds", J39="Unacceptable")),"Comments compulsory for O, E and U rating",""))</f>
        <v/>
      </c>
    </row>
    <row r="40" spans="1:17" s="9" customFormat="1" ht="30" customHeight="1" x14ac:dyDescent="0.3">
      <c r="A40" s="394"/>
      <c r="B40" s="378"/>
      <c r="C40" s="486"/>
      <c r="D40" s="480"/>
      <c r="E40" s="474"/>
      <c r="F40" s="357"/>
      <c r="G40" s="367"/>
      <c r="H40" s="338"/>
      <c r="I40" s="357"/>
      <c r="J40" s="338"/>
      <c r="K40" s="382"/>
      <c r="L40" s="385"/>
      <c r="M40" s="388"/>
      <c r="N40" s="188" t="s">
        <v>43</v>
      </c>
      <c r="O40" s="191" t="s">
        <v>73</v>
      </c>
      <c r="P40" s="105"/>
      <c r="Q40" s="153"/>
    </row>
    <row r="41" spans="1:17" s="9" customFormat="1" ht="30" customHeight="1" x14ac:dyDescent="0.3">
      <c r="A41" s="394"/>
      <c r="B41" s="378"/>
      <c r="C41" s="486"/>
      <c r="D41" s="480"/>
      <c r="E41" s="474"/>
      <c r="F41" s="357"/>
      <c r="G41" s="367"/>
      <c r="H41" s="338"/>
      <c r="I41" s="357"/>
      <c r="J41" s="338"/>
      <c r="K41" s="382"/>
      <c r="L41" s="385"/>
      <c r="M41" s="388"/>
      <c r="N41" s="188" t="s">
        <v>45</v>
      </c>
      <c r="O41" s="191" t="s">
        <v>74</v>
      </c>
      <c r="P41" s="105"/>
      <c r="Q41" s="153"/>
    </row>
    <row r="42" spans="1:17" s="9" customFormat="1" ht="30" customHeight="1" x14ac:dyDescent="0.3">
      <c r="A42" s="394"/>
      <c r="B42" s="378"/>
      <c r="C42" s="486"/>
      <c r="D42" s="480"/>
      <c r="E42" s="474"/>
      <c r="F42" s="357"/>
      <c r="G42" s="367"/>
      <c r="H42" s="338"/>
      <c r="I42" s="357"/>
      <c r="J42" s="338"/>
      <c r="K42" s="382"/>
      <c r="L42" s="385"/>
      <c r="M42" s="388"/>
      <c r="N42" s="188" t="s">
        <v>47</v>
      </c>
      <c r="O42" s="191" t="s">
        <v>75</v>
      </c>
      <c r="P42" s="105"/>
      <c r="Q42" s="153"/>
    </row>
    <row r="43" spans="1:17" s="9" customFormat="1" ht="30" customHeight="1" thickBot="1" x14ac:dyDescent="0.35">
      <c r="A43" s="394"/>
      <c r="B43" s="378"/>
      <c r="C43" s="486"/>
      <c r="D43" s="481"/>
      <c r="E43" s="475"/>
      <c r="F43" s="358"/>
      <c r="G43" s="368"/>
      <c r="H43" s="339"/>
      <c r="I43" s="358"/>
      <c r="J43" s="339"/>
      <c r="K43" s="383"/>
      <c r="L43" s="386"/>
      <c r="M43" s="389"/>
      <c r="N43" s="188" t="s">
        <v>49</v>
      </c>
      <c r="O43" s="192" t="s">
        <v>76</v>
      </c>
      <c r="P43" s="105"/>
      <c r="Q43" s="153"/>
    </row>
    <row r="44" spans="1:17" s="9" customFormat="1" ht="30" customHeight="1" thickBot="1" x14ac:dyDescent="0.35">
      <c r="A44" s="11"/>
      <c r="B44" s="10"/>
      <c r="C44" s="72"/>
      <c r="E44" s="14"/>
      <c r="F44" s="14"/>
      <c r="G44" s="73">
        <f>IF(C24=0,0,SUM(G24:G43))</f>
        <v>100</v>
      </c>
      <c r="H44" s="45" t="str">
        <f>IF(AND(C24&gt;0,G44=0),"PLEASE ENSURE KPIs ARE SET",IF(AND(C24&gt;0,G44&gt;0,G44&lt;100),"PLEASE ENSURE TOTAL WEIGHTAGE IS 100%.",IF(G44&gt;100,"WEIGHTAGE EXCEEDED, PLEASE REVIEW.","")))</f>
        <v/>
      </c>
      <c r="I44" s="14"/>
      <c r="J44" s="11"/>
      <c r="K44" s="14"/>
      <c r="L44" s="103"/>
      <c r="M44" s="104"/>
      <c r="N44" s="105"/>
      <c r="O44" s="106" t="str">
        <f>IF(N44="","",1)</f>
        <v/>
      </c>
      <c r="P44" s="105"/>
      <c r="Q44" s="153"/>
    </row>
    <row r="45" spans="1:17" s="9" customFormat="1" ht="30" customHeight="1" x14ac:dyDescent="0.3">
      <c r="A45" s="393">
        <v>2</v>
      </c>
      <c r="B45" s="395" t="s">
        <v>185</v>
      </c>
      <c r="C45" s="485">
        <v>5</v>
      </c>
      <c r="D45" s="479">
        <v>1</v>
      </c>
      <c r="E45" s="356" t="s">
        <v>343</v>
      </c>
      <c r="F45" s="356">
        <v>5</v>
      </c>
      <c r="G45" s="366">
        <f>F45/$C$45*100</f>
        <v>100</v>
      </c>
      <c r="H45" s="337" t="s">
        <v>43</v>
      </c>
      <c r="I45" s="356"/>
      <c r="J45" s="337" t="s">
        <v>39</v>
      </c>
      <c r="K45" s="381" t="s">
        <v>41</v>
      </c>
      <c r="L45" s="384">
        <f>IF(OR($C$45=0,G45=0),FALSE,IF(J45="Outstanding",5,IF(J45="Exceeds",4,IF(J45="Successful",3,IF(J45="Partially",2,IF(J45="Unacceptable",1))))))</f>
        <v>5</v>
      </c>
      <c r="M45" s="387">
        <f>$C$45*G45*L45/10000</f>
        <v>0.25</v>
      </c>
      <c r="N45" s="161" t="s">
        <v>39</v>
      </c>
      <c r="O45" s="165" t="s">
        <v>344</v>
      </c>
      <c r="P45" s="105"/>
      <c r="Q45" s="153" t="str">
        <f>IF(AND($C$45&gt;0,G45&gt;0,J45=""),"RATING REQ'D",IF(AND(K45="",OR(J45="Outstanding",J45="Exceeds", J45="Unacceptable")),"Comments compulsory for O, E and U rating",""))</f>
        <v/>
      </c>
    </row>
    <row r="46" spans="1:17" s="9" customFormat="1" ht="30" customHeight="1" x14ac:dyDescent="0.3">
      <c r="A46" s="394"/>
      <c r="B46" s="378"/>
      <c r="C46" s="486"/>
      <c r="D46" s="480"/>
      <c r="E46" s="357"/>
      <c r="F46" s="357"/>
      <c r="G46" s="367"/>
      <c r="H46" s="338"/>
      <c r="I46" s="357"/>
      <c r="J46" s="338"/>
      <c r="K46" s="382"/>
      <c r="L46" s="385"/>
      <c r="M46" s="388"/>
      <c r="N46" s="162" t="s">
        <v>43</v>
      </c>
      <c r="O46" s="166" t="s">
        <v>337</v>
      </c>
      <c r="P46" s="105"/>
      <c r="Q46" s="153"/>
    </row>
    <row r="47" spans="1:17" s="9" customFormat="1" ht="30" customHeight="1" x14ac:dyDescent="0.3">
      <c r="A47" s="394"/>
      <c r="B47" s="378"/>
      <c r="C47" s="486"/>
      <c r="D47" s="480"/>
      <c r="E47" s="357"/>
      <c r="F47" s="357"/>
      <c r="G47" s="367"/>
      <c r="H47" s="338"/>
      <c r="I47" s="357"/>
      <c r="J47" s="338"/>
      <c r="K47" s="382"/>
      <c r="L47" s="385"/>
      <c r="M47" s="388"/>
      <c r="N47" s="162" t="s">
        <v>45</v>
      </c>
      <c r="O47" s="166" t="s">
        <v>338</v>
      </c>
      <c r="P47" s="105"/>
      <c r="Q47" s="153"/>
    </row>
    <row r="48" spans="1:17" s="9" customFormat="1" ht="30" customHeight="1" x14ac:dyDescent="0.3">
      <c r="A48" s="394"/>
      <c r="B48" s="378"/>
      <c r="C48" s="486"/>
      <c r="D48" s="480"/>
      <c r="E48" s="357"/>
      <c r="F48" s="357"/>
      <c r="G48" s="367"/>
      <c r="H48" s="338"/>
      <c r="I48" s="357"/>
      <c r="J48" s="338"/>
      <c r="K48" s="382"/>
      <c r="L48" s="385"/>
      <c r="M48" s="388"/>
      <c r="N48" s="162" t="s">
        <v>47</v>
      </c>
      <c r="O48" s="166" t="s">
        <v>339</v>
      </c>
      <c r="P48" s="105"/>
      <c r="Q48" s="153"/>
    </row>
    <row r="49" spans="1:17" s="9" customFormat="1" ht="30" customHeight="1" thickBot="1" x14ac:dyDescent="0.35">
      <c r="A49" s="417"/>
      <c r="B49" s="407"/>
      <c r="C49" s="487"/>
      <c r="D49" s="481"/>
      <c r="E49" s="358"/>
      <c r="F49" s="358"/>
      <c r="G49" s="368"/>
      <c r="H49" s="339"/>
      <c r="I49" s="358"/>
      <c r="J49" s="339"/>
      <c r="K49" s="383"/>
      <c r="L49" s="386"/>
      <c r="M49" s="389"/>
      <c r="N49" s="163" t="s">
        <v>49</v>
      </c>
      <c r="O49" s="167" t="s">
        <v>340</v>
      </c>
      <c r="P49" s="105"/>
      <c r="Q49" s="153"/>
    </row>
    <row r="50" spans="1:17" s="9" customFormat="1" ht="30" customHeight="1" thickBot="1" x14ac:dyDescent="0.35">
      <c r="A50" s="11"/>
      <c r="B50" s="10"/>
      <c r="C50" s="72"/>
      <c r="E50" s="14"/>
      <c r="F50" s="14"/>
      <c r="G50" s="83">
        <f>IF(C45=0,0,SUM(G45:G49))</f>
        <v>100</v>
      </c>
      <c r="H50" s="45" t="str">
        <f>IF(AND(C45&gt;0,G50=0),"PLEASE ENSURE KPIs ARE SET",IF(AND(C45&gt;0,G50&gt;0,G50&lt;100),"PLEASE ENSURE TOTAL WEIGHTAGE IS 100%.",IF(G50&gt;100,"WEIGHTAGE EXCEEDED, PLEASE REVIEW.","")))</f>
        <v/>
      </c>
      <c r="I50" s="14"/>
      <c r="J50" s="11"/>
      <c r="K50" s="14"/>
      <c r="L50" s="103"/>
      <c r="M50" s="104"/>
      <c r="N50" s="105"/>
      <c r="O50" s="106" t="str">
        <f>IF(N50="","",1)</f>
        <v/>
      </c>
      <c r="P50" s="105"/>
      <c r="Q50" s="153"/>
    </row>
    <row r="51" spans="1:17" s="9" customFormat="1" ht="30" customHeight="1" x14ac:dyDescent="0.3">
      <c r="A51" s="393">
        <v>3</v>
      </c>
      <c r="B51" s="395" t="s">
        <v>345</v>
      </c>
      <c r="C51" s="485">
        <v>10</v>
      </c>
      <c r="D51" s="479">
        <v>1</v>
      </c>
      <c r="E51" s="624" t="s">
        <v>346</v>
      </c>
      <c r="F51" s="356">
        <v>10</v>
      </c>
      <c r="G51" s="366">
        <f>F51/C51*100</f>
        <v>100</v>
      </c>
      <c r="H51" s="337" t="s">
        <v>39</v>
      </c>
      <c r="I51" s="356"/>
      <c r="J51" s="337" t="s">
        <v>49</v>
      </c>
      <c r="K51" s="381" t="s">
        <v>41</v>
      </c>
      <c r="L51" s="384">
        <f>IF(OR($C$51=0,G51=0),FALSE,IF(J51="Outstanding",5,IF(J51="Exceeds",4,IF(J51="Successful",3,IF(J51="Partially",2,IF(J51="Unacceptable",1))))))</f>
        <v>1</v>
      </c>
      <c r="M51" s="387">
        <f>$C$75*G51*L51/10000</f>
        <v>0</v>
      </c>
      <c r="N51" s="168" t="s">
        <v>39</v>
      </c>
      <c r="O51" s="169" t="s">
        <v>347</v>
      </c>
      <c r="P51" s="105"/>
      <c r="Q51" s="153" t="str">
        <f>IF(AND(C51&gt;0,G51&gt;0,J51=""),"RATING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394"/>
      <c r="B52" s="378"/>
      <c r="C52" s="486"/>
      <c r="D52" s="480"/>
      <c r="E52" s="625"/>
      <c r="F52" s="357"/>
      <c r="G52" s="367"/>
      <c r="H52" s="338"/>
      <c r="I52" s="357"/>
      <c r="J52" s="338"/>
      <c r="K52" s="382"/>
      <c r="L52" s="385"/>
      <c r="M52" s="388"/>
      <c r="N52" s="170" t="s">
        <v>43</v>
      </c>
      <c r="O52" s="171" t="s">
        <v>348</v>
      </c>
      <c r="P52" s="105"/>
      <c r="Q52" s="153"/>
    </row>
    <row r="53" spans="1:17" s="9" customFormat="1" ht="30" customHeight="1" x14ac:dyDescent="0.3">
      <c r="A53" s="394"/>
      <c r="B53" s="378"/>
      <c r="C53" s="486"/>
      <c r="D53" s="480"/>
      <c r="E53" s="625"/>
      <c r="F53" s="357"/>
      <c r="G53" s="367"/>
      <c r="H53" s="338"/>
      <c r="I53" s="357"/>
      <c r="J53" s="338"/>
      <c r="K53" s="382"/>
      <c r="L53" s="385"/>
      <c r="M53" s="388"/>
      <c r="N53" s="170" t="s">
        <v>45</v>
      </c>
      <c r="O53" s="171" t="s">
        <v>349</v>
      </c>
      <c r="P53" s="105"/>
      <c r="Q53" s="153"/>
    </row>
    <row r="54" spans="1:17" s="9" customFormat="1" ht="30" customHeight="1" x14ac:dyDescent="0.3">
      <c r="A54" s="394"/>
      <c r="B54" s="378"/>
      <c r="C54" s="486"/>
      <c r="D54" s="480"/>
      <c r="E54" s="625"/>
      <c r="F54" s="357"/>
      <c r="G54" s="367"/>
      <c r="H54" s="338"/>
      <c r="I54" s="357"/>
      <c r="J54" s="338"/>
      <c r="K54" s="382"/>
      <c r="L54" s="385"/>
      <c r="M54" s="388"/>
      <c r="N54" s="170" t="s">
        <v>47</v>
      </c>
      <c r="O54" s="171" t="s">
        <v>350</v>
      </c>
      <c r="P54" s="105"/>
      <c r="Q54" s="153"/>
    </row>
    <row r="55" spans="1:17" s="9" customFormat="1" ht="30" customHeight="1" thickBot="1" x14ac:dyDescent="0.35">
      <c r="A55" s="417"/>
      <c r="B55" s="407"/>
      <c r="C55" s="487"/>
      <c r="D55" s="481"/>
      <c r="E55" s="626"/>
      <c r="F55" s="358"/>
      <c r="G55" s="368"/>
      <c r="H55" s="339"/>
      <c r="I55" s="358"/>
      <c r="J55" s="339"/>
      <c r="K55" s="383"/>
      <c r="L55" s="386"/>
      <c r="M55" s="389"/>
      <c r="N55" s="172" t="s">
        <v>49</v>
      </c>
      <c r="O55" s="173" t="s">
        <v>351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83">
        <f>IF(C51=0,0,SUM(G51:G55))</f>
        <v>100</v>
      </c>
      <c r="H56" s="45" t="str">
        <f>IF(AND(C51&gt;0,G56=0),"PLEASE ENSURE KPIs ARE SET",IF(AND(C51&gt;0,G56&gt;0,G56&lt;100),"PLEASE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>
        <v>4</v>
      </c>
      <c r="B57" s="395" t="s">
        <v>77</v>
      </c>
      <c r="C57" s="485">
        <v>7</v>
      </c>
      <c r="D57" s="479">
        <v>1</v>
      </c>
      <c r="E57" s="631" t="s">
        <v>78</v>
      </c>
      <c r="F57" s="356">
        <v>7</v>
      </c>
      <c r="G57" s="366">
        <f>F57/C57*100</f>
        <v>100</v>
      </c>
      <c r="H57" s="337" t="s">
        <v>39</v>
      </c>
      <c r="I57" s="356"/>
      <c r="J57" s="337" t="s">
        <v>40</v>
      </c>
      <c r="K57" s="381" t="s">
        <v>41</v>
      </c>
      <c r="L57" s="384">
        <f>IF(OR($C$57=0,G57=0),FALSE,IF(J57="Outstanding",5,IF(J57="Exceeds",4,IF(J57="Successful",3,IF(J57="Partially",2,IF(J57="Unacceptable",1))))))</f>
        <v>2</v>
      </c>
      <c r="M57" s="387">
        <f>$C$69*G57*L57/10000</f>
        <v>0</v>
      </c>
      <c r="N57" s="168" t="s">
        <v>39</v>
      </c>
      <c r="O57" s="169" t="s">
        <v>305</v>
      </c>
      <c r="P57" s="105"/>
      <c r="Q57" s="153" t="str">
        <f>IF(AND($C$57&gt;0,G57&gt;0,J57=""),"RATING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78"/>
      <c r="C58" s="486"/>
      <c r="D58" s="480"/>
      <c r="E58" s="632"/>
      <c r="F58" s="357"/>
      <c r="G58" s="367"/>
      <c r="H58" s="338"/>
      <c r="I58" s="357"/>
      <c r="J58" s="338"/>
      <c r="K58" s="382"/>
      <c r="L58" s="385"/>
      <c r="M58" s="388"/>
      <c r="N58" s="170" t="s">
        <v>43</v>
      </c>
      <c r="O58" s="171" t="s">
        <v>306</v>
      </c>
      <c r="P58" s="105"/>
      <c r="Q58" s="153"/>
    </row>
    <row r="59" spans="1:17" s="9" customFormat="1" ht="30" customHeight="1" x14ac:dyDescent="0.3">
      <c r="A59" s="394"/>
      <c r="B59" s="378"/>
      <c r="C59" s="486"/>
      <c r="D59" s="480"/>
      <c r="E59" s="632"/>
      <c r="F59" s="357"/>
      <c r="G59" s="367"/>
      <c r="H59" s="338"/>
      <c r="I59" s="357"/>
      <c r="J59" s="338"/>
      <c r="K59" s="382"/>
      <c r="L59" s="385"/>
      <c r="M59" s="388"/>
      <c r="N59" s="170" t="s">
        <v>45</v>
      </c>
      <c r="O59" s="171" t="s">
        <v>307</v>
      </c>
      <c r="P59" s="105"/>
      <c r="Q59" s="153"/>
    </row>
    <row r="60" spans="1:17" s="9" customFormat="1" ht="30" customHeight="1" x14ac:dyDescent="0.3">
      <c r="A60" s="394"/>
      <c r="B60" s="378"/>
      <c r="C60" s="486"/>
      <c r="D60" s="480"/>
      <c r="E60" s="632"/>
      <c r="F60" s="357"/>
      <c r="G60" s="367"/>
      <c r="H60" s="338"/>
      <c r="I60" s="357"/>
      <c r="J60" s="338"/>
      <c r="K60" s="382"/>
      <c r="L60" s="385"/>
      <c r="M60" s="388"/>
      <c r="N60" s="170" t="s">
        <v>47</v>
      </c>
      <c r="O60" s="171" t="s">
        <v>308</v>
      </c>
      <c r="P60" s="105"/>
      <c r="Q60" s="153"/>
    </row>
    <row r="61" spans="1:17" s="9" customFormat="1" ht="30" customHeight="1" thickBot="1" x14ac:dyDescent="0.35">
      <c r="A61" s="417"/>
      <c r="B61" s="407"/>
      <c r="C61" s="487"/>
      <c r="D61" s="481"/>
      <c r="E61" s="633"/>
      <c r="F61" s="358"/>
      <c r="G61" s="368"/>
      <c r="H61" s="339"/>
      <c r="I61" s="358"/>
      <c r="J61" s="339"/>
      <c r="K61" s="383"/>
      <c r="L61" s="386"/>
      <c r="M61" s="389"/>
      <c r="N61" s="172" t="s">
        <v>49</v>
      </c>
      <c r="O61" s="173" t="s">
        <v>309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83">
        <f>IF(C57=0,0,SUM(G57:G61))</f>
        <v>100</v>
      </c>
      <c r="H62" s="45" t="str">
        <f>IF(AND(C57&gt;0,G62=0),"PLEASE ENSURE KPIs ARE SET",IF(AND(C57&gt;0,G62&gt;0,G62&lt;100),"PLEASE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3">
      <c r="A63" s="394">
        <v>5</v>
      </c>
      <c r="B63" s="378" t="s">
        <v>195</v>
      </c>
      <c r="C63" s="486">
        <v>10</v>
      </c>
      <c r="D63" s="458">
        <v>1</v>
      </c>
      <c r="E63" s="630" t="s">
        <v>352</v>
      </c>
      <c r="F63" s="356">
        <v>5</v>
      </c>
      <c r="G63" s="366">
        <f>F63/C63*100</f>
        <v>50</v>
      </c>
      <c r="H63" s="337" t="s">
        <v>39</v>
      </c>
      <c r="I63" s="356"/>
      <c r="J63" s="337" t="s">
        <v>71</v>
      </c>
      <c r="K63" s="381" t="s">
        <v>41</v>
      </c>
      <c r="L63" s="384">
        <f>IF(OR($C$63=0,G63=0),FALSE,IF(J63="Outstanding",5,IF(J63="Exceeds",4,IF(J63="Successful",3,IF(J63="Partially",2,IF(J63="Unacceptable",1))))))</f>
        <v>3</v>
      </c>
      <c r="M63" s="387">
        <f>$C$69*G63*L63/10000</f>
        <v>0</v>
      </c>
      <c r="N63" s="161" t="s">
        <v>39</v>
      </c>
      <c r="O63" s="174" t="s">
        <v>105</v>
      </c>
      <c r="P63" s="105"/>
      <c r="Q63" s="153" t="str">
        <f>IF(AND($C$63&gt;0,G63&gt;0,J63=""),"RATING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378"/>
      <c r="C64" s="486"/>
      <c r="D64" s="459"/>
      <c r="E64" s="483"/>
      <c r="F64" s="357"/>
      <c r="G64" s="367"/>
      <c r="H64" s="338"/>
      <c r="I64" s="357"/>
      <c r="J64" s="338"/>
      <c r="K64" s="382"/>
      <c r="L64" s="385"/>
      <c r="M64" s="388"/>
      <c r="N64" s="162" t="s">
        <v>43</v>
      </c>
      <c r="O64" s="175" t="s">
        <v>106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59"/>
      <c r="E65" s="483"/>
      <c r="F65" s="357"/>
      <c r="G65" s="367"/>
      <c r="H65" s="338"/>
      <c r="I65" s="357"/>
      <c r="J65" s="338"/>
      <c r="K65" s="382"/>
      <c r="L65" s="385"/>
      <c r="M65" s="388"/>
      <c r="N65" s="162" t="s">
        <v>45</v>
      </c>
      <c r="O65" s="175" t="s">
        <v>107</v>
      </c>
      <c r="P65" s="105"/>
      <c r="Q65" s="153"/>
    </row>
    <row r="66" spans="1:17" s="9" customFormat="1" ht="30" customHeight="1" x14ac:dyDescent="0.3">
      <c r="A66" s="394"/>
      <c r="B66" s="378"/>
      <c r="C66" s="486"/>
      <c r="D66" s="459"/>
      <c r="E66" s="483"/>
      <c r="F66" s="357"/>
      <c r="G66" s="367"/>
      <c r="H66" s="338"/>
      <c r="I66" s="357"/>
      <c r="J66" s="338"/>
      <c r="K66" s="382"/>
      <c r="L66" s="385"/>
      <c r="M66" s="388"/>
      <c r="N66" s="162" t="s">
        <v>47</v>
      </c>
      <c r="O66" s="175" t="s">
        <v>108</v>
      </c>
      <c r="P66" s="105"/>
      <c r="Q66" s="153"/>
    </row>
    <row r="67" spans="1:17" s="9" customFormat="1" ht="30" customHeight="1" thickBot="1" x14ac:dyDescent="0.35">
      <c r="A67" s="394"/>
      <c r="B67" s="378"/>
      <c r="C67" s="486"/>
      <c r="D67" s="460"/>
      <c r="E67" s="484"/>
      <c r="F67" s="453"/>
      <c r="G67" s="468"/>
      <c r="H67" s="452"/>
      <c r="I67" s="453"/>
      <c r="J67" s="452"/>
      <c r="K67" s="454"/>
      <c r="L67" s="455"/>
      <c r="M67" s="389"/>
      <c r="N67" s="163" t="s">
        <v>49</v>
      </c>
      <c r="O67" s="164" t="s">
        <v>109</v>
      </c>
      <c r="P67" s="105"/>
      <c r="Q67" s="153"/>
    </row>
    <row r="68" spans="1:17" s="9" customFormat="1" ht="30" customHeight="1" x14ac:dyDescent="0.3">
      <c r="A68" s="394"/>
      <c r="B68" s="378"/>
      <c r="C68" s="486"/>
      <c r="D68" s="458">
        <v>2</v>
      </c>
      <c r="E68" s="630" t="s">
        <v>353</v>
      </c>
      <c r="F68" s="356">
        <v>5</v>
      </c>
      <c r="G68" s="366">
        <f>F68/C63*100</f>
        <v>50</v>
      </c>
      <c r="H68" s="337" t="s">
        <v>39</v>
      </c>
      <c r="I68" s="356"/>
      <c r="J68" s="337" t="s">
        <v>43</v>
      </c>
      <c r="K68" s="381" t="s">
        <v>41</v>
      </c>
      <c r="L68" s="384">
        <f>IF(OR($C$63=0,G68=0),FALSE,IF(J68="Outstanding",5,IF(J68="Exceeds",4,IF(J68="Successful",3,IF(J68="Partially",2,IF(J68="Unacceptable",1))))))</f>
        <v>4</v>
      </c>
      <c r="M68" s="387">
        <f>$C$69*G68*L68/10000</f>
        <v>0</v>
      </c>
      <c r="N68" s="168" t="s">
        <v>39</v>
      </c>
      <c r="O68" s="176" t="s">
        <v>117</v>
      </c>
      <c r="P68" s="105"/>
      <c r="Q68" s="153" t="str">
        <f>IF(AND($C$63&gt;0,G68&gt;0,J68=""),"RATING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378"/>
      <c r="C69" s="486"/>
      <c r="D69" s="459"/>
      <c r="E69" s="483"/>
      <c r="F69" s="357"/>
      <c r="G69" s="367"/>
      <c r="H69" s="338"/>
      <c r="I69" s="357"/>
      <c r="J69" s="338"/>
      <c r="K69" s="382"/>
      <c r="L69" s="385"/>
      <c r="M69" s="388"/>
      <c r="N69" s="170" t="s">
        <v>43</v>
      </c>
      <c r="O69" s="177" t="s">
        <v>118</v>
      </c>
      <c r="P69" s="105"/>
      <c r="Q69" s="153"/>
    </row>
    <row r="70" spans="1:17" s="9" customFormat="1" ht="30" customHeight="1" x14ac:dyDescent="0.3">
      <c r="A70" s="394"/>
      <c r="B70" s="378"/>
      <c r="C70" s="486"/>
      <c r="D70" s="459"/>
      <c r="E70" s="483"/>
      <c r="F70" s="357"/>
      <c r="G70" s="367"/>
      <c r="H70" s="338"/>
      <c r="I70" s="357"/>
      <c r="J70" s="338"/>
      <c r="K70" s="382"/>
      <c r="L70" s="385"/>
      <c r="M70" s="388"/>
      <c r="N70" s="170" t="s">
        <v>45</v>
      </c>
      <c r="O70" s="177" t="s">
        <v>119</v>
      </c>
      <c r="P70" s="105"/>
      <c r="Q70" s="153"/>
    </row>
    <row r="71" spans="1:17" s="9" customFormat="1" ht="30" customHeight="1" x14ac:dyDescent="0.3">
      <c r="A71" s="394"/>
      <c r="B71" s="378"/>
      <c r="C71" s="486"/>
      <c r="D71" s="459"/>
      <c r="E71" s="483"/>
      <c r="F71" s="357"/>
      <c r="G71" s="367"/>
      <c r="H71" s="338"/>
      <c r="I71" s="357"/>
      <c r="J71" s="338"/>
      <c r="K71" s="382"/>
      <c r="L71" s="385"/>
      <c r="M71" s="388"/>
      <c r="N71" s="170" t="s">
        <v>47</v>
      </c>
      <c r="O71" s="177" t="s">
        <v>120</v>
      </c>
      <c r="P71" s="105"/>
      <c r="Q71" s="153"/>
    </row>
    <row r="72" spans="1:17" s="9" customFormat="1" ht="30" customHeight="1" thickBot="1" x14ac:dyDescent="0.35">
      <c r="A72" s="417"/>
      <c r="B72" s="407"/>
      <c r="C72" s="487"/>
      <c r="D72" s="469"/>
      <c r="E72" s="484"/>
      <c r="F72" s="358"/>
      <c r="G72" s="368"/>
      <c r="H72" s="339"/>
      <c r="I72" s="358"/>
      <c r="J72" s="339"/>
      <c r="K72" s="383"/>
      <c r="L72" s="386"/>
      <c r="M72" s="389"/>
      <c r="N72" s="172" t="s">
        <v>49</v>
      </c>
      <c r="O72" s="178" t="s">
        <v>121</v>
      </c>
      <c r="P72" s="105"/>
      <c r="Q72" s="153"/>
    </row>
    <row r="73" spans="1:17" s="9" customFormat="1" ht="30" customHeight="1" thickBot="1" x14ac:dyDescent="0.35">
      <c r="A73" s="11"/>
      <c r="B73" s="10"/>
      <c r="C73" s="72"/>
      <c r="E73" s="14"/>
      <c r="F73" s="14"/>
      <c r="G73" s="83">
        <f>IF(C63=0,0,SUM(G63:G72))</f>
        <v>100</v>
      </c>
      <c r="H73" s="45" t="str">
        <f>IF(AND(C63&gt;0,G73=0),"PLEASE ENSURE KPIs ARE SET",IF(AND(C68&gt;0,G73&gt;0,G73&lt;100),"PLEASE ENSURE TOTAL WEIGHTAGE IS 100%.",IF(G73&gt;100,"WEIGHTAGE EXCEEDED, PLEASE REVIEW.","")))</f>
        <v/>
      </c>
      <c r="I73" s="14"/>
      <c r="J73" s="11"/>
      <c r="K73" s="14"/>
      <c r="L73" s="103"/>
      <c r="M73" s="104"/>
      <c r="N73" s="105"/>
      <c r="O73" s="106" t="str">
        <f>IF(N73="","",1)</f>
        <v/>
      </c>
      <c r="P73" s="105"/>
      <c r="Q73" s="153"/>
    </row>
    <row r="74" spans="1:17" s="9" customFormat="1" ht="30" customHeight="1" x14ac:dyDescent="0.3">
      <c r="A74" s="393">
        <v>6</v>
      </c>
      <c r="B74" s="395" t="s">
        <v>122</v>
      </c>
      <c r="C74" s="485">
        <v>5</v>
      </c>
      <c r="D74" s="479">
        <v>1</v>
      </c>
      <c r="E74" s="356" t="s">
        <v>354</v>
      </c>
      <c r="F74" s="356">
        <v>5</v>
      </c>
      <c r="G74" s="366">
        <f>F74/$C$74*100</f>
        <v>100</v>
      </c>
      <c r="H74" s="337" t="s">
        <v>39</v>
      </c>
      <c r="I74" s="356"/>
      <c r="J74" s="337" t="s">
        <v>39</v>
      </c>
      <c r="K74" s="381" t="s">
        <v>41</v>
      </c>
      <c r="L74" s="384">
        <f>IF(OR($C$74=0,G74=0),FALSE,IF(J74="Outstanding",5,IF(J74="Exceeds",4,IF(J74="Successful",3,IF(J74="Partially",2,IF(J74="Unacceptable",1))))))</f>
        <v>5</v>
      </c>
      <c r="M74" s="387">
        <f>$C$74*G74*L74/10000</f>
        <v>0.25</v>
      </c>
      <c r="N74" s="168" t="s">
        <v>39</v>
      </c>
      <c r="O74" s="193" t="s">
        <v>327</v>
      </c>
      <c r="P74" s="105"/>
      <c r="Q74" s="153" t="str">
        <f>IF(AND($C$74&gt;0,G74&gt;0,J74=""),"RATING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394"/>
      <c r="B75" s="378"/>
      <c r="C75" s="486"/>
      <c r="D75" s="480"/>
      <c r="E75" s="357"/>
      <c r="F75" s="357"/>
      <c r="G75" s="367"/>
      <c r="H75" s="338"/>
      <c r="I75" s="357"/>
      <c r="J75" s="338"/>
      <c r="K75" s="382"/>
      <c r="L75" s="385"/>
      <c r="M75" s="388"/>
      <c r="N75" s="170" t="s">
        <v>43</v>
      </c>
      <c r="O75" s="194" t="s">
        <v>328</v>
      </c>
      <c r="P75" s="105"/>
      <c r="Q75" s="153"/>
    </row>
    <row r="76" spans="1:17" s="9" customFormat="1" ht="30" customHeight="1" x14ac:dyDescent="0.3">
      <c r="A76" s="394"/>
      <c r="B76" s="378"/>
      <c r="C76" s="486"/>
      <c r="D76" s="480"/>
      <c r="E76" s="357"/>
      <c r="F76" s="357"/>
      <c r="G76" s="367"/>
      <c r="H76" s="338"/>
      <c r="I76" s="357"/>
      <c r="J76" s="338"/>
      <c r="K76" s="382"/>
      <c r="L76" s="385"/>
      <c r="M76" s="388"/>
      <c r="N76" s="170" t="s">
        <v>45</v>
      </c>
      <c r="O76" s="194" t="s">
        <v>329</v>
      </c>
      <c r="P76" s="105"/>
      <c r="Q76" s="153"/>
    </row>
    <row r="77" spans="1:17" s="9" customFormat="1" ht="30" customHeight="1" x14ac:dyDescent="0.3">
      <c r="A77" s="394"/>
      <c r="B77" s="378"/>
      <c r="C77" s="486"/>
      <c r="D77" s="480"/>
      <c r="E77" s="357"/>
      <c r="F77" s="357"/>
      <c r="G77" s="367"/>
      <c r="H77" s="338"/>
      <c r="I77" s="357"/>
      <c r="J77" s="338"/>
      <c r="K77" s="382"/>
      <c r="L77" s="385"/>
      <c r="M77" s="388"/>
      <c r="N77" s="170" t="s">
        <v>47</v>
      </c>
      <c r="O77" s="194" t="s">
        <v>330</v>
      </c>
      <c r="P77" s="105"/>
      <c r="Q77" s="153"/>
    </row>
    <row r="78" spans="1:17" s="9" customFormat="1" ht="30" customHeight="1" thickBot="1" x14ac:dyDescent="0.35">
      <c r="A78" s="417"/>
      <c r="B78" s="407"/>
      <c r="C78" s="487"/>
      <c r="D78" s="481"/>
      <c r="E78" s="358"/>
      <c r="F78" s="358"/>
      <c r="G78" s="368"/>
      <c r="H78" s="339"/>
      <c r="I78" s="358"/>
      <c r="J78" s="339"/>
      <c r="K78" s="383"/>
      <c r="L78" s="386"/>
      <c r="M78" s="389"/>
      <c r="N78" s="172" t="s">
        <v>49</v>
      </c>
      <c r="O78" s="195" t="s">
        <v>331</v>
      </c>
      <c r="P78" s="105"/>
      <c r="Q78" s="153"/>
    </row>
    <row r="79" spans="1:17" s="9" customFormat="1" ht="30" customHeight="1" thickBot="1" x14ac:dyDescent="0.35">
      <c r="A79" s="11"/>
      <c r="B79" s="10"/>
      <c r="C79" s="72"/>
      <c r="E79" s="14"/>
      <c r="F79" s="14"/>
      <c r="G79" s="83">
        <f>IF(C74=0,0,SUM(G74:G78))</f>
        <v>100</v>
      </c>
      <c r="H79" s="45" t="str">
        <f>IF(AND(C74&gt;0,G79=0),"PLEASE ENSURE KPIs ARE SET",IF(AND(C74&gt;0,G79&gt;0,G79&lt;100),"PLEASE ENSURE TOTAL WEIGHTAGE IS 100%.",IF(G79&gt;100,"WEIGHTAGE EXCEEDED, PLEASE REVIEW.","")))</f>
        <v/>
      </c>
      <c r="I79" s="14"/>
      <c r="J79" s="11"/>
      <c r="K79" s="14"/>
      <c r="L79" s="103"/>
      <c r="M79" s="104"/>
      <c r="N79" s="105"/>
      <c r="O79" s="106" t="str">
        <f>IF(N79="","",1)</f>
        <v/>
      </c>
      <c r="P79" s="105"/>
      <c r="Q79" s="153"/>
    </row>
    <row r="80" spans="1:17" s="9" customFormat="1" ht="30" customHeight="1" x14ac:dyDescent="0.3">
      <c r="A80" s="393">
        <v>7</v>
      </c>
      <c r="B80" s="395" t="s">
        <v>355</v>
      </c>
      <c r="C80" s="485">
        <v>5</v>
      </c>
      <c r="D80" s="458">
        <v>1</v>
      </c>
      <c r="E80" s="356" t="s">
        <v>356</v>
      </c>
      <c r="F80" s="356">
        <v>5</v>
      </c>
      <c r="G80" s="366">
        <f>F80/$C$80*100</f>
        <v>100</v>
      </c>
      <c r="H80" s="337" t="s">
        <v>39</v>
      </c>
      <c r="I80" s="356"/>
      <c r="J80" s="337" t="s">
        <v>43</v>
      </c>
      <c r="K80" s="381" t="s">
        <v>41</v>
      </c>
      <c r="L80" s="384">
        <f>IF(OR($C$80=0,G80=0),FALSE,IF(J80="Outstanding",5,IF(J80="Exceeds",4,IF(J80="Successful",3,IF(J80="Partially",2,IF(J80="Unacceptable",1))))))</f>
        <v>4</v>
      </c>
      <c r="M80" s="387">
        <f>$C$80*G80*L80/10000</f>
        <v>0.2</v>
      </c>
      <c r="N80" s="168" t="s">
        <v>39</v>
      </c>
      <c r="O80" s="169" t="s">
        <v>357</v>
      </c>
      <c r="P80" s="105"/>
      <c r="Q80" s="153" t="str">
        <f>IF(AND($C$80&gt;0,G80&gt;0,J80=""),"RATING REQ'D",IF(AND(K80="",OR(J80="Outstanding",J80="Exceeds", J80="Unacceptable")),"Comments compulsory for O, E and U rating",""))</f>
        <v/>
      </c>
    </row>
    <row r="81" spans="1:17" s="9" customFormat="1" ht="30" customHeight="1" x14ac:dyDescent="0.3">
      <c r="A81" s="394"/>
      <c r="B81" s="378"/>
      <c r="C81" s="486"/>
      <c r="D81" s="459"/>
      <c r="E81" s="357"/>
      <c r="F81" s="357"/>
      <c r="G81" s="367"/>
      <c r="H81" s="338"/>
      <c r="I81" s="357"/>
      <c r="J81" s="338"/>
      <c r="K81" s="382"/>
      <c r="L81" s="385"/>
      <c r="M81" s="388"/>
      <c r="N81" s="170" t="s">
        <v>43</v>
      </c>
      <c r="O81" s="171" t="s">
        <v>358</v>
      </c>
      <c r="P81" s="105"/>
      <c r="Q81" s="153"/>
    </row>
    <row r="82" spans="1:17" s="9" customFormat="1" ht="30" customHeight="1" x14ac:dyDescent="0.3">
      <c r="A82" s="394"/>
      <c r="B82" s="378"/>
      <c r="C82" s="486"/>
      <c r="D82" s="459"/>
      <c r="E82" s="357"/>
      <c r="F82" s="357"/>
      <c r="G82" s="367"/>
      <c r="H82" s="338"/>
      <c r="I82" s="357"/>
      <c r="J82" s="338"/>
      <c r="K82" s="382"/>
      <c r="L82" s="385"/>
      <c r="M82" s="388"/>
      <c r="N82" s="170" t="s">
        <v>45</v>
      </c>
      <c r="O82" s="171" t="s">
        <v>359</v>
      </c>
      <c r="P82" s="105"/>
      <c r="Q82" s="153"/>
    </row>
    <row r="83" spans="1:17" s="9" customFormat="1" ht="30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385"/>
      <c r="M83" s="388"/>
      <c r="N83" s="170" t="s">
        <v>47</v>
      </c>
      <c r="O83" s="171" t="s">
        <v>360</v>
      </c>
      <c r="P83" s="105"/>
      <c r="Q83" s="153"/>
    </row>
    <row r="84" spans="1:17" s="9" customFormat="1" ht="30" customHeight="1" thickBot="1" x14ac:dyDescent="0.35">
      <c r="A84" s="417"/>
      <c r="B84" s="407"/>
      <c r="C84" s="487"/>
      <c r="D84" s="469"/>
      <c r="E84" s="358"/>
      <c r="F84" s="358"/>
      <c r="G84" s="368"/>
      <c r="H84" s="339"/>
      <c r="I84" s="358"/>
      <c r="J84" s="339"/>
      <c r="K84" s="383"/>
      <c r="L84" s="386"/>
      <c r="M84" s="389"/>
      <c r="N84" s="172" t="s">
        <v>49</v>
      </c>
      <c r="O84" s="173" t="s">
        <v>361</v>
      </c>
      <c r="P84" s="105"/>
      <c r="Q84" s="153"/>
    </row>
    <row r="85" spans="1:17" s="9" customFormat="1" ht="12.6" thickBot="1" x14ac:dyDescent="0.35">
      <c r="A85" s="11"/>
      <c r="B85" s="10"/>
      <c r="C85" s="72"/>
      <c r="E85" s="14"/>
      <c r="F85" s="14"/>
      <c r="G85" s="217">
        <f>IF(C80=0,0,SUM(G80:G84))</f>
        <v>100</v>
      </c>
      <c r="H85" s="45" t="str">
        <f>IF(AND(C80&gt;0,G85=0),"PLEASE ENSURE KPIs ARE SET",IF(AND(C92&gt;0,G85&gt;0,G85&lt;100),"PLEASE ENSURE TOTAL WEIGHTAGE IS 100%.",IF(G85&gt;100,"WEIGHTAGE EXCEEDED, PLEASE REVIEW.","")))</f>
        <v/>
      </c>
      <c r="I85" s="14"/>
      <c r="J85" s="11"/>
      <c r="K85" s="14"/>
      <c r="L85" s="103"/>
      <c r="M85" s="103"/>
      <c r="N85" s="105"/>
      <c r="O85" s="105" t="str">
        <f>IF(N85="","",1)</f>
        <v/>
      </c>
      <c r="P85" s="105"/>
      <c r="Q85" s="153"/>
    </row>
    <row r="86" spans="1:17" s="9" customFormat="1" ht="30" customHeight="1" x14ac:dyDescent="0.3">
      <c r="A86" s="393">
        <v>8</v>
      </c>
      <c r="B86" s="395" t="s">
        <v>129</v>
      </c>
      <c r="C86" s="485">
        <v>8</v>
      </c>
      <c r="D86" s="458">
        <v>1</v>
      </c>
      <c r="E86" s="627" t="s">
        <v>362</v>
      </c>
      <c r="F86" s="356">
        <v>5</v>
      </c>
      <c r="G86" s="366">
        <f>F86/$C$80*100</f>
        <v>100</v>
      </c>
      <c r="H86" s="337" t="s">
        <v>39</v>
      </c>
      <c r="I86" s="356"/>
      <c r="J86" s="337" t="s">
        <v>39</v>
      </c>
      <c r="K86" s="381" t="s">
        <v>41</v>
      </c>
      <c r="L86" s="384">
        <f>IF(OR($C$86=0,G86=0),FALSE,IF(J86="Outstanding",5,IF(J86="Exceeds",4,IF(J86="Successful",3,IF(J86="Partially",2,IF(J86="Unacceptable",1))))))</f>
        <v>5</v>
      </c>
      <c r="M86" s="387">
        <f>$C$86*G86*L86/10000</f>
        <v>0.4</v>
      </c>
      <c r="N86" s="168" t="s">
        <v>39</v>
      </c>
      <c r="O86" s="169" t="s">
        <v>131</v>
      </c>
      <c r="P86" s="105"/>
      <c r="Q86" s="153" t="str">
        <f>IF(AND($C$86&gt;0,G86&gt;0,J86=""),"RATING REQ'D",IF(AND(K86="",OR(J86="Outstanding",J86="Exceeds", J86="Unacceptable")),"Comments compulsory for O, E and U rating",""))</f>
        <v/>
      </c>
    </row>
    <row r="87" spans="1:17" s="9" customFormat="1" ht="30" customHeight="1" x14ac:dyDescent="0.3">
      <c r="A87" s="394"/>
      <c r="B87" s="378"/>
      <c r="C87" s="486"/>
      <c r="D87" s="459"/>
      <c r="E87" s="628"/>
      <c r="F87" s="357"/>
      <c r="G87" s="367"/>
      <c r="H87" s="338"/>
      <c r="I87" s="357"/>
      <c r="J87" s="338"/>
      <c r="K87" s="382"/>
      <c r="L87" s="385"/>
      <c r="M87" s="388"/>
      <c r="N87" s="170" t="s">
        <v>43</v>
      </c>
      <c r="O87" s="177" t="s">
        <v>132</v>
      </c>
      <c r="P87" s="105"/>
      <c r="Q87" s="153"/>
    </row>
    <row r="88" spans="1:17" s="9" customFormat="1" ht="30" customHeight="1" x14ac:dyDescent="0.3">
      <c r="A88" s="394"/>
      <c r="B88" s="378"/>
      <c r="C88" s="486"/>
      <c r="D88" s="459"/>
      <c r="E88" s="628"/>
      <c r="F88" s="357"/>
      <c r="G88" s="367"/>
      <c r="H88" s="338"/>
      <c r="I88" s="357"/>
      <c r="J88" s="338"/>
      <c r="K88" s="382"/>
      <c r="L88" s="385"/>
      <c r="M88" s="388"/>
      <c r="N88" s="170" t="s">
        <v>45</v>
      </c>
      <c r="O88" s="171" t="s">
        <v>133</v>
      </c>
      <c r="P88" s="105"/>
      <c r="Q88" s="153"/>
    </row>
    <row r="89" spans="1:17" s="9" customFormat="1" ht="30" customHeight="1" x14ac:dyDescent="0.3">
      <c r="A89" s="394"/>
      <c r="B89" s="378"/>
      <c r="C89" s="486"/>
      <c r="D89" s="459"/>
      <c r="E89" s="628"/>
      <c r="F89" s="357"/>
      <c r="G89" s="367"/>
      <c r="H89" s="338"/>
      <c r="I89" s="357"/>
      <c r="J89" s="338"/>
      <c r="K89" s="382"/>
      <c r="L89" s="385"/>
      <c r="M89" s="388"/>
      <c r="N89" s="170" t="s">
        <v>47</v>
      </c>
      <c r="O89" s="171" t="s">
        <v>134</v>
      </c>
      <c r="P89" s="105"/>
      <c r="Q89" s="153"/>
    </row>
    <row r="90" spans="1:17" s="9" customFormat="1" ht="30" customHeight="1" thickBot="1" x14ac:dyDescent="0.35">
      <c r="A90" s="417"/>
      <c r="B90" s="407"/>
      <c r="C90" s="487"/>
      <c r="D90" s="469"/>
      <c r="E90" s="629"/>
      <c r="F90" s="358"/>
      <c r="G90" s="368"/>
      <c r="H90" s="339"/>
      <c r="I90" s="358"/>
      <c r="J90" s="339"/>
      <c r="K90" s="383"/>
      <c r="L90" s="386"/>
      <c r="M90" s="389"/>
      <c r="N90" s="172" t="s">
        <v>49</v>
      </c>
      <c r="O90" s="180" t="s">
        <v>135</v>
      </c>
      <c r="P90" s="105"/>
      <c r="Q90" s="153"/>
    </row>
    <row r="91" spans="1:17" s="9" customFormat="1" ht="12.6" thickBot="1" x14ac:dyDescent="0.35">
      <c r="A91" s="11"/>
      <c r="B91" s="10"/>
      <c r="C91" s="72"/>
      <c r="E91" s="14"/>
      <c r="F91" s="14"/>
      <c r="G91" s="217">
        <f>IF(C86=0,0,SUM(G86:G90))</f>
        <v>100</v>
      </c>
      <c r="H91" s="45" t="str">
        <f>IF(AND(C86&gt;0,G91=0),"PLEASE ENSURE KPIs ARE SET",IF(AND(C98&gt;0,G91&gt;0,G91&lt;100),"PLEASE ENSURE TOTAL WEIGHTAGE IS 100%.",IF(G91&gt;100,"WEIGHTAGE EXCEEDED, PLEASE REVIEW.","")))</f>
        <v/>
      </c>
      <c r="I91" s="14"/>
      <c r="J91" s="11"/>
      <c r="K91" s="14"/>
      <c r="L91" s="103"/>
      <c r="M91" s="103"/>
      <c r="N91" s="105"/>
      <c r="O91" s="105" t="str">
        <f>IF(N91="","",1)</f>
        <v/>
      </c>
      <c r="P91" s="105"/>
      <c r="Q91" s="153"/>
    </row>
    <row r="92" spans="1:17" s="4" customFormat="1" ht="15" thickBot="1" x14ac:dyDescent="0.35">
      <c r="A92" s="30"/>
      <c r="C92" s="74">
        <f>SUM(C24:C90)</f>
        <v>100</v>
      </c>
      <c r="D92" s="45" t="str">
        <f>IF(C92&lt;100,"INSUFFICIENT WEIGHTAGE.",IF(C92&gt;100,"WEIGHTAGE EXCEEDED.",""))</f>
        <v/>
      </c>
      <c r="G92"/>
      <c r="H92" s="45"/>
      <c r="I92" s="50" t="s">
        <v>136</v>
      </c>
      <c r="J92" s="48">
        <f>IF(AND(C92=100,P92="OK",P93=0),SUM(M24:M90),"")</f>
        <v>3.1500000000000004</v>
      </c>
      <c r="L92" s="93"/>
      <c r="M92" s="93"/>
      <c r="N92" s="94"/>
      <c r="O92" s="124" t="s">
        <v>137</v>
      </c>
      <c r="P92" s="133" t="str">
        <f>IF(AND(H44="",H73="",H79="",H85=""),"OK","NOT OK")</f>
        <v>OK</v>
      </c>
      <c r="Q92" s="94"/>
    </row>
    <row r="93" spans="1:17" ht="16.5" customHeight="1" x14ac:dyDescent="0.4">
      <c r="I93" s="50" t="s">
        <v>138</v>
      </c>
      <c r="J93" s="40" t="str">
        <f>IF(O94=5,"Outstanding",IF(O94=4,"Exceeds",IF(O94=3,"Successful",IF(O94=2,"Partially",IF(O94=1,"Unacceptable","")))))</f>
        <v>Successful</v>
      </c>
      <c r="K93"/>
      <c r="M93" s="91"/>
      <c r="O93" s="124" t="s">
        <v>139</v>
      </c>
      <c r="P93" s="156">
        <f>SUM(O24:O85)</f>
        <v>0</v>
      </c>
    </row>
    <row r="94" spans="1:17" ht="16.5" customHeight="1" thickBot="1" x14ac:dyDescent="0.35">
      <c r="K94"/>
      <c r="M94" s="91"/>
      <c r="O94" s="94">
        <f>IF(J92="","",ROUND(J92,0))</f>
        <v>3</v>
      </c>
      <c r="P94" s="133"/>
    </row>
    <row r="95" spans="1:17" s="4" customFormat="1" x14ac:dyDescent="0.3">
      <c r="A95" s="16" t="s">
        <v>140</v>
      </c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93"/>
      <c r="M95" s="94"/>
      <c r="N95" s="125"/>
      <c r="O95" s="94"/>
      <c r="P95" s="94"/>
      <c r="Q95" s="94"/>
    </row>
    <row r="96" spans="1:17" s="51" customFormat="1" x14ac:dyDescent="0.25">
      <c r="A96" s="57"/>
      <c r="K96" s="58"/>
      <c r="L96" s="126"/>
      <c r="M96" s="127"/>
      <c r="N96" s="128"/>
      <c r="O96" s="127"/>
      <c r="P96" s="127"/>
      <c r="Q96" s="127"/>
    </row>
    <row r="97" spans="1:17" s="51" customFormat="1" ht="12" x14ac:dyDescent="0.25">
      <c r="A97" s="57"/>
      <c r="B97" s="52"/>
      <c r="C97" s="52"/>
      <c r="E97" s="52"/>
      <c r="H97" s="52"/>
      <c r="I97" s="52"/>
      <c r="K97" s="64"/>
      <c r="L97" s="126"/>
      <c r="M97" s="126"/>
      <c r="N97" s="127"/>
      <c r="O97" s="127"/>
      <c r="P97" s="127"/>
      <c r="Q97" s="127"/>
    </row>
    <row r="98" spans="1:17" s="4" customFormat="1" ht="12" x14ac:dyDescent="0.25">
      <c r="A98" s="19"/>
      <c r="B98" s="4" t="s">
        <v>141</v>
      </c>
      <c r="E98" s="4" t="s">
        <v>142</v>
      </c>
      <c r="H98" s="4" t="s">
        <v>143</v>
      </c>
      <c r="K98" s="20" t="s">
        <v>142</v>
      </c>
      <c r="L98" s="93"/>
      <c r="M98" s="93"/>
      <c r="N98" s="94"/>
      <c r="O98" s="94"/>
      <c r="P98" s="94"/>
      <c r="Q98" s="94"/>
    </row>
    <row r="99" spans="1:17" ht="15" thickBot="1" x14ac:dyDescent="0.35">
      <c r="A99" s="21"/>
      <c r="B99" s="8"/>
      <c r="C99" s="8"/>
      <c r="D99" s="8"/>
      <c r="E99" s="8"/>
      <c r="F99" s="8"/>
      <c r="G99" s="8"/>
      <c r="H99" s="8"/>
      <c r="I99" s="8"/>
      <c r="J99" s="8"/>
      <c r="K99" s="22"/>
      <c r="M99" s="91"/>
    </row>
    <row r="100" spans="1:17" ht="85.5" customHeight="1" x14ac:dyDescent="0.3"/>
    <row r="101" spans="1:17" ht="15" thickBot="1" x14ac:dyDescent="0.35">
      <c r="A101" s="7" t="s">
        <v>144</v>
      </c>
      <c r="B101" s="8"/>
      <c r="C101" s="8"/>
      <c r="D101" s="8"/>
      <c r="E101" s="8"/>
      <c r="F101" s="8"/>
      <c r="G101" s="8"/>
      <c r="H101" s="8"/>
      <c r="I101" s="8"/>
      <c r="J101" s="8"/>
    </row>
    <row r="102" spans="1:17" ht="12" customHeight="1" x14ac:dyDescent="0.3">
      <c r="A102" s="80" t="s">
        <v>145</v>
      </c>
      <c r="B102" s="9"/>
    </row>
    <row r="103" spans="1:17" ht="12" customHeight="1" x14ac:dyDescent="0.3">
      <c r="A103" s="9"/>
      <c r="B103" s="9" t="s">
        <v>146</v>
      </c>
    </row>
    <row r="104" spans="1:17" ht="12" customHeight="1" x14ac:dyDescent="0.3">
      <c r="A104" s="9"/>
      <c r="B104" s="9" t="s">
        <v>147</v>
      </c>
    </row>
    <row r="105" spans="1:17" ht="12" customHeight="1" x14ac:dyDescent="0.3">
      <c r="A105" s="9"/>
      <c r="B105" s="9" t="s">
        <v>148</v>
      </c>
    </row>
    <row r="106" spans="1:17" ht="12" customHeight="1" x14ac:dyDescent="0.3">
      <c r="A106" s="9"/>
      <c r="B106" s="9" t="s">
        <v>149</v>
      </c>
    </row>
    <row r="107" spans="1:17" ht="12" customHeight="1" thickBot="1" x14ac:dyDescent="0.35">
      <c r="A107" s="9"/>
      <c r="B107" s="9" t="s">
        <v>150</v>
      </c>
    </row>
    <row r="108" spans="1:17" s="3" customFormat="1" x14ac:dyDescent="0.3">
      <c r="A108" s="343" t="s">
        <v>23</v>
      </c>
      <c r="B108" s="426" t="s">
        <v>151</v>
      </c>
      <c r="C108" s="426" t="s">
        <v>152</v>
      </c>
      <c r="D108" s="426"/>
      <c r="E108" s="426"/>
      <c r="F108" s="428"/>
      <c r="G108" s="343" t="s">
        <v>28</v>
      </c>
      <c r="H108" s="390"/>
      <c r="I108" s="343" t="s">
        <v>29</v>
      </c>
      <c r="J108" s="390"/>
      <c r="K108" s="41"/>
      <c r="L108" s="129"/>
      <c r="M108" s="130"/>
      <c r="N108" s="130"/>
      <c r="O108" s="130"/>
      <c r="P108" s="130"/>
      <c r="Q108" s="130"/>
    </row>
    <row r="109" spans="1:17" s="3" customFormat="1" ht="15" thickBot="1" x14ac:dyDescent="0.35">
      <c r="A109" s="425"/>
      <c r="B109" s="427"/>
      <c r="C109" s="427"/>
      <c r="D109" s="427"/>
      <c r="E109" s="427"/>
      <c r="F109" s="429"/>
      <c r="G109" s="81" t="s">
        <v>34</v>
      </c>
      <c r="H109" s="77" t="s">
        <v>35</v>
      </c>
      <c r="I109" s="81" t="s">
        <v>34</v>
      </c>
      <c r="J109" s="77" t="s">
        <v>36</v>
      </c>
      <c r="K109" s="41"/>
      <c r="L109" s="129"/>
      <c r="M109" s="130"/>
      <c r="N109" s="130"/>
      <c r="O109" s="130"/>
      <c r="P109" s="130"/>
      <c r="Q109" s="130"/>
    </row>
    <row r="110" spans="1:17" s="24" customFormat="1" ht="82.5" customHeight="1" thickBot="1" x14ac:dyDescent="0.35">
      <c r="A110" s="36">
        <v>1</v>
      </c>
      <c r="B110" s="37" t="s">
        <v>153</v>
      </c>
      <c r="C110" s="433" t="s">
        <v>154</v>
      </c>
      <c r="D110" s="434"/>
      <c r="E110" s="434"/>
      <c r="F110" s="435"/>
      <c r="G110" s="60"/>
      <c r="H110" s="61"/>
      <c r="I110" s="60" t="s">
        <v>71</v>
      </c>
      <c r="J110" s="78"/>
      <c r="K110" s="137">
        <f>IF(I110="Outstanding",5,IF(I110="Exceeds",4,IF(I110="Successful",3,IF(I110="Partially",2,IF(I110="Unacceptable",1)))))</f>
        <v>3</v>
      </c>
      <c r="L110" s="131">
        <f>K110*0.2</f>
        <v>0.60000000000000009</v>
      </c>
      <c r="M110" s="132"/>
      <c r="N110" s="105" t="str">
        <f>IF(P110="","",1)</f>
        <v/>
      </c>
      <c r="O110" s="132"/>
      <c r="P110" s="153" t="str">
        <f>IF(I110="","RATING REQ'D",IF(AND(J110="",OR(I110="Outstanding",I110="Exceeds",I110="Unacceptable")),"Comments compulsory for O, E or U rating",""))</f>
        <v/>
      </c>
      <c r="Q110" s="132"/>
    </row>
    <row r="111" spans="1:17" s="24" customFormat="1" ht="48" customHeight="1" thickBot="1" x14ac:dyDescent="0.35">
      <c r="A111" s="85">
        <v>2</v>
      </c>
      <c r="B111" s="12" t="s">
        <v>155</v>
      </c>
      <c r="C111" s="436" t="s">
        <v>156</v>
      </c>
      <c r="D111" s="437"/>
      <c r="E111" s="437"/>
      <c r="F111" s="438"/>
      <c r="G111" s="53"/>
      <c r="H111" s="54"/>
      <c r="I111" s="53" t="s">
        <v>71</v>
      </c>
      <c r="J111" s="79"/>
      <c r="K111" s="137">
        <f>IF(I111="Outstanding",5,IF(I111="Exceeds",4,IF(I111="Successful",3,IF(I111="Partially",2,IF(I111="Unacceptable",1)))))</f>
        <v>3</v>
      </c>
      <c r="L111" s="131">
        <f>K111*0.2</f>
        <v>0.60000000000000009</v>
      </c>
      <c r="M111" s="132"/>
      <c r="N111" s="105" t="str">
        <f>IF(P111="","",1)</f>
        <v/>
      </c>
      <c r="O111" s="132"/>
      <c r="P111" s="153" t="str">
        <f>IF(I111="","RATING REQ'D",IF(AND(J111="",OR(I111="Outstanding",I111="Exceeds",I111="Unacceptable")),"Comments compulsory for O, E or U rating",""))</f>
        <v/>
      </c>
      <c r="Q111" s="132"/>
    </row>
    <row r="112" spans="1:17" s="24" customFormat="1" ht="69" customHeight="1" thickBot="1" x14ac:dyDescent="0.35">
      <c r="A112" s="38">
        <v>3</v>
      </c>
      <c r="B112" s="39" t="s">
        <v>157</v>
      </c>
      <c r="C112" s="439" t="s">
        <v>158</v>
      </c>
      <c r="D112" s="440"/>
      <c r="E112" s="440"/>
      <c r="F112" s="440"/>
      <c r="G112" s="62"/>
      <c r="H112" s="63"/>
      <c r="I112" s="62" t="s">
        <v>71</v>
      </c>
      <c r="J112" s="78"/>
      <c r="K112" s="137">
        <f>IF(I112="Outstanding",5,IF(I112="Exceeds",4,IF(I112="Successful",3,IF(I112="Partially",2,IF(I112="Unacceptable",1)))))</f>
        <v>3</v>
      </c>
      <c r="L112" s="131">
        <f>K112*0.2</f>
        <v>0.60000000000000009</v>
      </c>
      <c r="M112" s="132"/>
      <c r="N112" s="105" t="str">
        <f>IF(P112="","",1)</f>
        <v/>
      </c>
      <c r="O112" s="132"/>
      <c r="P112" s="153" t="str">
        <f>IF(I112="","RATING REQ'D",IF(AND(J112="",OR(I112="Outstanding",I112="Exceeds",I112="Unacceptable")),"Comments compulsory for O, E or U rating",""))</f>
        <v/>
      </c>
      <c r="Q112" s="132"/>
    </row>
    <row r="113" spans="1:17" s="24" customFormat="1" ht="69" customHeight="1" thickBot="1" x14ac:dyDescent="0.35">
      <c r="A113" s="88">
        <v>4</v>
      </c>
      <c r="B113" s="13" t="s">
        <v>159</v>
      </c>
      <c r="C113" s="445" t="s">
        <v>160</v>
      </c>
      <c r="D113" s="446"/>
      <c r="E113" s="446"/>
      <c r="F113" s="446"/>
      <c r="G113" s="55"/>
      <c r="H113" s="56"/>
      <c r="I113" s="55" t="s">
        <v>71</v>
      </c>
      <c r="J113" s="79"/>
      <c r="K113" s="137">
        <f>IF(I113="Outstanding",5,IF(I113="Exceeds",4,IF(I113="Successful",3,IF(I113="Partially",2,IF(I113="Unacceptable",1)))))</f>
        <v>3</v>
      </c>
      <c r="L113" s="131">
        <f>K113*0.2</f>
        <v>0.60000000000000009</v>
      </c>
      <c r="M113" s="132"/>
      <c r="N113" s="105"/>
      <c r="O113" s="132"/>
      <c r="P113" s="153"/>
      <c r="Q113" s="132"/>
    </row>
    <row r="114" spans="1:17" s="24" customFormat="1" ht="93" customHeight="1" thickBot="1" x14ac:dyDescent="0.35">
      <c r="A114" s="89">
        <v>5</v>
      </c>
      <c r="B114" s="90" t="s">
        <v>161</v>
      </c>
      <c r="C114" s="441" t="s">
        <v>162</v>
      </c>
      <c r="D114" s="442"/>
      <c r="E114" s="442"/>
      <c r="F114" s="442"/>
      <c r="G114" s="62"/>
      <c r="H114" s="63"/>
      <c r="I114" s="62" t="s">
        <v>71</v>
      </c>
      <c r="J114" s="78"/>
      <c r="K114" s="137">
        <f>IF(I114="Outstanding",5,IF(I114="Exceeds",4,IF(I114="Successful",3,IF(I114="Partially",2,IF(I114="Unacceptable",1)))))</f>
        <v>3</v>
      </c>
      <c r="L114" s="131">
        <f>K114*0.2</f>
        <v>0.60000000000000009</v>
      </c>
      <c r="M114" s="132"/>
      <c r="N114" s="105" t="str">
        <f>IF(P114="","",1)</f>
        <v/>
      </c>
      <c r="O114" s="132"/>
      <c r="P114" s="153" t="str">
        <f>IF(I114="","RATING REQ'D",IF(AND(J114="",OR(I114="Outstanding",I114="Exceeds",I114="Unacceptable")),"Comments compulsory for O, E or U rating",""))</f>
        <v/>
      </c>
      <c r="Q114" s="132"/>
    </row>
    <row r="115" spans="1:17" ht="16.5" customHeight="1" x14ac:dyDescent="0.3">
      <c r="H115" s="50" t="s">
        <v>163</v>
      </c>
      <c r="I115" s="48">
        <f>IF(O115=0,SUM(L110:L114),"")</f>
        <v>3.0000000000000004</v>
      </c>
      <c r="J115" s="1"/>
      <c r="N115" s="124" t="s">
        <v>164</v>
      </c>
      <c r="O115" s="133">
        <f>SUM(N110:N114)</f>
        <v>0</v>
      </c>
    </row>
    <row r="116" spans="1:17" x14ac:dyDescent="0.3">
      <c r="A116" s="1"/>
      <c r="H116" s="50" t="s">
        <v>165</v>
      </c>
      <c r="I116" s="40" t="str">
        <f>IF(O116=5,"Outstanding",IF(O116=4,"Exceeds",IF(O116=3,"Successful",IF(O116=2,"Partially",IF(O116=1,"Unacceptable","")))))</f>
        <v>Successful</v>
      </c>
      <c r="J116" s="1"/>
      <c r="L116" s="92"/>
      <c r="O116" s="94">
        <f>IF(I115="","",ROUND(I115,0))</f>
        <v>3</v>
      </c>
    </row>
    <row r="117" spans="1:17" ht="4.5" customHeight="1" x14ac:dyDescent="0.3">
      <c r="A117" s="1"/>
      <c r="I117" s="47"/>
      <c r="J117" s="1"/>
      <c r="L117" s="92"/>
    </row>
    <row r="118" spans="1:17" x14ac:dyDescent="0.3">
      <c r="A118" s="1"/>
      <c r="H118" s="50" t="s">
        <v>166</v>
      </c>
      <c r="I118" s="49">
        <f>IF(OR(J92="",I115=""),"",(J92*0.9)+(I115*0.1))</f>
        <v>3.1350000000000007</v>
      </c>
      <c r="L118" s="92"/>
    </row>
    <row r="119" spans="1:17" x14ac:dyDescent="0.3">
      <c r="A119" s="1"/>
      <c r="H119" s="50" t="s">
        <v>167</v>
      </c>
      <c r="I119" s="40" t="str">
        <f>IF(O119=5,"Outstanding",IF(O119=4,"Exceeds",IF(O119=3,"Successful",IF(O119=2,"Partially",IF(O119=1,"Unacceptable","")))))</f>
        <v>Successful</v>
      </c>
      <c r="L119" s="92"/>
      <c r="O119" s="94">
        <f>IF(I118="","",ROUND(I118,0))</f>
        <v>3</v>
      </c>
    </row>
    <row r="120" spans="1:17" ht="8.25" customHeight="1" thickBot="1" x14ac:dyDescent="0.35"/>
    <row r="121" spans="1:17" ht="12" customHeight="1" x14ac:dyDescent="0.3">
      <c r="A121" s="19" t="s">
        <v>168</v>
      </c>
      <c r="B121" s="25"/>
      <c r="C121" s="25"/>
      <c r="D121" s="25"/>
      <c r="E121" s="25"/>
      <c r="F121" s="25"/>
      <c r="G121" s="25"/>
      <c r="H121" s="25"/>
      <c r="I121" s="25"/>
      <c r="J121" s="26"/>
    </row>
    <row r="122" spans="1:17" s="51" customFormat="1" ht="12" x14ac:dyDescent="0.25">
      <c r="A122" s="57"/>
      <c r="J122" s="58"/>
      <c r="K122" s="59"/>
      <c r="L122" s="126"/>
      <c r="M122" s="127"/>
      <c r="N122" s="127"/>
      <c r="O122" s="127"/>
      <c r="P122" s="127"/>
      <c r="Q122" s="127"/>
    </row>
    <row r="123" spans="1:17" s="51" customFormat="1" ht="12" x14ac:dyDescent="0.25">
      <c r="A123" s="57"/>
      <c r="B123" s="52"/>
      <c r="C123" s="52"/>
      <c r="E123" s="52"/>
      <c r="G123" s="52"/>
      <c r="H123" s="52"/>
      <c r="J123" s="64"/>
      <c r="K123" s="59"/>
      <c r="L123" s="126"/>
      <c r="M123" s="127"/>
      <c r="N123" s="127"/>
      <c r="O123" s="127"/>
      <c r="P123" s="127"/>
      <c r="Q123" s="127"/>
    </row>
    <row r="124" spans="1:17" s="4" customFormat="1" ht="12" x14ac:dyDescent="0.25">
      <c r="A124" s="19"/>
      <c r="B124" s="443" t="s">
        <v>141</v>
      </c>
      <c r="C124" s="443"/>
      <c r="E124" s="6" t="s">
        <v>142</v>
      </c>
      <c r="G124" s="444" t="s">
        <v>143</v>
      </c>
      <c r="H124" s="444"/>
      <c r="J124" s="31" t="s">
        <v>142</v>
      </c>
      <c r="K124" s="6"/>
      <c r="L124" s="93"/>
      <c r="M124" s="94"/>
      <c r="N124" s="94"/>
      <c r="O124" s="94"/>
      <c r="P124" s="94"/>
      <c r="Q124" s="94"/>
    </row>
    <row r="125" spans="1:17" s="4" customFormat="1" ht="6.75" customHeight="1" thickBot="1" x14ac:dyDescent="0.3">
      <c r="A125" s="28"/>
      <c r="B125" s="5"/>
      <c r="C125" s="5"/>
      <c r="D125" s="5"/>
      <c r="E125" s="5"/>
      <c r="F125" s="5"/>
      <c r="G125" s="5"/>
      <c r="H125" s="5"/>
      <c r="I125" s="5"/>
      <c r="J125" s="29"/>
      <c r="K125" s="6"/>
      <c r="L125" s="93"/>
      <c r="M125" s="94"/>
      <c r="N125" s="94"/>
      <c r="O125" s="94"/>
      <c r="P125" s="94"/>
      <c r="Q125" s="94"/>
    </row>
    <row r="126" spans="1:17" ht="6" customHeight="1" x14ac:dyDescent="0.3">
      <c r="K126"/>
      <c r="L126" s="92"/>
    </row>
    <row r="127" spans="1:17" ht="6" customHeight="1" x14ac:dyDescent="0.3">
      <c r="K127"/>
      <c r="L127" s="92"/>
    </row>
    <row r="128" spans="1:17" ht="6" customHeight="1" x14ac:dyDescent="0.3">
      <c r="K128"/>
      <c r="L128" s="92"/>
    </row>
    <row r="129" spans="1:17" ht="21.75" customHeight="1" x14ac:dyDescent="0.3">
      <c r="K129"/>
      <c r="L129" s="92"/>
    </row>
    <row r="130" spans="1:17" ht="18.600000000000001" thickBot="1" x14ac:dyDescent="0.4">
      <c r="A130" s="35" t="s">
        <v>169</v>
      </c>
      <c r="B130" s="8"/>
      <c r="C130" s="8"/>
      <c r="D130" s="8"/>
      <c r="E130" s="8"/>
      <c r="F130" s="8"/>
      <c r="G130" s="8"/>
      <c r="H130" s="8"/>
      <c r="I130" s="8"/>
      <c r="J130" s="8"/>
      <c r="K130"/>
      <c r="L130" s="134"/>
      <c r="M130" s="135"/>
    </row>
    <row r="132" spans="1:17" ht="18" x14ac:dyDescent="0.35">
      <c r="A132" s="2" t="s">
        <v>170</v>
      </c>
      <c r="C132" s="65"/>
      <c r="K132"/>
      <c r="L132" s="92"/>
    </row>
    <row r="133" spans="1:17" x14ac:dyDescent="0.3">
      <c r="K133"/>
      <c r="L133" s="92"/>
    </row>
    <row r="134" spans="1:17" ht="12" customHeight="1" x14ac:dyDescent="0.3">
      <c r="A134" s="80" t="s">
        <v>171</v>
      </c>
      <c r="B134" s="9"/>
      <c r="C134" s="27"/>
      <c r="D134" s="27"/>
      <c r="E134" s="27"/>
      <c r="F134" s="27"/>
      <c r="G134" s="27"/>
      <c r="H134" s="27"/>
      <c r="I134" s="27"/>
      <c r="J134" s="27"/>
      <c r="K134"/>
      <c r="L134" s="92"/>
    </row>
    <row r="135" spans="1:17" ht="12" customHeight="1" x14ac:dyDescent="0.3">
      <c r="A135" s="9"/>
      <c r="B135" s="9" t="s">
        <v>172</v>
      </c>
      <c r="C135" s="27"/>
      <c r="D135" s="27"/>
      <c r="E135" s="27"/>
      <c r="F135" s="27"/>
      <c r="G135" s="27"/>
      <c r="H135" s="27"/>
      <c r="I135" s="27"/>
      <c r="J135" s="27"/>
      <c r="K135"/>
      <c r="L135" s="92"/>
    </row>
    <row r="136" spans="1:17" ht="12" customHeight="1" x14ac:dyDescent="0.3">
      <c r="A136" s="9"/>
      <c r="B136" s="9" t="s">
        <v>173</v>
      </c>
      <c r="C136" s="27"/>
      <c r="D136" s="27"/>
      <c r="E136" s="27"/>
      <c r="F136" s="27"/>
      <c r="G136" s="27"/>
      <c r="H136" s="27"/>
      <c r="I136" s="27"/>
      <c r="J136" s="27"/>
      <c r="K136"/>
      <c r="L136" s="92"/>
    </row>
    <row r="137" spans="1:17" ht="12" customHeight="1" x14ac:dyDescent="0.3">
      <c r="A137" s="9"/>
      <c r="B137" s="9" t="s">
        <v>174</v>
      </c>
      <c r="C137" s="27"/>
      <c r="D137" s="27"/>
      <c r="E137" s="27"/>
      <c r="F137" s="27"/>
      <c r="G137" s="27"/>
      <c r="H137" s="27"/>
      <c r="I137" s="27"/>
      <c r="J137" s="27"/>
      <c r="K137"/>
      <c r="L137" s="92"/>
    </row>
    <row r="138" spans="1:17" ht="12" customHeight="1" x14ac:dyDescent="0.3">
      <c r="A138" s="9"/>
      <c r="B138" s="9" t="s">
        <v>175</v>
      </c>
      <c r="C138" s="27"/>
      <c r="D138" s="27"/>
      <c r="E138" s="27"/>
      <c r="F138" s="27"/>
      <c r="G138" s="27"/>
      <c r="H138" s="27"/>
      <c r="I138" s="27"/>
      <c r="J138" s="27"/>
      <c r="K138"/>
      <c r="L138" s="92"/>
    </row>
    <row r="139" spans="1:17" ht="12" customHeight="1" x14ac:dyDescent="0.3">
      <c r="A139" s="9"/>
      <c r="B139" s="9" t="s">
        <v>176</v>
      </c>
      <c r="C139" s="27"/>
      <c r="D139" s="27"/>
      <c r="E139" s="27"/>
      <c r="F139" s="27"/>
      <c r="G139" s="27"/>
      <c r="H139" s="27"/>
      <c r="I139" s="27"/>
      <c r="J139" s="27"/>
      <c r="K139"/>
      <c r="L139" s="92"/>
    </row>
    <row r="140" spans="1:17" ht="4.5" customHeight="1" thickBo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/>
      <c r="L140" s="92"/>
    </row>
    <row r="141" spans="1:17" ht="15" thickBot="1" x14ac:dyDescent="0.35">
      <c r="A141" s="32" t="s">
        <v>35</v>
      </c>
      <c r="B141" s="33"/>
      <c r="C141" s="33"/>
      <c r="D141" s="33"/>
      <c r="E141" s="33"/>
      <c r="F141" s="33"/>
      <c r="G141" s="33"/>
      <c r="H141" s="33"/>
      <c r="I141" s="33"/>
      <c r="J141" s="34"/>
      <c r="K141"/>
      <c r="L141" s="92"/>
    </row>
    <row r="142" spans="1:17" s="66" customFormat="1" ht="73.5" customHeight="1" thickTop="1" x14ac:dyDescent="0.3">
      <c r="A142" s="430"/>
      <c r="B142" s="431"/>
      <c r="C142" s="431"/>
      <c r="D142" s="431"/>
      <c r="E142" s="431"/>
      <c r="F142" s="431"/>
      <c r="G142" s="431"/>
      <c r="H142" s="431"/>
      <c r="I142" s="431"/>
      <c r="J142" s="432"/>
      <c r="L142" s="136"/>
      <c r="M142" s="136"/>
      <c r="N142" s="136"/>
      <c r="O142" s="136"/>
      <c r="P142" s="136"/>
      <c r="Q142" s="136"/>
    </row>
    <row r="143" spans="1:17" s="66" customFormat="1" ht="15" thickBot="1" x14ac:dyDescent="0.35">
      <c r="A143" s="67" t="s">
        <v>177</v>
      </c>
      <c r="B143" s="68"/>
      <c r="C143" s="68"/>
      <c r="D143" s="68"/>
      <c r="E143" s="69"/>
      <c r="F143" s="70"/>
      <c r="G143" s="68"/>
      <c r="H143" s="69"/>
      <c r="I143" s="70" t="s">
        <v>178</v>
      </c>
      <c r="J143" s="71"/>
      <c r="L143" s="136"/>
      <c r="M143" s="136"/>
      <c r="N143" s="136"/>
      <c r="O143" s="136"/>
      <c r="P143" s="136"/>
      <c r="Q143" s="136"/>
    </row>
    <row r="144" spans="1:17" ht="15" thickBot="1" x14ac:dyDescent="0.35">
      <c r="A144" s="43"/>
      <c r="J144" s="44"/>
      <c r="K144"/>
      <c r="L144" s="92"/>
    </row>
    <row r="145" spans="1:17" ht="15" thickBot="1" x14ac:dyDescent="0.35">
      <c r="A145" s="32" t="s">
        <v>36</v>
      </c>
      <c r="B145" s="33"/>
      <c r="C145" s="33"/>
      <c r="D145" s="33"/>
      <c r="E145" s="33"/>
      <c r="F145" s="33"/>
      <c r="G145" s="33"/>
      <c r="H145" s="33"/>
      <c r="I145" s="33"/>
      <c r="J145" s="34"/>
      <c r="K145"/>
      <c r="L145" s="92"/>
    </row>
    <row r="146" spans="1:17" s="66" customFormat="1" ht="73.5" customHeight="1" thickTop="1" x14ac:dyDescent="0.3">
      <c r="A146" s="430"/>
      <c r="B146" s="431"/>
      <c r="C146" s="431"/>
      <c r="D146" s="431"/>
      <c r="E146" s="431"/>
      <c r="F146" s="431"/>
      <c r="G146" s="431"/>
      <c r="H146" s="431"/>
      <c r="I146" s="431"/>
      <c r="J146" s="432"/>
      <c r="L146" s="136"/>
      <c r="M146" s="136"/>
      <c r="N146" s="136"/>
      <c r="O146" s="136"/>
      <c r="P146" s="136"/>
      <c r="Q146" s="136"/>
    </row>
    <row r="147" spans="1:17" s="66" customFormat="1" ht="15" thickBot="1" x14ac:dyDescent="0.35">
      <c r="A147" s="67" t="s">
        <v>179</v>
      </c>
      <c r="B147" s="68"/>
      <c r="C147" s="68"/>
      <c r="D147" s="68"/>
      <c r="E147" s="69"/>
      <c r="F147" s="70"/>
      <c r="G147" s="68"/>
      <c r="H147" s="69"/>
      <c r="I147" s="70" t="s">
        <v>178</v>
      </c>
      <c r="J147" s="71"/>
      <c r="L147" s="136"/>
      <c r="M147" s="136"/>
      <c r="N147" s="136"/>
      <c r="O147" s="136"/>
      <c r="P147" s="136"/>
      <c r="Q147" s="136"/>
    </row>
    <row r="148" spans="1:17" ht="4.5" customHeight="1" x14ac:dyDescent="0.3">
      <c r="K148"/>
      <c r="L148" s="92"/>
    </row>
  </sheetData>
  <mergeCells count="183">
    <mergeCell ref="C114:F114"/>
    <mergeCell ref="B124:C124"/>
    <mergeCell ref="G124:H124"/>
    <mergeCell ref="A86:A90"/>
    <mergeCell ref="A108:A109"/>
    <mergeCell ref="B108:B109"/>
    <mergeCell ref="C108:F109"/>
    <mergeCell ref="G108:H108"/>
    <mergeCell ref="A142:J142"/>
    <mergeCell ref="A146:J146"/>
    <mergeCell ref="E39:E43"/>
    <mergeCell ref="E51:E55"/>
    <mergeCell ref="E86:E90"/>
    <mergeCell ref="E63:E67"/>
    <mergeCell ref="E68:E72"/>
    <mergeCell ref="C111:F111"/>
    <mergeCell ref="C112:F112"/>
    <mergeCell ref="C113:F113"/>
    <mergeCell ref="I108:J108"/>
    <mergeCell ref="C110:F110"/>
    <mergeCell ref="H86:H90"/>
    <mergeCell ref="I86:I90"/>
    <mergeCell ref="J86:J90"/>
    <mergeCell ref="J57:J61"/>
    <mergeCell ref="B57:B61"/>
    <mergeCell ref="C57:C61"/>
    <mergeCell ref="D57:D61"/>
    <mergeCell ref="E57:E61"/>
    <mergeCell ref="F57:F61"/>
    <mergeCell ref="G57:G61"/>
    <mergeCell ref="H57:H61"/>
    <mergeCell ref="I57:I61"/>
    <mergeCell ref="J45:J49"/>
    <mergeCell ref="L86:L90"/>
    <mergeCell ref="M86:M90"/>
    <mergeCell ref="J80:J84"/>
    <mergeCell ref="K80:K84"/>
    <mergeCell ref="L80:L84"/>
    <mergeCell ref="M80:M84"/>
    <mergeCell ref="A80:A84"/>
    <mergeCell ref="B80:B84"/>
    <mergeCell ref="C80:C84"/>
    <mergeCell ref="D80:D84"/>
    <mergeCell ref="E80:E84"/>
    <mergeCell ref="F80:F84"/>
    <mergeCell ref="G80:G84"/>
    <mergeCell ref="H80:H84"/>
    <mergeCell ref="I80:I84"/>
    <mergeCell ref="K86:K90"/>
    <mergeCell ref="B86:B90"/>
    <mergeCell ref="C86:C90"/>
    <mergeCell ref="D86:D90"/>
    <mergeCell ref="F86:F90"/>
    <mergeCell ref="G86:G90"/>
    <mergeCell ref="M68:M72"/>
    <mergeCell ref="A74:A78"/>
    <mergeCell ref="B74:B78"/>
    <mergeCell ref="C74:C78"/>
    <mergeCell ref="D74:D78"/>
    <mergeCell ref="E74:E78"/>
    <mergeCell ref="F74:F78"/>
    <mergeCell ref="G74:G78"/>
    <mergeCell ref="H74:H78"/>
    <mergeCell ref="I74:I78"/>
    <mergeCell ref="J74:J78"/>
    <mergeCell ref="K74:K78"/>
    <mergeCell ref="L74:L78"/>
    <mergeCell ref="M74:M78"/>
    <mergeCell ref="K57:K61"/>
    <mergeCell ref="L57:L61"/>
    <mergeCell ref="M57:M61"/>
    <mergeCell ref="A63:A72"/>
    <mergeCell ref="B63:B72"/>
    <mergeCell ref="C63:C72"/>
    <mergeCell ref="D63:D67"/>
    <mergeCell ref="F63:F67"/>
    <mergeCell ref="G63:G67"/>
    <mergeCell ref="D68:D72"/>
    <mergeCell ref="F68:F72"/>
    <mergeCell ref="G68:G72"/>
    <mergeCell ref="H63:H67"/>
    <mergeCell ref="I63:I67"/>
    <mergeCell ref="J63:J67"/>
    <mergeCell ref="K63:K67"/>
    <mergeCell ref="L63:L67"/>
    <mergeCell ref="M63:M67"/>
    <mergeCell ref="H68:H72"/>
    <mergeCell ref="I68:I72"/>
    <mergeCell ref="J68:J72"/>
    <mergeCell ref="K68:K72"/>
    <mergeCell ref="L68:L72"/>
    <mergeCell ref="A57:A61"/>
    <mergeCell ref="K45:K49"/>
    <mergeCell ref="L45:L49"/>
    <mergeCell ref="M45:M49"/>
    <mergeCell ref="A51:A55"/>
    <mergeCell ref="B51:B55"/>
    <mergeCell ref="C51:C55"/>
    <mergeCell ref="D51:D55"/>
    <mergeCell ref="F51:F55"/>
    <mergeCell ref="G51:G55"/>
    <mergeCell ref="H51:H55"/>
    <mergeCell ref="I51:I55"/>
    <mergeCell ref="J51:J55"/>
    <mergeCell ref="K51:K55"/>
    <mergeCell ref="L51:L55"/>
    <mergeCell ref="M51:M55"/>
    <mergeCell ref="A45:A49"/>
    <mergeCell ref="B45:B49"/>
    <mergeCell ref="C45:C49"/>
    <mergeCell ref="D45:D49"/>
    <mergeCell ref="E45:E49"/>
    <mergeCell ref="F45:F49"/>
    <mergeCell ref="G45:G49"/>
    <mergeCell ref="H45:H49"/>
    <mergeCell ref="I45:I49"/>
    <mergeCell ref="D39:D43"/>
    <mergeCell ref="F39:F43"/>
    <mergeCell ref="G39:G43"/>
    <mergeCell ref="H39:H43"/>
    <mergeCell ref="I39:I43"/>
    <mergeCell ref="J39:J43"/>
    <mergeCell ref="K39:K43"/>
    <mergeCell ref="L39:L43"/>
    <mergeCell ref="M39:M43"/>
    <mergeCell ref="H29:H33"/>
    <mergeCell ref="I29:I33"/>
    <mergeCell ref="J29:J33"/>
    <mergeCell ref="K29:K33"/>
    <mergeCell ref="L29:L33"/>
    <mergeCell ref="M29:M33"/>
    <mergeCell ref="M34:M38"/>
    <mergeCell ref="D34:D38"/>
    <mergeCell ref="E34:E38"/>
    <mergeCell ref="F34:F38"/>
    <mergeCell ref="G34:G38"/>
    <mergeCell ref="H34:H38"/>
    <mergeCell ref="I34:I38"/>
    <mergeCell ref="J34:J38"/>
    <mergeCell ref="K34:K38"/>
    <mergeCell ref="L34:L38"/>
    <mergeCell ref="G22:G23"/>
    <mergeCell ref="H22:I22"/>
    <mergeCell ref="J22:K22"/>
    <mergeCell ref="L22:L23"/>
    <mergeCell ref="M22:M23"/>
    <mergeCell ref="N22:N23"/>
    <mergeCell ref="O22:O23"/>
    <mergeCell ref="A24:A43"/>
    <mergeCell ref="B24:B43"/>
    <mergeCell ref="C24:C43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D29:D33"/>
    <mergeCell ref="E29:E33"/>
    <mergeCell ref="F29:F33"/>
    <mergeCell ref="G29:G33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92">
    <cfRule type="cellIs" dxfId="227" priority="45" operator="notEqual">
      <formula>100</formula>
    </cfRule>
  </conditionalFormatting>
  <conditionalFormatting sqref="C132">
    <cfRule type="cellIs" dxfId="226" priority="41" operator="equal">
      <formula>""</formula>
    </cfRule>
  </conditionalFormatting>
  <conditionalFormatting sqref="G44">
    <cfRule type="cellIs" dxfId="225" priority="40" operator="notEqual">
      <formula>100</formula>
    </cfRule>
  </conditionalFormatting>
  <conditionalFormatting sqref="G50">
    <cfRule type="cellIs" dxfId="224" priority="16" operator="notEqual">
      <formula>100</formula>
    </cfRule>
  </conditionalFormatting>
  <conditionalFormatting sqref="G56">
    <cfRule type="cellIs" dxfId="223" priority="13" operator="notEqual">
      <formula>100</formula>
    </cfRule>
  </conditionalFormatting>
  <conditionalFormatting sqref="G62">
    <cfRule type="cellIs" dxfId="222" priority="10" operator="notEqual">
      <formula>100</formula>
    </cfRule>
  </conditionalFormatting>
  <conditionalFormatting sqref="G73">
    <cfRule type="cellIs" dxfId="221" priority="39" operator="notEqual">
      <formula>100</formula>
    </cfRule>
  </conditionalFormatting>
  <conditionalFormatting sqref="G79">
    <cfRule type="cellIs" dxfId="220" priority="38" operator="notEqual">
      <formula>100</formula>
    </cfRule>
  </conditionalFormatting>
  <conditionalFormatting sqref="G85">
    <cfRule type="cellIs" dxfId="219" priority="37" operator="notEqual">
      <formula>100</formula>
    </cfRule>
  </conditionalFormatting>
  <conditionalFormatting sqref="G91">
    <cfRule type="cellIs" dxfId="218" priority="7" operator="notEqual">
      <formula>100</formula>
    </cfRule>
  </conditionalFormatting>
  <conditionalFormatting sqref="K110:K114">
    <cfRule type="cellIs" dxfId="217" priority="25" operator="equal">
      <formula>FALSE</formula>
    </cfRule>
  </conditionalFormatting>
  <conditionalFormatting sqref="L24">
    <cfRule type="cellIs" dxfId="216" priority="35" operator="equal">
      <formula>FALSE</formula>
    </cfRule>
  </conditionalFormatting>
  <conditionalFormatting sqref="L29 L34">
    <cfRule type="cellIs" dxfId="215" priority="33" operator="equal">
      <formula>FALSE</formula>
    </cfRule>
  </conditionalFormatting>
  <conditionalFormatting sqref="L39">
    <cfRule type="cellIs" dxfId="214" priority="17" operator="equal">
      <formula>FALSE</formula>
    </cfRule>
  </conditionalFormatting>
  <conditionalFormatting sqref="L45">
    <cfRule type="cellIs" dxfId="213" priority="14" operator="equal">
      <formula>FALSE</formula>
    </cfRule>
  </conditionalFormatting>
  <conditionalFormatting sqref="L51">
    <cfRule type="cellIs" dxfId="212" priority="11" operator="equal">
      <formula>FALSE</formula>
    </cfRule>
  </conditionalFormatting>
  <conditionalFormatting sqref="L57">
    <cfRule type="cellIs" dxfId="211" priority="8" operator="equal">
      <formula>FALSE</formula>
    </cfRule>
  </conditionalFormatting>
  <conditionalFormatting sqref="L63">
    <cfRule type="cellIs" dxfId="210" priority="3" operator="equal">
      <formula>FALSE</formula>
    </cfRule>
  </conditionalFormatting>
  <conditionalFormatting sqref="L68">
    <cfRule type="cellIs" dxfId="209" priority="1" operator="equal">
      <formula>FALSE</formula>
    </cfRule>
  </conditionalFormatting>
  <conditionalFormatting sqref="L74">
    <cfRule type="cellIs" dxfId="208" priority="21" operator="equal">
      <formula>FALSE</formula>
    </cfRule>
  </conditionalFormatting>
  <conditionalFormatting sqref="L80">
    <cfRule type="cellIs" dxfId="207" priority="31" operator="equal">
      <formula>FALSE</formula>
    </cfRule>
  </conditionalFormatting>
  <conditionalFormatting sqref="L86">
    <cfRule type="cellIs" dxfId="206" priority="5" operator="equal">
      <formula>FALSE</formula>
    </cfRule>
  </conditionalFormatting>
  <dataValidations count="5">
    <dataValidation type="whole" allowBlank="1" showInputMessage="1" showErrorMessage="1" error="Only whole numbers between 10 to 100 is allowed." sqref="F63:F67" xr:uid="{00000000-0002-0000-0500-000000000000}">
      <formula1>3</formula1>
      <formula2>100</formula2>
    </dataValidation>
    <dataValidation allowBlank="1" showInputMessage="1" showErrorMessage="1" error="Only whole numbers between 10 to 100 is allowed." sqref="G24 G29 G34 G57 G86 G80 G74 G39 G45 G51 G63 G68" xr:uid="{00000000-0002-0000-0500-000001000000}"/>
    <dataValidation type="whole" allowBlank="1" showInputMessage="1" showErrorMessage="1" error="Only whole numbers between 10 to 100 is allowed." sqref="G81:G84 G25:G28 G30:G33 G35:G38 F34 C86 F68 F86 C80 F80 F74 G75:G78 C74:C78 G40:G43 F39 F45 G46:G49 C45:C49 F51 G52:G55 C51:C55 F57 G58:G61 C57:C61 G87:G90 G64:G67 G69:G72" xr:uid="{00000000-0002-0000-0500-000002000000}">
      <formula1>5</formula1>
      <formula2>100</formula2>
    </dataValidation>
    <dataValidation type="list" allowBlank="1" showInputMessage="1" showErrorMessage="1" sqref="J80:J84 C132 H80:H84 G110:G114 I110:I114 J74:J78 H74:H78 H24:H43 J24:J43 J45:J49 H45:H49 J51:J55 H51:H55 J57:J61 H57:H61 H63:H72 J63:J72 J86:J90 H86:H90" xr:uid="{00000000-0002-0000-0500-000003000000}">
      <formula1>"Outstanding, Exceeds, Successful, Partially, Unacceptable"</formula1>
    </dataValidation>
    <dataValidation type="whole" allowBlank="1" showInputMessage="1" showErrorMessage="1" error="Only whole numbers between 10 to 100 is allowed." sqref="F24 F29 C81:C84 C24:C43 C63:C72 C87:C90" xr:uid="{00000000-0002-0000-0500-000004000000}">
      <formula1>10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65E-DC9E-4451-91CF-54E141B1E13E}">
  <sheetPr>
    <tabColor rgb="FF00B050"/>
  </sheetPr>
  <dimension ref="A1:Q136"/>
  <sheetViews>
    <sheetView topLeftCell="A89" zoomScale="68" zoomScaleNormal="68" workbookViewId="0">
      <selection activeCell="K114" sqref="K114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3.33203125" customWidth="1"/>
    <col min="4" max="4" width="2" customWidth="1"/>
    <col min="5" max="5" width="60.33203125" customWidth="1"/>
    <col min="6" max="6" width="14.44140625" bestFit="1" customWidth="1"/>
    <col min="7" max="7" width="12.6640625" bestFit="1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21.33203125" style="92" bestFit="1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180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47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36.6" customHeight="1" thickBot="1" x14ac:dyDescent="0.35">
      <c r="A23" s="344"/>
      <c r="B23" s="502"/>
      <c r="C23" s="355"/>
      <c r="D23" s="351"/>
      <c r="E23" s="348"/>
      <c r="F23" s="503"/>
      <c r="G23" s="355"/>
      <c r="H23" s="212" t="s">
        <v>34</v>
      </c>
      <c r="I23" s="213" t="s">
        <v>35</v>
      </c>
      <c r="J23" s="212" t="s">
        <v>34</v>
      </c>
      <c r="K23" s="213" t="s">
        <v>36</v>
      </c>
      <c r="L23" s="500"/>
      <c r="M23" s="501"/>
      <c r="N23" s="501"/>
      <c r="O23" s="501"/>
    </row>
    <row r="24" spans="1:17" s="9" customFormat="1" ht="30" customHeight="1" x14ac:dyDescent="0.3">
      <c r="A24" s="393">
        <v>1</v>
      </c>
      <c r="B24" s="510" t="s">
        <v>207</v>
      </c>
      <c r="C24" s="513">
        <v>50</v>
      </c>
      <c r="D24" s="508">
        <v>1</v>
      </c>
      <c r="E24" s="509" t="s">
        <v>363</v>
      </c>
      <c r="F24" s="395">
        <v>15</v>
      </c>
      <c r="G24" s="401">
        <f>F24/$C$24*100</f>
        <v>30</v>
      </c>
      <c r="H24" s="404" t="s">
        <v>39</v>
      </c>
      <c r="I24" s="395"/>
      <c r="J24" s="404" t="s">
        <v>39</v>
      </c>
      <c r="K24" s="507" t="s">
        <v>41</v>
      </c>
      <c r="L24" s="384">
        <f>IF(OR($C$24=0,G24=0),FALSE,IF(J24="Outstanding",5,IF(J24="Exceeds",4,IF(J24="Successful",3,IF(J24="Partially",2,IF(J24="Unacceptable",1))))))</f>
        <v>5</v>
      </c>
      <c r="M24" s="387">
        <f>$C$24*G24*L24/10000</f>
        <v>0.75</v>
      </c>
      <c r="N24" s="209" t="s">
        <v>39</v>
      </c>
      <c r="O24" s="183" t="s">
        <v>364</v>
      </c>
      <c r="P24" s="105"/>
      <c r="Q24" s="153" t="str">
        <f>IF(AND($C$24&gt;0,G24&gt;0,J24=""),"RATING REQ'D",IF(AND(K24="",OR(J24="Outstanding",J24="Exceeds",J24="Unacceptable")),"Comments compulsory for O, E or U rating",""))</f>
        <v/>
      </c>
    </row>
    <row r="25" spans="1:17" s="9" customFormat="1" ht="30" customHeight="1" x14ac:dyDescent="0.3">
      <c r="A25" s="394"/>
      <c r="B25" s="511"/>
      <c r="C25" s="514"/>
      <c r="D25" s="362"/>
      <c r="E25" s="505"/>
      <c r="F25" s="378"/>
      <c r="G25" s="402"/>
      <c r="H25" s="405"/>
      <c r="I25" s="378"/>
      <c r="J25" s="405"/>
      <c r="K25" s="506"/>
      <c r="L25" s="385"/>
      <c r="M25" s="388"/>
      <c r="N25" s="210" t="s">
        <v>43</v>
      </c>
      <c r="O25" s="185" t="s">
        <v>365</v>
      </c>
      <c r="P25" s="105"/>
      <c r="Q25" s="153"/>
    </row>
    <row r="26" spans="1:17" s="9" customFormat="1" ht="30" customHeight="1" x14ac:dyDescent="0.3">
      <c r="A26" s="394"/>
      <c r="B26" s="511"/>
      <c r="C26" s="514"/>
      <c r="D26" s="362"/>
      <c r="E26" s="505"/>
      <c r="F26" s="378"/>
      <c r="G26" s="402"/>
      <c r="H26" s="405"/>
      <c r="I26" s="378"/>
      <c r="J26" s="405"/>
      <c r="K26" s="506"/>
      <c r="L26" s="385"/>
      <c r="M26" s="388"/>
      <c r="N26" s="210" t="s">
        <v>45</v>
      </c>
      <c r="O26" s="185" t="s">
        <v>366</v>
      </c>
      <c r="P26" s="105"/>
      <c r="Q26" s="153"/>
    </row>
    <row r="27" spans="1:17" s="9" customFormat="1" ht="30" customHeight="1" x14ac:dyDescent="0.3">
      <c r="A27" s="394"/>
      <c r="B27" s="511"/>
      <c r="C27" s="514"/>
      <c r="D27" s="362"/>
      <c r="E27" s="505"/>
      <c r="F27" s="378"/>
      <c r="G27" s="402"/>
      <c r="H27" s="405"/>
      <c r="I27" s="378"/>
      <c r="J27" s="405"/>
      <c r="K27" s="506"/>
      <c r="L27" s="385"/>
      <c r="M27" s="388"/>
      <c r="N27" s="210" t="s">
        <v>47</v>
      </c>
      <c r="O27" s="185" t="s">
        <v>367</v>
      </c>
      <c r="P27" s="105"/>
      <c r="Q27" s="153"/>
    </row>
    <row r="28" spans="1:17" s="9" customFormat="1" ht="30" customHeight="1" thickBot="1" x14ac:dyDescent="0.35">
      <c r="A28" s="394"/>
      <c r="B28" s="511"/>
      <c r="C28" s="514"/>
      <c r="D28" s="362"/>
      <c r="E28" s="505"/>
      <c r="F28" s="378"/>
      <c r="G28" s="402"/>
      <c r="H28" s="405"/>
      <c r="I28" s="378"/>
      <c r="J28" s="405"/>
      <c r="K28" s="506"/>
      <c r="L28" s="386"/>
      <c r="M28" s="389"/>
      <c r="N28" s="211" t="s">
        <v>49</v>
      </c>
      <c r="O28" s="189" t="s">
        <v>368</v>
      </c>
      <c r="P28" s="105"/>
      <c r="Q28" s="153"/>
    </row>
    <row r="29" spans="1:17" s="9" customFormat="1" ht="30" customHeight="1" x14ac:dyDescent="0.3">
      <c r="A29" s="394"/>
      <c r="B29" s="511"/>
      <c r="C29" s="514"/>
      <c r="D29" s="516">
        <v>2</v>
      </c>
      <c r="E29" s="517" t="s">
        <v>369</v>
      </c>
      <c r="F29" s="520">
        <v>15</v>
      </c>
      <c r="G29" s="401">
        <f>F29/$C$24*100</f>
        <v>30</v>
      </c>
      <c r="H29" s="404" t="s">
        <v>39</v>
      </c>
      <c r="I29" s="395"/>
      <c r="J29" s="404" t="s">
        <v>39</v>
      </c>
      <c r="K29" s="507" t="s">
        <v>41</v>
      </c>
      <c r="L29" s="384">
        <f>IF(OR($C$24=0,G29=0),FALSE,IF(J29="Outstanding",5,IF(J29="Exceeds",4,IF(J29="Successful",3,IF(J29="Partially",2,IF(J29="Unacceptable",1))))))</f>
        <v>5</v>
      </c>
      <c r="M29" s="387">
        <f>$C$24*G29*L29/10000</f>
        <v>0.75</v>
      </c>
      <c r="N29" s="196" t="s">
        <v>39</v>
      </c>
      <c r="O29" s="322" t="s">
        <v>279</v>
      </c>
      <c r="P29" s="105"/>
      <c r="Q29" s="153"/>
    </row>
    <row r="30" spans="1:17" s="9" customFormat="1" ht="30" customHeight="1" x14ac:dyDescent="0.3">
      <c r="A30" s="394"/>
      <c r="B30" s="511"/>
      <c r="C30" s="514"/>
      <c r="D30" s="480"/>
      <c r="E30" s="634"/>
      <c r="F30" s="357"/>
      <c r="G30" s="402"/>
      <c r="H30" s="405"/>
      <c r="I30" s="378"/>
      <c r="J30" s="405"/>
      <c r="K30" s="506"/>
      <c r="L30" s="385"/>
      <c r="M30" s="388"/>
      <c r="N30" s="99" t="s">
        <v>43</v>
      </c>
      <c r="O30" s="323" t="s">
        <v>280</v>
      </c>
      <c r="P30" s="105"/>
      <c r="Q30" s="153"/>
    </row>
    <row r="31" spans="1:17" s="9" customFormat="1" ht="30" customHeight="1" x14ac:dyDescent="0.3">
      <c r="A31" s="394"/>
      <c r="B31" s="511"/>
      <c r="C31" s="514"/>
      <c r="D31" s="480"/>
      <c r="E31" s="634"/>
      <c r="F31" s="357"/>
      <c r="G31" s="402"/>
      <c r="H31" s="405"/>
      <c r="I31" s="378"/>
      <c r="J31" s="405"/>
      <c r="K31" s="506"/>
      <c r="L31" s="385"/>
      <c r="M31" s="388"/>
      <c r="N31" s="99" t="s">
        <v>45</v>
      </c>
      <c r="O31" s="323" t="s">
        <v>281</v>
      </c>
      <c r="P31" s="105"/>
      <c r="Q31" s="153"/>
    </row>
    <row r="32" spans="1:17" s="9" customFormat="1" ht="30" customHeight="1" x14ac:dyDescent="0.3">
      <c r="A32" s="394"/>
      <c r="B32" s="511"/>
      <c r="C32" s="514"/>
      <c r="D32" s="480"/>
      <c r="E32" s="634"/>
      <c r="F32" s="357"/>
      <c r="G32" s="402"/>
      <c r="H32" s="405"/>
      <c r="I32" s="378"/>
      <c r="J32" s="405"/>
      <c r="K32" s="506"/>
      <c r="L32" s="385"/>
      <c r="M32" s="388"/>
      <c r="N32" s="99" t="s">
        <v>47</v>
      </c>
      <c r="O32" s="323" t="s">
        <v>282</v>
      </c>
      <c r="P32" s="105"/>
      <c r="Q32" s="153"/>
    </row>
    <row r="33" spans="1:17" s="9" customFormat="1" ht="30" customHeight="1" thickBot="1" x14ac:dyDescent="0.35">
      <c r="A33" s="394"/>
      <c r="B33" s="511"/>
      <c r="C33" s="514"/>
      <c r="D33" s="620"/>
      <c r="E33" s="635"/>
      <c r="F33" s="453"/>
      <c r="G33" s="402"/>
      <c r="H33" s="405"/>
      <c r="I33" s="378"/>
      <c r="J33" s="405"/>
      <c r="K33" s="506"/>
      <c r="L33" s="386"/>
      <c r="M33" s="389"/>
      <c r="N33" s="101" t="s">
        <v>49</v>
      </c>
      <c r="O33" s="164" t="s">
        <v>283</v>
      </c>
      <c r="P33" s="105"/>
      <c r="Q33" s="153"/>
    </row>
    <row r="34" spans="1:17" s="9" customFormat="1" ht="30" customHeight="1" x14ac:dyDescent="0.3">
      <c r="A34" s="394"/>
      <c r="B34" s="511"/>
      <c r="C34" s="514"/>
      <c r="D34" s="362">
        <v>3</v>
      </c>
      <c r="E34" s="504" t="s">
        <v>370</v>
      </c>
      <c r="F34" s="378">
        <v>20</v>
      </c>
      <c r="G34" s="401">
        <f>F34/$C$24*100</f>
        <v>40</v>
      </c>
      <c r="H34" s="405" t="s">
        <v>39</v>
      </c>
      <c r="I34" s="378"/>
      <c r="J34" s="405" t="s">
        <v>39</v>
      </c>
      <c r="K34" s="506" t="s">
        <v>41</v>
      </c>
      <c r="L34" s="384">
        <f>IF(OR($C$24=0,G34=0),FALSE,IF(J34="Outstanding",5,IF(J34="Exceeds",4,IF(J34="Successful",3,IF(J34="Partially",2,IF(J34="Unacceptable",1))))))</f>
        <v>5</v>
      </c>
      <c r="M34" s="387">
        <f>$C$24*G34*L34/10000</f>
        <v>1</v>
      </c>
      <c r="N34" s="209" t="s">
        <v>39</v>
      </c>
      <c r="O34" s="169" t="s">
        <v>371</v>
      </c>
      <c r="P34" s="105"/>
      <c r="Q34" s="153"/>
    </row>
    <row r="35" spans="1:17" s="9" customFormat="1" ht="30" customHeight="1" x14ac:dyDescent="0.3">
      <c r="A35" s="394"/>
      <c r="B35" s="511"/>
      <c r="C35" s="514"/>
      <c r="D35" s="362"/>
      <c r="E35" s="505"/>
      <c r="F35" s="378"/>
      <c r="G35" s="402"/>
      <c r="H35" s="405"/>
      <c r="I35" s="378"/>
      <c r="J35" s="405"/>
      <c r="K35" s="506"/>
      <c r="L35" s="385"/>
      <c r="M35" s="388"/>
      <c r="N35" s="210" t="s">
        <v>43</v>
      </c>
      <c r="O35" s="171" t="s">
        <v>372</v>
      </c>
      <c r="P35" s="105"/>
      <c r="Q35" s="153"/>
    </row>
    <row r="36" spans="1:17" s="9" customFormat="1" ht="30" customHeight="1" x14ac:dyDescent="0.3">
      <c r="A36" s="394"/>
      <c r="B36" s="511"/>
      <c r="C36" s="514"/>
      <c r="D36" s="362"/>
      <c r="E36" s="505"/>
      <c r="F36" s="378"/>
      <c r="G36" s="402"/>
      <c r="H36" s="405"/>
      <c r="I36" s="378"/>
      <c r="J36" s="405"/>
      <c r="K36" s="506"/>
      <c r="L36" s="385"/>
      <c r="M36" s="388"/>
      <c r="N36" s="210" t="s">
        <v>45</v>
      </c>
      <c r="O36" s="171" t="s">
        <v>373</v>
      </c>
      <c r="P36" s="105"/>
      <c r="Q36" s="153"/>
    </row>
    <row r="37" spans="1:17" s="9" customFormat="1" ht="30" customHeight="1" x14ac:dyDescent="0.3">
      <c r="A37" s="394"/>
      <c r="B37" s="511"/>
      <c r="C37" s="514"/>
      <c r="D37" s="362"/>
      <c r="E37" s="505"/>
      <c r="F37" s="378"/>
      <c r="G37" s="402"/>
      <c r="H37" s="405"/>
      <c r="I37" s="378"/>
      <c r="J37" s="405"/>
      <c r="K37" s="506"/>
      <c r="L37" s="385"/>
      <c r="M37" s="388"/>
      <c r="N37" s="210" t="s">
        <v>47</v>
      </c>
      <c r="O37" s="171" t="s">
        <v>374</v>
      </c>
      <c r="P37" s="105"/>
      <c r="Q37" s="153"/>
    </row>
    <row r="38" spans="1:17" s="9" customFormat="1" ht="30" customHeight="1" thickBot="1" x14ac:dyDescent="0.35">
      <c r="A38" s="394"/>
      <c r="B38" s="511"/>
      <c r="C38" s="514"/>
      <c r="D38" s="362"/>
      <c r="E38" s="505"/>
      <c r="F38" s="378"/>
      <c r="G38" s="402"/>
      <c r="H38" s="405"/>
      <c r="I38" s="378"/>
      <c r="J38" s="405"/>
      <c r="K38" s="506"/>
      <c r="L38" s="386"/>
      <c r="M38" s="389"/>
      <c r="N38" s="211" t="s">
        <v>49</v>
      </c>
      <c r="O38" s="173" t="s">
        <v>375</v>
      </c>
      <c r="P38" s="105"/>
      <c r="Q38" s="153"/>
    </row>
    <row r="39" spans="1:17" s="9" customFormat="1" ht="30" customHeight="1" thickBot="1" x14ac:dyDescent="0.35">
      <c r="A39" s="11"/>
      <c r="B39" s="10"/>
      <c r="C39" s="72"/>
      <c r="E39" s="14"/>
      <c r="F39" s="14"/>
      <c r="G39" s="83">
        <f>IF(C24=0,0,SUM(G24:G38))</f>
        <v>100</v>
      </c>
      <c r="H39" s="45" t="str">
        <f>IF(AND(C8&gt;0,G39=0),"PLEASE ENSURE KPIs ARE SET",IF(AND(C8&gt;0,G39&gt;0,G39&lt;100),"PLEASE ENSURE TOTAL WEIGHTAGE IS 100%.",IF(G39&gt;100,"WEIGHTAGE EXCEEDED, PLEASE REVIEW.","")))</f>
        <v/>
      </c>
      <c r="I39" s="14"/>
      <c r="J39" s="11"/>
      <c r="K39" s="14"/>
      <c r="L39" s="103"/>
      <c r="M39" s="104"/>
      <c r="N39" s="105"/>
      <c r="O39" s="106" t="str">
        <f>IF(N39="","",1)</f>
        <v/>
      </c>
      <c r="P39" s="105"/>
      <c r="Q39" s="153"/>
    </row>
    <row r="40" spans="1:17" s="9" customFormat="1" ht="30" customHeight="1" x14ac:dyDescent="0.3">
      <c r="A40" s="393">
        <v>2</v>
      </c>
      <c r="B40" s="510" t="s">
        <v>214</v>
      </c>
      <c r="C40" s="513">
        <v>10</v>
      </c>
      <c r="D40" s="458">
        <v>1</v>
      </c>
      <c r="E40" s="600" t="s">
        <v>285</v>
      </c>
      <c r="F40" s="356">
        <v>10</v>
      </c>
      <c r="G40" s="366">
        <f>F40/$C$40*100</f>
        <v>100</v>
      </c>
      <c r="H40" s="337" t="s">
        <v>39</v>
      </c>
      <c r="I40" s="356"/>
      <c r="J40" s="337" t="s">
        <v>39</v>
      </c>
      <c r="K40" s="381" t="s">
        <v>41</v>
      </c>
      <c r="L40" s="384">
        <f>IF(OR($C$40=0,G40=0),FALSE,IF(J40="Outstanding",5,IF(J40="Exceeds",4,IF(J40="Successful",3,IF(J40="Partially",2,IF(J40="Unacceptable",1))))))</f>
        <v>5</v>
      </c>
      <c r="M40" s="387">
        <f>$C$40*G40*L40/10000</f>
        <v>0.5</v>
      </c>
      <c r="N40" s="161" t="s">
        <v>39</v>
      </c>
      <c r="O40" s="139" t="s">
        <v>286</v>
      </c>
      <c r="P40" s="105"/>
      <c r="Q40" s="153" t="str">
        <f>IF(AND($C$40&gt;0,G40&gt;0,J40=""),"RATING REQ'D",IF(AND(K40="",OR(J40="Outstanding",J40="Exceeds",J40="Unacceptable")),"Comments compulsory for O, E or U rating",""))</f>
        <v/>
      </c>
    </row>
    <row r="41" spans="1:17" s="9" customFormat="1" ht="30" customHeight="1" x14ac:dyDescent="0.3">
      <c r="A41" s="394"/>
      <c r="B41" s="511"/>
      <c r="C41" s="514"/>
      <c r="D41" s="459"/>
      <c r="E41" s="601"/>
      <c r="F41" s="357"/>
      <c r="G41" s="367"/>
      <c r="H41" s="338"/>
      <c r="I41" s="357"/>
      <c r="J41" s="338"/>
      <c r="K41" s="382"/>
      <c r="L41" s="385"/>
      <c r="M41" s="388"/>
      <c r="N41" s="162" t="s">
        <v>43</v>
      </c>
      <c r="O41" s="140" t="s">
        <v>287</v>
      </c>
      <c r="P41" s="105"/>
      <c r="Q41" s="153"/>
    </row>
    <row r="42" spans="1:17" s="9" customFormat="1" ht="30" customHeight="1" x14ac:dyDescent="0.3">
      <c r="A42" s="394"/>
      <c r="B42" s="511"/>
      <c r="C42" s="514"/>
      <c r="D42" s="459"/>
      <c r="E42" s="601"/>
      <c r="F42" s="357"/>
      <c r="G42" s="367"/>
      <c r="H42" s="338"/>
      <c r="I42" s="357"/>
      <c r="J42" s="338"/>
      <c r="K42" s="382"/>
      <c r="L42" s="385"/>
      <c r="M42" s="388"/>
      <c r="N42" s="162" t="s">
        <v>45</v>
      </c>
      <c r="O42" s="140" t="s">
        <v>288</v>
      </c>
      <c r="P42" s="105"/>
      <c r="Q42" s="153"/>
    </row>
    <row r="43" spans="1:17" s="9" customFormat="1" ht="30" customHeight="1" x14ac:dyDescent="0.3">
      <c r="A43" s="394"/>
      <c r="B43" s="511"/>
      <c r="C43" s="514"/>
      <c r="D43" s="459"/>
      <c r="E43" s="601"/>
      <c r="F43" s="357"/>
      <c r="G43" s="367"/>
      <c r="H43" s="338"/>
      <c r="I43" s="357"/>
      <c r="J43" s="338"/>
      <c r="K43" s="382"/>
      <c r="L43" s="385"/>
      <c r="M43" s="388"/>
      <c r="N43" s="162" t="s">
        <v>47</v>
      </c>
      <c r="O43" s="140" t="s">
        <v>289</v>
      </c>
      <c r="P43" s="105"/>
      <c r="Q43" s="153"/>
    </row>
    <row r="44" spans="1:17" s="9" customFormat="1" ht="30" customHeight="1" thickBot="1" x14ac:dyDescent="0.35">
      <c r="A44" s="394"/>
      <c r="B44" s="511"/>
      <c r="C44" s="514"/>
      <c r="D44" s="460"/>
      <c r="E44" s="602"/>
      <c r="F44" s="453"/>
      <c r="G44" s="468"/>
      <c r="H44" s="452"/>
      <c r="I44" s="453"/>
      <c r="J44" s="452"/>
      <c r="K44" s="454"/>
      <c r="L44" s="455"/>
      <c r="M44" s="389"/>
      <c r="N44" s="163" t="s">
        <v>49</v>
      </c>
      <c r="O44" s="151" t="s">
        <v>290</v>
      </c>
      <c r="P44" s="105"/>
      <c r="Q44" s="153"/>
    </row>
    <row r="45" spans="1:17" s="9" customFormat="1" ht="30" customHeight="1" thickBot="1" x14ac:dyDescent="0.35">
      <c r="A45" s="11"/>
      <c r="B45" s="10"/>
      <c r="C45" s="72"/>
      <c r="E45" s="14"/>
      <c r="F45" s="14"/>
      <c r="G45" s="83">
        <f>IF(C40=0,0,SUM(G40:G44))</f>
        <v>100</v>
      </c>
      <c r="H45" s="45" t="str">
        <f>IF(AND(C24&gt;0,G45=0),"PLEASE ENSURE KPIs ARE SET",IF(AND(C24&gt;0,G45&gt;0,G45&lt;100),"PLEASE ENSURE TOTAL WEIGHTAGE IS 100%.",IF(G45&gt;100,"WEIGHTAGE EXCEEDED, PLEASE REVIEW.","")))</f>
        <v/>
      </c>
      <c r="I45" s="14"/>
      <c r="J45" s="11"/>
      <c r="K45" s="14"/>
      <c r="L45" s="103"/>
      <c r="M45" s="104"/>
      <c r="N45" s="105"/>
      <c r="O45" s="106" t="str">
        <f>IF(N45="","",1)</f>
        <v/>
      </c>
      <c r="P45" s="105"/>
      <c r="Q45" s="153"/>
    </row>
    <row r="46" spans="1:17" s="9" customFormat="1" ht="30" customHeight="1" x14ac:dyDescent="0.3">
      <c r="A46" s="456">
        <v>3</v>
      </c>
      <c r="B46" s="542" t="s">
        <v>243</v>
      </c>
      <c r="C46" s="545">
        <v>10</v>
      </c>
      <c r="D46" s="548">
        <v>1</v>
      </c>
      <c r="E46" s="604" t="s">
        <v>316</v>
      </c>
      <c r="F46" s="359">
        <v>10</v>
      </c>
      <c r="G46" s="366">
        <f>F46/$C$46*100</f>
        <v>100</v>
      </c>
      <c r="H46" s="337" t="s">
        <v>39</v>
      </c>
      <c r="I46" s="356"/>
      <c r="J46" s="337" t="s">
        <v>39</v>
      </c>
      <c r="K46" s="381" t="s">
        <v>41</v>
      </c>
      <c r="L46" s="384">
        <f>IF(OR($C$46=0,G46=0),FALSE,IF(J46="Outstanding",5,IF(J46="Exceeds",4,IF(J46="Successful",3,IF(J46="Partially",2,IF(J46="Unacceptable",1))))))</f>
        <v>5</v>
      </c>
      <c r="M46" s="387">
        <f>$C$46*G46*L46/10000</f>
        <v>0.5</v>
      </c>
      <c r="N46" s="197" t="s">
        <v>39</v>
      </c>
      <c r="O46" s="108" t="s">
        <v>65</v>
      </c>
      <c r="P46" s="105"/>
      <c r="Q46" s="153" t="str">
        <f>IF(AND($C$46&gt;0,G46&gt;0,J46=""),"RATING REQ'D",IF(AND(K46="",OR(J46="Outstanding",J46="Exceeds", J46="Unacceptable")),"Comments compulsory for O, E and U rating",""))</f>
        <v/>
      </c>
    </row>
    <row r="47" spans="1:17" s="9" customFormat="1" ht="30" customHeight="1" x14ac:dyDescent="0.3">
      <c r="A47" s="457"/>
      <c r="B47" s="543"/>
      <c r="C47" s="546"/>
      <c r="D47" s="549"/>
      <c r="E47" s="605"/>
      <c r="F47" s="360"/>
      <c r="G47" s="367"/>
      <c r="H47" s="338"/>
      <c r="I47" s="357"/>
      <c r="J47" s="338"/>
      <c r="K47" s="382"/>
      <c r="L47" s="385"/>
      <c r="M47" s="388"/>
      <c r="N47" s="142" t="s">
        <v>43</v>
      </c>
      <c r="O47" s="109" t="s">
        <v>66</v>
      </c>
      <c r="P47" s="105"/>
      <c r="Q47" s="153"/>
    </row>
    <row r="48" spans="1:17" s="9" customFormat="1" ht="30" customHeight="1" x14ac:dyDescent="0.3">
      <c r="A48" s="457"/>
      <c r="B48" s="543"/>
      <c r="C48" s="546"/>
      <c r="D48" s="549"/>
      <c r="E48" s="605"/>
      <c r="F48" s="360"/>
      <c r="G48" s="367"/>
      <c r="H48" s="338"/>
      <c r="I48" s="357"/>
      <c r="J48" s="338"/>
      <c r="K48" s="382"/>
      <c r="L48" s="385"/>
      <c r="M48" s="388"/>
      <c r="N48" s="142" t="s">
        <v>45</v>
      </c>
      <c r="O48" s="109" t="s">
        <v>245</v>
      </c>
      <c r="P48" s="105"/>
      <c r="Q48" s="153"/>
    </row>
    <row r="49" spans="1:17" s="9" customFormat="1" ht="30" customHeight="1" x14ac:dyDescent="0.3">
      <c r="A49" s="457"/>
      <c r="B49" s="543"/>
      <c r="C49" s="546"/>
      <c r="D49" s="549"/>
      <c r="E49" s="605"/>
      <c r="F49" s="360"/>
      <c r="G49" s="367"/>
      <c r="H49" s="338"/>
      <c r="I49" s="357"/>
      <c r="J49" s="338"/>
      <c r="K49" s="382"/>
      <c r="L49" s="385"/>
      <c r="M49" s="388"/>
      <c r="N49" s="142" t="s">
        <v>47</v>
      </c>
      <c r="O49" s="109" t="s">
        <v>246</v>
      </c>
      <c r="P49" s="105"/>
      <c r="Q49" s="153"/>
    </row>
    <row r="50" spans="1:17" s="9" customFormat="1" ht="30" customHeight="1" thickBot="1" x14ac:dyDescent="0.35">
      <c r="A50" s="590"/>
      <c r="B50" s="544"/>
      <c r="C50" s="547"/>
      <c r="D50" s="550"/>
      <c r="E50" s="606"/>
      <c r="F50" s="361"/>
      <c r="G50" s="368"/>
      <c r="H50" s="339"/>
      <c r="I50" s="358"/>
      <c r="J50" s="339"/>
      <c r="K50" s="383"/>
      <c r="L50" s="386"/>
      <c r="M50" s="389"/>
      <c r="N50" s="200" t="s">
        <v>49</v>
      </c>
      <c r="O50" s="110" t="s">
        <v>69</v>
      </c>
      <c r="P50" s="105"/>
      <c r="Q50" s="153"/>
    </row>
    <row r="51" spans="1:17" s="9" customFormat="1" ht="30" customHeight="1" thickBot="1" x14ac:dyDescent="0.35">
      <c r="A51" s="318"/>
      <c r="B51" s="309"/>
      <c r="C51" s="310"/>
      <c r="D51" s="295"/>
      <c r="E51" s="296"/>
      <c r="F51" s="294"/>
      <c r="G51" s="83">
        <f>IF(C46=0,0,SUM(G46:G50))</f>
        <v>100</v>
      </c>
      <c r="H51" s="293"/>
      <c r="I51" s="292"/>
      <c r="J51" s="293"/>
      <c r="K51" s="289"/>
      <c r="L51" s="290"/>
      <c r="M51" s="291"/>
      <c r="N51" s="312"/>
      <c r="O51" s="145"/>
      <c r="P51" s="105"/>
      <c r="Q51" s="153"/>
    </row>
    <row r="52" spans="1:17" s="9" customFormat="1" ht="30" customHeight="1" x14ac:dyDescent="0.3">
      <c r="A52" s="591">
        <v>4</v>
      </c>
      <c r="B52" s="553" t="s">
        <v>129</v>
      </c>
      <c r="C52" s="554">
        <v>10</v>
      </c>
      <c r="D52" s="548">
        <v>1</v>
      </c>
      <c r="E52" s="555" t="s">
        <v>248</v>
      </c>
      <c r="F52" s="359">
        <v>5</v>
      </c>
      <c r="G52" s="366">
        <f>F52/$C$52*100</f>
        <v>50</v>
      </c>
      <c r="H52" s="337" t="s">
        <v>39</v>
      </c>
      <c r="I52" s="356"/>
      <c r="J52" s="337" t="s">
        <v>39</v>
      </c>
      <c r="K52" s="381" t="s">
        <v>41</v>
      </c>
      <c r="L52" s="384">
        <f>IF(OR($C$46=0,G52=0),FALSE,IF(J52="Outstanding",5,IF(J52="Exceeds",4,IF(J52="Successful",3,IF(J52="Partially",2,IF(J52="Unacceptable",1))))))</f>
        <v>5</v>
      </c>
      <c r="M52" s="387">
        <f>$C$46*G52*L52/10000</f>
        <v>0.25</v>
      </c>
      <c r="N52" s="197" t="s">
        <v>39</v>
      </c>
      <c r="O52" s="139" t="s">
        <v>249</v>
      </c>
      <c r="P52" s="105"/>
      <c r="Q52" s="153" t="str">
        <f>IF(AND($C$46&gt;0,G52&gt;0,J52=""),"RATING REQ'D",IF(AND(K52="",OR(J52="Outstanding",J52="Exceeds", J52="Unacceptable")),"Comments compulsory for O, E and U rating",""))</f>
        <v/>
      </c>
    </row>
    <row r="53" spans="1:17" s="9" customFormat="1" ht="30" customHeight="1" x14ac:dyDescent="0.3">
      <c r="A53" s="457"/>
      <c r="B53" s="543"/>
      <c r="C53" s="546"/>
      <c r="D53" s="549"/>
      <c r="E53" s="556"/>
      <c r="F53" s="360"/>
      <c r="G53" s="367"/>
      <c r="H53" s="338"/>
      <c r="I53" s="357"/>
      <c r="J53" s="338"/>
      <c r="K53" s="382"/>
      <c r="L53" s="385"/>
      <c r="M53" s="388"/>
      <c r="N53" s="142" t="s">
        <v>43</v>
      </c>
      <c r="O53" s="140" t="s">
        <v>250</v>
      </c>
      <c r="P53" s="105"/>
      <c r="Q53" s="153"/>
    </row>
    <row r="54" spans="1:17" s="9" customFormat="1" ht="30" customHeight="1" x14ac:dyDescent="0.3">
      <c r="A54" s="457"/>
      <c r="B54" s="543"/>
      <c r="C54" s="546"/>
      <c r="D54" s="549"/>
      <c r="E54" s="556"/>
      <c r="F54" s="360"/>
      <c r="G54" s="367"/>
      <c r="H54" s="338"/>
      <c r="I54" s="357"/>
      <c r="J54" s="338"/>
      <c r="K54" s="382"/>
      <c r="L54" s="385"/>
      <c r="M54" s="388"/>
      <c r="N54" s="142" t="s">
        <v>45</v>
      </c>
      <c r="O54" s="140" t="s">
        <v>251</v>
      </c>
      <c r="P54" s="105"/>
      <c r="Q54" s="153"/>
    </row>
    <row r="55" spans="1:17" s="9" customFormat="1" ht="30" customHeight="1" x14ac:dyDescent="0.3">
      <c r="A55" s="457"/>
      <c r="B55" s="543"/>
      <c r="C55" s="546"/>
      <c r="D55" s="549"/>
      <c r="E55" s="556"/>
      <c r="F55" s="360"/>
      <c r="G55" s="367"/>
      <c r="H55" s="338"/>
      <c r="I55" s="357"/>
      <c r="J55" s="338"/>
      <c r="K55" s="382"/>
      <c r="L55" s="385"/>
      <c r="M55" s="388"/>
      <c r="N55" s="142" t="s">
        <v>47</v>
      </c>
      <c r="O55" s="140" t="s">
        <v>252</v>
      </c>
      <c r="P55" s="105"/>
      <c r="Q55" s="153"/>
    </row>
    <row r="56" spans="1:17" s="9" customFormat="1" ht="30" customHeight="1" thickBot="1" x14ac:dyDescent="0.35">
      <c r="A56" s="457"/>
      <c r="B56" s="543"/>
      <c r="C56" s="546"/>
      <c r="D56" s="550"/>
      <c r="E56" s="557"/>
      <c r="F56" s="361"/>
      <c r="G56" s="368"/>
      <c r="H56" s="339"/>
      <c r="I56" s="358"/>
      <c r="J56" s="339"/>
      <c r="K56" s="383"/>
      <c r="L56" s="386"/>
      <c r="M56" s="389"/>
      <c r="N56" s="200" t="s">
        <v>49</v>
      </c>
      <c r="O56" s="311" t="s">
        <v>253</v>
      </c>
      <c r="P56" s="105"/>
      <c r="Q56" s="153"/>
    </row>
    <row r="57" spans="1:17" s="9" customFormat="1" ht="30" customHeight="1" x14ac:dyDescent="0.3">
      <c r="A57" s="457"/>
      <c r="B57" s="543"/>
      <c r="C57" s="546"/>
      <c r="D57" s="479">
        <v>2</v>
      </c>
      <c r="E57" s="558" t="s">
        <v>254</v>
      </c>
      <c r="F57" s="356">
        <v>5</v>
      </c>
      <c r="G57" s="366">
        <f>F57/$C$52*100</f>
        <v>50</v>
      </c>
      <c r="H57" s="337" t="s">
        <v>39</v>
      </c>
      <c r="I57" s="356"/>
      <c r="J57" s="337" t="s">
        <v>39</v>
      </c>
      <c r="K57" s="381" t="s">
        <v>41</v>
      </c>
      <c r="L57" s="384">
        <f>IF(OR($C$46=0,G57=0),FALSE,IF(J57="Outstanding",5,IF(J57="Exceeds",4,IF(J57="Successful",3,IF(J57="Partially",2,IF(J57="Unacceptable",1))))))</f>
        <v>5</v>
      </c>
      <c r="M57" s="387">
        <f>$C$46*G57*L57/10000</f>
        <v>0.25</v>
      </c>
      <c r="N57" s="197" t="s">
        <v>39</v>
      </c>
      <c r="O57" s="155" t="s">
        <v>255</v>
      </c>
      <c r="P57" s="105"/>
      <c r="Q57" s="153" t="str">
        <f>IF(AND($C$46&gt;0,G57&gt;0,J57=""),"RATING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457"/>
      <c r="B58" s="543"/>
      <c r="C58" s="546"/>
      <c r="D58" s="480"/>
      <c r="E58" s="559"/>
      <c r="F58" s="357"/>
      <c r="G58" s="367"/>
      <c r="H58" s="338"/>
      <c r="I58" s="357"/>
      <c r="J58" s="338"/>
      <c r="K58" s="382"/>
      <c r="L58" s="385"/>
      <c r="M58" s="388"/>
      <c r="N58" s="142" t="s">
        <v>43</v>
      </c>
      <c r="O58" s="140" t="s">
        <v>255</v>
      </c>
      <c r="P58" s="105"/>
      <c r="Q58" s="153"/>
    </row>
    <row r="59" spans="1:17" s="9" customFormat="1" ht="30" customHeight="1" x14ac:dyDescent="0.3">
      <c r="A59" s="457"/>
      <c r="B59" s="543"/>
      <c r="C59" s="546"/>
      <c r="D59" s="480"/>
      <c r="E59" s="559"/>
      <c r="F59" s="357"/>
      <c r="G59" s="367"/>
      <c r="H59" s="338"/>
      <c r="I59" s="357"/>
      <c r="J59" s="338"/>
      <c r="K59" s="382"/>
      <c r="L59" s="385"/>
      <c r="M59" s="388"/>
      <c r="N59" s="142" t="s">
        <v>45</v>
      </c>
      <c r="O59" s="140" t="s">
        <v>255</v>
      </c>
      <c r="P59" s="105"/>
      <c r="Q59" s="153"/>
    </row>
    <row r="60" spans="1:17" s="9" customFormat="1" ht="30" customHeight="1" x14ac:dyDescent="0.3">
      <c r="A60" s="457"/>
      <c r="B60" s="543"/>
      <c r="C60" s="546"/>
      <c r="D60" s="480"/>
      <c r="E60" s="559"/>
      <c r="F60" s="357"/>
      <c r="G60" s="367"/>
      <c r="H60" s="338"/>
      <c r="I60" s="357"/>
      <c r="J60" s="338"/>
      <c r="K60" s="382"/>
      <c r="L60" s="385"/>
      <c r="M60" s="388"/>
      <c r="N60" s="142" t="s">
        <v>47</v>
      </c>
      <c r="O60" s="140" t="s">
        <v>256</v>
      </c>
      <c r="P60" s="105"/>
      <c r="Q60" s="153"/>
    </row>
    <row r="61" spans="1:17" s="9" customFormat="1" ht="30" customHeight="1" thickBot="1" x14ac:dyDescent="0.35">
      <c r="A61" s="590"/>
      <c r="B61" s="544"/>
      <c r="C61" s="547"/>
      <c r="D61" s="481"/>
      <c r="E61" s="560"/>
      <c r="F61" s="358"/>
      <c r="G61" s="368"/>
      <c r="H61" s="339"/>
      <c r="I61" s="358"/>
      <c r="J61" s="339"/>
      <c r="K61" s="383"/>
      <c r="L61" s="386"/>
      <c r="M61" s="389"/>
      <c r="N61" s="200" t="s">
        <v>49</v>
      </c>
      <c r="O61" s="208" t="s">
        <v>257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83">
        <f>IF(C52=0,0,SUM(G52:G61))</f>
        <v>100</v>
      </c>
      <c r="H62" s="45" t="str">
        <f>IF(AND(C46&gt;0,G62=0),"PLEASE ENSURE KPIs ARE SET",IF(AND(C46&gt;0,G62&gt;0,G62&lt;100),"PLEASE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3">
      <c r="A63" s="516">
        <v>5</v>
      </c>
      <c r="B63" s="510" t="s">
        <v>318</v>
      </c>
      <c r="C63" s="513">
        <v>10</v>
      </c>
      <c r="D63" s="479">
        <v>1</v>
      </c>
      <c r="E63" s="617" t="s">
        <v>319</v>
      </c>
      <c r="F63" s="356">
        <v>10</v>
      </c>
      <c r="G63" s="366">
        <f>F63/$C$63*100</f>
        <v>100</v>
      </c>
      <c r="H63" s="337" t="s">
        <v>39</v>
      </c>
      <c r="I63" s="356"/>
      <c r="J63" s="337" t="s">
        <v>39</v>
      </c>
      <c r="K63" s="381" t="s">
        <v>41</v>
      </c>
      <c r="L63" s="384">
        <f>IF(OR($C$69=0,G63=0),FALSE,IF(J63="Outstanding",5,IF(J63="Exceeds",4,IF(J63="Successful",3,IF(J63="Partially",2,IF(J63="Unacceptable",1))))))</f>
        <v>5</v>
      </c>
      <c r="M63" s="387">
        <f>$C$69*G63*L63/10000</f>
        <v>0.5</v>
      </c>
      <c r="N63" s="197" t="s">
        <v>39</v>
      </c>
      <c r="O63" s="139" t="s">
        <v>117</v>
      </c>
      <c r="P63" s="105"/>
      <c r="Q63" s="153"/>
    </row>
    <row r="64" spans="1:17" s="9" customFormat="1" ht="30" customHeight="1" x14ac:dyDescent="0.3">
      <c r="A64" s="480"/>
      <c r="B64" s="511"/>
      <c r="C64" s="514"/>
      <c r="D64" s="480"/>
      <c r="E64" s="618"/>
      <c r="F64" s="357"/>
      <c r="G64" s="367"/>
      <c r="H64" s="338"/>
      <c r="I64" s="357"/>
      <c r="J64" s="338"/>
      <c r="K64" s="382"/>
      <c r="L64" s="385"/>
      <c r="M64" s="388"/>
      <c r="N64" s="142" t="s">
        <v>43</v>
      </c>
      <c r="O64" s="140" t="s">
        <v>118</v>
      </c>
      <c r="P64" s="105"/>
      <c r="Q64" s="153"/>
    </row>
    <row r="65" spans="1:17" s="9" customFormat="1" ht="30" customHeight="1" x14ac:dyDescent="0.3">
      <c r="A65" s="480"/>
      <c r="B65" s="511"/>
      <c r="C65" s="514"/>
      <c r="D65" s="480"/>
      <c r="E65" s="618"/>
      <c r="F65" s="357"/>
      <c r="G65" s="367"/>
      <c r="H65" s="338"/>
      <c r="I65" s="357"/>
      <c r="J65" s="338"/>
      <c r="K65" s="382"/>
      <c r="L65" s="385"/>
      <c r="M65" s="388"/>
      <c r="N65" s="142" t="s">
        <v>45</v>
      </c>
      <c r="O65" s="140" t="s">
        <v>119</v>
      </c>
      <c r="P65" s="105"/>
      <c r="Q65" s="153"/>
    </row>
    <row r="66" spans="1:17" s="9" customFormat="1" ht="30" customHeight="1" x14ac:dyDescent="0.3">
      <c r="A66" s="480"/>
      <c r="B66" s="553"/>
      <c r="C66" s="554"/>
      <c r="D66" s="480"/>
      <c r="E66" s="618"/>
      <c r="F66" s="357"/>
      <c r="G66" s="367"/>
      <c r="H66" s="338"/>
      <c r="I66" s="357"/>
      <c r="J66" s="338"/>
      <c r="K66" s="382"/>
      <c r="L66" s="385"/>
      <c r="M66" s="388"/>
      <c r="N66" s="142" t="s">
        <v>47</v>
      </c>
      <c r="O66" s="140" t="s">
        <v>120</v>
      </c>
      <c r="P66" s="105"/>
      <c r="Q66" s="153"/>
    </row>
    <row r="67" spans="1:17" s="9" customFormat="1" ht="30" customHeight="1" thickBot="1" x14ac:dyDescent="0.35">
      <c r="A67" s="620"/>
      <c r="B67" s="512"/>
      <c r="C67" s="515"/>
      <c r="D67" s="481"/>
      <c r="E67" s="619"/>
      <c r="F67" s="358"/>
      <c r="G67" s="368"/>
      <c r="H67" s="339"/>
      <c r="I67" s="358"/>
      <c r="J67" s="339"/>
      <c r="K67" s="383"/>
      <c r="L67" s="386"/>
      <c r="M67" s="389"/>
      <c r="N67" s="200" t="s">
        <v>49</v>
      </c>
      <c r="O67" s="140" t="s">
        <v>121</v>
      </c>
      <c r="P67" s="105"/>
      <c r="Q67" s="153"/>
    </row>
    <row r="68" spans="1:17" s="9" customFormat="1" ht="30" customHeight="1" thickBot="1" x14ac:dyDescent="0.35">
      <c r="A68" s="11"/>
      <c r="B68" s="10"/>
      <c r="C68" s="72"/>
      <c r="E68" s="14"/>
      <c r="F68" s="14"/>
      <c r="G68" s="83">
        <f>IF(C63=0,0,SUM(G63:G67))</f>
        <v>100</v>
      </c>
      <c r="H68" s="45" t="str">
        <f>IF(AND(C63&gt;0,G68=0),"PLEASE ENSURE KPIs ARE SET",IF(AND(C63&gt;0,G68&gt;0,G68&lt;100),"PLEASE ENSURE TOTAL WEIGHTAGE IS 100%.",IF(G68&gt;100,"WEIGHTAGE EXCEEDED, PLEASE REVIEW.","")))</f>
        <v/>
      </c>
      <c r="I68" s="14"/>
      <c r="J68" s="11"/>
      <c r="K68" s="14"/>
      <c r="L68" s="103"/>
      <c r="M68" s="104"/>
      <c r="N68" s="105"/>
      <c r="O68" s="106"/>
      <c r="P68" s="105"/>
      <c r="Q68" s="153"/>
    </row>
    <row r="69" spans="1:17" s="9" customFormat="1" ht="30" customHeight="1" x14ac:dyDescent="0.3">
      <c r="A69" s="540">
        <v>6</v>
      </c>
      <c r="B69" s="534" t="s">
        <v>258</v>
      </c>
      <c r="C69" s="537">
        <v>10</v>
      </c>
      <c r="D69" s="479">
        <v>1</v>
      </c>
      <c r="E69" s="617" t="s">
        <v>320</v>
      </c>
      <c r="F69" s="356">
        <v>5</v>
      </c>
      <c r="G69" s="366">
        <f>F69/$C$69*100</f>
        <v>50</v>
      </c>
      <c r="H69" s="337" t="s">
        <v>39</v>
      </c>
      <c r="I69" s="356"/>
      <c r="J69" s="337" t="s">
        <v>39</v>
      </c>
      <c r="K69" s="381" t="s">
        <v>41</v>
      </c>
      <c r="L69" s="384">
        <f>IF(OR($C$69=0,G69=0),FALSE,IF(J69="Outstanding",5,IF(J69="Exceeds",4,IF(J69="Successful",3,IF(J69="Partially",2,IF(J69="Unacceptable",1))))))</f>
        <v>5</v>
      </c>
      <c r="M69" s="387">
        <f>$C$69*G69*L69/10000</f>
        <v>0.25</v>
      </c>
      <c r="N69" s="197" t="s">
        <v>39</v>
      </c>
      <c r="O69" s="258" t="s">
        <v>321</v>
      </c>
      <c r="P69" s="105"/>
      <c r="Q69" s="153"/>
    </row>
    <row r="70" spans="1:17" s="9" customFormat="1" ht="30" customHeight="1" x14ac:dyDescent="0.3">
      <c r="A70" s="443"/>
      <c r="B70" s="535"/>
      <c r="C70" s="538"/>
      <c r="D70" s="480"/>
      <c r="E70" s="618"/>
      <c r="F70" s="357"/>
      <c r="G70" s="367"/>
      <c r="H70" s="338"/>
      <c r="I70" s="357"/>
      <c r="J70" s="338"/>
      <c r="K70" s="382"/>
      <c r="L70" s="385"/>
      <c r="M70" s="388"/>
      <c r="N70" s="142" t="s">
        <v>43</v>
      </c>
      <c r="O70" s="259" t="s">
        <v>322</v>
      </c>
      <c r="P70" s="105"/>
      <c r="Q70" s="153"/>
    </row>
    <row r="71" spans="1:17" s="9" customFormat="1" ht="30" customHeight="1" x14ac:dyDescent="0.3">
      <c r="A71" s="443"/>
      <c r="B71" s="535"/>
      <c r="C71" s="538"/>
      <c r="D71" s="480"/>
      <c r="E71" s="618"/>
      <c r="F71" s="357"/>
      <c r="G71" s="367"/>
      <c r="H71" s="338"/>
      <c r="I71" s="357"/>
      <c r="J71" s="338"/>
      <c r="K71" s="382"/>
      <c r="L71" s="385"/>
      <c r="M71" s="388"/>
      <c r="N71" s="142" t="s">
        <v>45</v>
      </c>
      <c r="O71" s="259" t="s">
        <v>323</v>
      </c>
      <c r="P71" s="105"/>
      <c r="Q71" s="153"/>
    </row>
    <row r="72" spans="1:17" s="9" customFormat="1" ht="30" customHeight="1" x14ac:dyDescent="0.3">
      <c r="A72" s="443"/>
      <c r="B72" s="535"/>
      <c r="C72" s="538"/>
      <c r="D72" s="480"/>
      <c r="E72" s="618"/>
      <c r="F72" s="357"/>
      <c r="G72" s="367"/>
      <c r="H72" s="338"/>
      <c r="I72" s="357"/>
      <c r="J72" s="338"/>
      <c r="K72" s="382"/>
      <c r="L72" s="385"/>
      <c r="M72" s="388"/>
      <c r="N72" s="142" t="s">
        <v>47</v>
      </c>
      <c r="O72" s="259" t="s">
        <v>324</v>
      </c>
      <c r="P72" s="105"/>
      <c r="Q72" s="153"/>
    </row>
    <row r="73" spans="1:17" s="9" customFormat="1" ht="30" customHeight="1" thickBot="1" x14ac:dyDescent="0.35">
      <c r="A73" s="443"/>
      <c r="B73" s="535"/>
      <c r="C73" s="538"/>
      <c r="D73" s="481"/>
      <c r="E73" s="619"/>
      <c r="F73" s="358"/>
      <c r="G73" s="368"/>
      <c r="H73" s="339"/>
      <c r="I73" s="358"/>
      <c r="J73" s="339"/>
      <c r="K73" s="383"/>
      <c r="L73" s="386"/>
      <c r="M73" s="389"/>
      <c r="N73" s="200" t="s">
        <v>49</v>
      </c>
      <c r="O73" s="260" t="s">
        <v>325</v>
      </c>
      <c r="P73" s="105"/>
      <c r="Q73" s="153"/>
    </row>
    <row r="74" spans="1:17" s="9" customFormat="1" ht="30" customHeight="1" x14ac:dyDescent="0.3">
      <c r="A74" s="443"/>
      <c r="B74" s="535"/>
      <c r="C74" s="538"/>
      <c r="D74" s="479">
        <v>2</v>
      </c>
      <c r="E74" s="523" t="s">
        <v>326</v>
      </c>
      <c r="F74" s="356">
        <v>5</v>
      </c>
      <c r="G74" s="366">
        <f>F74/$C$69*100</f>
        <v>50</v>
      </c>
      <c r="H74" s="337" t="s">
        <v>39</v>
      </c>
      <c r="I74" s="356"/>
      <c r="J74" s="337" t="s">
        <v>39</v>
      </c>
      <c r="K74" s="381" t="s">
        <v>41</v>
      </c>
      <c r="L74" s="384">
        <f>IF(OR($C$69=0,G74=0),FALSE,IF(J74="Outstanding",5,IF(J74="Exceeds",4,IF(J74="Successful",3,IF(J74="Partially",2,IF(J74="Unacceptable",1))))))</f>
        <v>5</v>
      </c>
      <c r="M74" s="387">
        <f>$C$69*G74*L74/10000</f>
        <v>0.25</v>
      </c>
      <c r="N74" s="197" t="s">
        <v>39</v>
      </c>
      <c r="O74" s="139" t="s">
        <v>327</v>
      </c>
      <c r="P74" s="105"/>
      <c r="Q74" s="153" t="str">
        <f>IF(AND($C$69&gt;0,G74&gt;0,J74=""),"RATING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443"/>
      <c r="B75" s="535"/>
      <c r="C75" s="538"/>
      <c r="D75" s="480"/>
      <c r="E75" s="618"/>
      <c r="F75" s="357"/>
      <c r="G75" s="367"/>
      <c r="H75" s="338"/>
      <c r="I75" s="357"/>
      <c r="J75" s="338"/>
      <c r="K75" s="382"/>
      <c r="L75" s="385"/>
      <c r="M75" s="388"/>
      <c r="N75" s="142" t="s">
        <v>43</v>
      </c>
      <c r="O75" s="140" t="s">
        <v>328</v>
      </c>
      <c r="P75" s="105"/>
      <c r="Q75" s="153"/>
    </row>
    <row r="76" spans="1:17" s="9" customFormat="1" ht="30" customHeight="1" x14ac:dyDescent="0.3">
      <c r="A76" s="443"/>
      <c r="B76" s="535"/>
      <c r="C76" s="538"/>
      <c r="D76" s="480"/>
      <c r="E76" s="618"/>
      <c r="F76" s="357"/>
      <c r="G76" s="367"/>
      <c r="H76" s="338"/>
      <c r="I76" s="357"/>
      <c r="J76" s="338"/>
      <c r="K76" s="382"/>
      <c r="L76" s="385"/>
      <c r="M76" s="388"/>
      <c r="N76" s="142" t="s">
        <v>45</v>
      </c>
      <c r="O76" s="140" t="s">
        <v>329</v>
      </c>
      <c r="P76" s="105"/>
      <c r="Q76" s="153"/>
    </row>
    <row r="77" spans="1:17" s="9" customFormat="1" ht="30" customHeight="1" x14ac:dyDescent="0.3">
      <c r="A77" s="443"/>
      <c r="B77" s="535"/>
      <c r="C77" s="538"/>
      <c r="D77" s="480"/>
      <c r="E77" s="618"/>
      <c r="F77" s="357"/>
      <c r="G77" s="367"/>
      <c r="H77" s="338"/>
      <c r="I77" s="357"/>
      <c r="J77" s="338"/>
      <c r="K77" s="382"/>
      <c r="L77" s="385"/>
      <c r="M77" s="388"/>
      <c r="N77" s="142" t="s">
        <v>47</v>
      </c>
      <c r="O77" s="140" t="s">
        <v>330</v>
      </c>
      <c r="P77" s="105"/>
      <c r="Q77" s="153"/>
    </row>
    <row r="78" spans="1:17" s="9" customFormat="1" ht="57" customHeight="1" thickBot="1" x14ac:dyDescent="0.35">
      <c r="A78" s="541"/>
      <c r="B78" s="536"/>
      <c r="C78" s="539"/>
      <c r="D78" s="481"/>
      <c r="E78" s="619"/>
      <c r="F78" s="358"/>
      <c r="G78" s="368"/>
      <c r="H78" s="339"/>
      <c r="I78" s="358"/>
      <c r="J78" s="339"/>
      <c r="K78" s="383"/>
      <c r="L78" s="386"/>
      <c r="M78" s="389"/>
      <c r="N78" s="200" t="s">
        <v>49</v>
      </c>
      <c r="O78" s="151" t="s">
        <v>331</v>
      </c>
      <c r="P78" s="105"/>
      <c r="Q78" s="153"/>
    </row>
    <row r="79" spans="1:17" s="9" customFormat="1" ht="30" customHeight="1" thickBot="1" x14ac:dyDescent="0.35">
      <c r="A79" s="11"/>
      <c r="B79" s="10"/>
      <c r="C79" s="72"/>
      <c r="E79" s="14"/>
      <c r="F79" s="14"/>
      <c r="G79" s="83">
        <f>IF(C69=0,0,SUM(G69:G78))</f>
        <v>100</v>
      </c>
      <c r="H79" s="45" t="str">
        <f>IF(AND(C69&gt;0,G79=0),"PLEASE ENSURE KPIs ARE SET",IF(AND(C69&gt;0,G79&gt;0,G79&lt;100),"PLEASE ENSURE TOTAL WEIGHTAGE IS 100%.",IF(G79&gt;100,"WEIGHTAGE EXCEEDED, PLEASE REVIEW.","")))</f>
        <v/>
      </c>
      <c r="I79" s="14"/>
      <c r="J79" s="11"/>
      <c r="K79" s="14"/>
      <c r="L79" s="103"/>
      <c r="M79" s="104"/>
      <c r="N79" s="105"/>
      <c r="O79" s="106" t="str">
        <f>IF(N79="","",1)</f>
        <v/>
      </c>
      <c r="P79" s="105"/>
      <c r="Q79" s="153"/>
    </row>
    <row r="80" spans="1:17" s="4" customFormat="1" ht="15" thickBot="1" x14ac:dyDescent="0.35">
      <c r="A80" s="30"/>
      <c r="C80" s="74">
        <f>SUM(C24:C79)</f>
        <v>100</v>
      </c>
      <c r="D80" s="45" t="str">
        <f>IF(C80&lt;100,"INSUFFICIENT WEIGHTAGE.",IF(C80&gt;100,"WEIGHTAGE EXCEEDED.",""))</f>
        <v/>
      </c>
      <c r="G80"/>
      <c r="H80" s="45"/>
      <c r="I80" s="50" t="s">
        <v>136</v>
      </c>
      <c r="J80" s="48">
        <f>IF(AND(C80=100,P80="OK",P81=0),SUM(M24:M79),"")</f>
        <v>5</v>
      </c>
      <c r="L80" s="93"/>
      <c r="M80" s="93"/>
      <c r="N80" s="94"/>
      <c r="O80" s="124" t="s">
        <v>137</v>
      </c>
      <c r="P80" s="133" t="str">
        <f>IF(AND(H39="",H45="",H51="",H62="",H68="",H79=""),"OK","NOT OK")</f>
        <v>OK</v>
      </c>
      <c r="Q80" s="94"/>
    </row>
    <row r="81" spans="1:17" ht="16.5" customHeight="1" x14ac:dyDescent="0.4">
      <c r="I81" s="50" t="s">
        <v>138</v>
      </c>
      <c r="J81" s="40" t="str">
        <f>IF(O82=5,"Outstanding",IF(O82=4,"Exceeds",IF(O82=3,"Successful",IF(O82=2,"Partially",IF(O82=1,"Unacceptable","")))))</f>
        <v>Outstanding</v>
      </c>
      <c r="K81"/>
      <c r="M81" s="91"/>
      <c r="O81" s="124" t="s">
        <v>139</v>
      </c>
      <c r="P81" s="156">
        <f>SUM(O24:O79)</f>
        <v>0</v>
      </c>
    </row>
    <row r="82" spans="1:17" ht="16.5" customHeight="1" thickBot="1" x14ac:dyDescent="0.35">
      <c r="K82"/>
      <c r="M82" s="91"/>
      <c r="O82" s="94">
        <f>IF(J80="","",ROUND(J80,0))</f>
        <v>5</v>
      </c>
      <c r="P82" s="133"/>
    </row>
    <row r="83" spans="1:17" s="4" customFormat="1" x14ac:dyDescent="0.3">
      <c r="A83" s="16" t="s">
        <v>140</v>
      </c>
      <c r="B83" s="17"/>
      <c r="C83" s="17"/>
      <c r="D83" s="17"/>
      <c r="E83" s="17"/>
      <c r="F83" s="17"/>
      <c r="G83" s="17"/>
      <c r="H83" s="17"/>
      <c r="I83" s="17"/>
      <c r="J83" s="17"/>
      <c r="K83" s="18"/>
      <c r="L83" s="93"/>
      <c r="M83" s="94"/>
      <c r="N83" s="125"/>
      <c r="O83" s="94"/>
      <c r="P83" s="94"/>
      <c r="Q83" s="94"/>
    </row>
    <row r="84" spans="1:17" s="51" customFormat="1" x14ac:dyDescent="0.25">
      <c r="A84" s="57"/>
      <c r="K84" s="58"/>
      <c r="L84" s="126"/>
      <c r="M84" s="127"/>
      <c r="N84" s="128"/>
      <c r="O84" s="127"/>
      <c r="P84" s="127"/>
      <c r="Q84" s="127"/>
    </row>
    <row r="85" spans="1:17" s="51" customFormat="1" ht="12" x14ac:dyDescent="0.25">
      <c r="A85" s="57"/>
      <c r="B85" s="52"/>
      <c r="C85" s="52"/>
      <c r="E85" s="52"/>
      <c r="H85" s="52"/>
      <c r="I85" s="52"/>
      <c r="K85" s="64"/>
      <c r="L85" s="126"/>
      <c r="M85" s="126"/>
      <c r="N85" s="127"/>
      <c r="O85" s="127"/>
      <c r="P85" s="127"/>
      <c r="Q85" s="127"/>
    </row>
    <row r="86" spans="1:17" s="4" customFormat="1" ht="12" x14ac:dyDescent="0.25">
      <c r="A86" s="19"/>
      <c r="B86" s="4" t="s">
        <v>141</v>
      </c>
      <c r="E86" s="4" t="s">
        <v>142</v>
      </c>
      <c r="H86" s="4" t="s">
        <v>143</v>
      </c>
      <c r="K86" s="20" t="s">
        <v>142</v>
      </c>
      <c r="L86" s="93"/>
      <c r="M86" s="93"/>
      <c r="N86" s="94"/>
      <c r="O86" s="94"/>
      <c r="P86" s="94"/>
      <c r="Q86" s="94"/>
    </row>
    <row r="87" spans="1:17" ht="15" thickBot="1" x14ac:dyDescent="0.35">
      <c r="A87" s="21"/>
      <c r="B87" s="8"/>
      <c r="C87" s="8"/>
      <c r="D87" s="8"/>
      <c r="E87" s="8"/>
      <c r="F87" s="8"/>
      <c r="G87" s="8"/>
      <c r="H87" s="8"/>
      <c r="I87" s="8"/>
      <c r="J87" s="8"/>
      <c r="K87" s="22"/>
      <c r="M87" s="91"/>
    </row>
    <row r="88" spans="1:17" ht="85.5" customHeight="1" x14ac:dyDescent="0.3"/>
    <row r="89" spans="1:17" ht="15" thickBot="1" x14ac:dyDescent="0.35">
      <c r="A89" s="7" t="s">
        <v>144</v>
      </c>
      <c r="B89" s="8"/>
      <c r="C89" s="8"/>
      <c r="D89" s="8"/>
      <c r="E89" s="8"/>
      <c r="F89" s="8"/>
      <c r="G89" s="8"/>
      <c r="H89" s="8"/>
      <c r="I89" s="8"/>
      <c r="J89" s="8"/>
    </row>
    <row r="90" spans="1:17" ht="12" customHeight="1" x14ac:dyDescent="0.3">
      <c r="A90" s="80" t="s">
        <v>145</v>
      </c>
      <c r="B90" s="9"/>
    </row>
    <row r="91" spans="1:17" ht="12" customHeight="1" x14ac:dyDescent="0.3">
      <c r="A91" s="9"/>
      <c r="B91" s="9" t="s">
        <v>146</v>
      </c>
    </row>
    <row r="92" spans="1:17" ht="12" customHeight="1" x14ac:dyDescent="0.3">
      <c r="A92" s="9"/>
      <c r="B92" s="9" t="s">
        <v>147</v>
      </c>
    </row>
    <row r="93" spans="1:17" ht="12" customHeight="1" x14ac:dyDescent="0.3">
      <c r="A93" s="9"/>
      <c r="B93" s="9" t="s">
        <v>148</v>
      </c>
    </row>
    <row r="94" spans="1:17" ht="12" customHeight="1" x14ac:dyDescent="0.3">
      <c r="A94" s="9"/>
      <c r="B94" s="9" t="s">
        <v>149</v>
      </c>
    </row>
    <row r="95" spans="1:17" ht="12" customHeight="1" thickBot="1" x14ac:dyDescent="0.35">
      <c r="A95" s="9"/>
      <c r="B95" s="9" t="s">
        <v>150</v>
      </c>
    </row>
    <row r="96" spans="1:17" s="3" customFormat="1" x14ac:dyDescent="0.3">
      <c r="A96" s="343" t="s">
        <v>23</v>
      </c>
      <c r="B96" s="426" t="s">
        <v>151</v>
      </c>
      <c r="C96" s="426" t="s">
        <v>152</v>
      </c>
      <c r="D96" s="426"/>
      <c r="E96" s="426"/>
      <c r="F96" s="428"/>
      <c r="G96" s="343" t="s">
        <v>28</v>
      </c>
      <c r="H96" s="390"/>
      <c r="I96" s="343" t="s">
        <v>29</v>
      </c>
      <c r="J96" s="390"/>
      <c r="K96" s="41"/>
      <c r="L96" s="129"/>
      <c r="M96" s="130"/>
      <c r="N96" s="130"/>
      <c r="O96" s="130"/>
      <c r="P96" s="130"/>
      <c r="Q96" s="130"/>
    </row>
    <row r="97" spans="1:17" s="3" customFormat="1" ht="15" thickBot="1" x14ac:dyDescent="0.35">
      <c r="A97" s="425"/>
      <c r="B97" s="427"/>
      <c r="C97" s="427"/>
      <c r="D97" s="427"/>
      <c r="E97" s="427"/>
      <c r="F97" s="429"/>
      <c r="G97" s="81" t="s">
        <v>34</v>
      </c>
      <c r="H97" s="77" t="s">
        <v>35</v>
      </c>
      <c r="I97" s="81" t="s">
        <v>34</v>
      </c>
      <c r="J97" s="77" t="s">
        <v>36</v>
      </c>
      <c r="K97" s="41"/>
      <c r="L97" s="129"/>
      <c r="M97" s="130"/>
      <c r="N97" s="130"/>
      <c r="O97" s="130"/>
      <c r="P97" s="130"/>
      <c r="Q97" s="130"/>
    </row>
    <row r="98" spans="1:17" s="24" customFormat="1" ht="82.5" customHeight="1" thickBot="1" x14ac:dyDescent="0.35">
      <c r="A98" s="36">
        <v>1</v>
      </c>
      <c r="B98" s="37" t="s">
        <v>153</v>
      </c>
      <c r="C98" s="433" t="s">
        <v>154</v>
      </c>
      <c r="D98" s="434"/>
      <c r="E98" s="434"/>
      <c r="F98" s="435"/>
      <c r="G98" s="60"/>
      <c r="H98" s="61"/>
      <c r="I98" s="60" t="s">
        <v>71</v>
      </c>
      <c r="J98" s="78"/>
      <c r="K98" s="137">
        <f>IF(I98="Outstanding",5,IF(I98="Exceeds",4,IF(I98="Successful",3,IF(I98="Partially",2,IF(I98="Unacceptable",1)))))</f>
        <v>3</v>
      </c>
      <c r="L98" s="131">
        <f>K98*0.2</f>
        <v>0.60000000000000009</v>
      </c>
      <c r="M98" s="132"/>
      <c r="N98" s="105" t="str">
        <f>IF(P98="","",1)</f>
        <v/>
      </c>
      <c r="O98" s="132"/>
      <c r="P98" s="153" t="str">
        <f>IF(I98="","RATING REQ'D",IF(AND(J98="",OR(I98="Outstanding",I98="Exceeds",I98="Unacceptable")),"Comments compulsory for O, E or U rating",""))</f>
        <v/>
      </c>
      <c r="Q98" s="132"/>
    </row>
    <row r="99" spans="1:17" s="24" customFormat="1" ht="48" customHeight="1" thickBot="1" x14ac:dyDescent="0.35">
      <c r="A99" s="85">
        <v>2</v>
      </c>
      <c r="B99" s="12" t="s">
        <v>155</v>
      </c>
      <c r="C99" s="436" t="s">
        <v>156</v>
      </c>
      <c r="D99" s="437"/>
      <c r="E99" s="437"/>
      <c r="F99" s="438"/>
      <c r="G99" s="53"/>
      <c r="H99" s="54"/>
      <c r="I99" s="53" t="s">
        <v>71</v>
      </c>
      <c r="J99" s="79"/>
      <c r="K99" s="137">
        <f>IF(I99="Outstanding",5,IF(I99="Exceeds",4,IF(I99="Successful",3,IF(I99="Partially",2,IF(I99="Unacceptable",1)))))</f>
        <v>3</v>
      </c>
      <c r="L99" s="131">
        <f>K99*0.2</f>
        <v>0.60000000000000009</v>
      </c>
      <c r="M99" s="132"/>
      <c r="N99" s="105" t="str">
        <f>IF(P99="","",1)</f>
        <v/>
      </c>
      <c r="O99" s="132"/>
      <c r="P99" s="153" t="str">
        <f>IF(I99="","RATING REQ'D",IF(AND(J99="",OR(I99="Outstanding",I99="Exceeds",I99="Unacceptable")),"Comments compulsory for O, E or U rating",""))</f>
        <v/>
      </c>
      <c r="Q99" s="132"/>
    </row>
    <row r="100" spans="1:17" s="24" customFormat="1" ht="69" customHeight="1" thickBot="1" x14ac:dyDescent="0.35">
      <c r="A100" s="38">
        <v>3</v>
      </c>
      <c r="B100" s="39" t="s">
        <v>157</v>
      </c>
      <c r="C100" s="439" t="s">
        <v>158</v>
      </c>
      <c r="D100" s="440"/>
      <c r="E100" s="440"/>
      <c r="F100" s="440"/>
      <c r="G100" s="62"/>
      <c r="H100" s="63"/>
      <c r="I100" s="62" t="s">
        <v>71</v>
      </c>
      <c r="J100" s="78"/>
      <c r="K100" s="137">
        <f>IF(I100="Outstanding",5,IF(I100="Exceeds",4,IF(I100="Successful",3,IF(I100="Partially",2,IF(I100="Unacceptable",1)))))</f>
        <v>3</v>
      </c>
      <c r="L100" s="131">
        <f>K100*0.2</f>
        <v>0.60000000000000009</v>
      </c>
      <c r="M100" s="132"/>
      <c r="N100" s="105" t="str">
        <f>IF(P100="","",1)</f>
        <v/>
      </c>
      <c r="O100" s="132"/>
      <c r="P100" s="153" t="str">
        <f>IF(I100="","RATING REQ'D",IF(AND(J100="",OR(I100="Outstanding",I100="Exceeds",I100="Unacceptable")),"Comments compulsory for O, E or U rating",""))</f>
        <v/>
      </c>
      <c r="Q100" s="132"/>
    </row>
    <row r="101" spans="1:17" s="24" customFormat="1" ht="69" customHeight="1" thickBot="1" x14ac:dyDescent="0.35">
      <c r="A101" s="88">
        <v>4</v>
      </c>
      <c r="B101" s="13" t="s">
        <v>159</v>
      </c>
      <c r="C101" s="445" t="s">
        <v>160</v>
      </c>
      <c r="D101" s="446"/>
      <c r="E101" s="446"/>
      <c r="F101" s="446"/>
      <c r="G101" s="55"/>
      <c r="H101" s="56"/>
      <c r="I101" s="55" t="s">
        <v>71</v>
      </c>
      <c r="J101" s="79"/>
      <c r="K101" s="137">
        <f>IF(I101="Outstanding",5,IF(I101="Exceeds",4,IF(I101="Successful",3,IF(I101="Partially",2,IF(I101="Unacceptable",1)))))</f>
        <v>3</v>
      </c>
      <c r="L101" s="131">
        <f>K101*0.2</f>
        <v>0.60000000000000009</v>
      </c>
      <c r="M101" s="132"/>
      <c r="N101" s="105"/>
      <c r="O101" s="132"/>
      <c r="P101" s="153"/>
      <c r="Q101" s="132"/>
    </row>
    <row r="102" spans="1:17" s="24" customFormat="1" ht="93" customHeight="1" thickBot="1" x14ac:dyDescent="0.35">
      <c r="A102" s="89">
        <v>5</v>
      </c>
      <c r="B102" s="90" t="s">
        <v>161</v>
      </c>
      <c r="C102" s="441" t="s">
        <v>162</v>
      </c>
      <c r="D102" s="442"/>
      <c r="E102" s="442"/>
      <c r="F102" s="442"/>
      <c r="G102" s="62"/>
      <c r="H102" s="63"/>
      <c r="I102" s="62" t="s">
        <v>71</v>
      </c>
      <c r="J102" s="78"/>
      <c r="K102" s="137">
        <f>IF(I102="Outstanding",5,IF(I102="Exceeds",4,IF(I102="Successful",3,IF(I102="Partially",2,IF(I102="Unacceptable",1)))))</f>
        <v>3</v>
      </c>
      <c r="L102" s="131">
        <f>K102*0.2</f>
        <v>0.60000000000000009</v>
      </c>
      <c r="M102" s="132"/>
      <c r="N102" s="105" t="str">
        <f>IF(P102="","",1)</f>
        <v/>
      </c>
      <c r="O102" s="132"/>
      <c r="P102" s="153" t="str">
        <f>IF(I102="","RATING REQ'D",IF(AND(J102="",OR(I102="Outstanding",I102="Exceeds",I102="Unacceptable")),"Comments compulsory for O, E or U rating",""))</f>
        <v/>
      </c>
      <c r="Q102" s="132"/>
    </row>
    <row r="103" spans="1:17" ht="16.5" customHeight="1" x14ac:dyDescent="0.3">
      <c r="H103" s="50" t="s">
        <v>163</v>
      </c>
      <c r="I103" s="48">
        <f>IF(O103=0,SUM(L98:L102),"")</f>
        <v>3.0000000000000004</v>
      </c>
      <c r="J103" s="1"/>
      <c r="N103" s="124" t="s">
        <v>164</v>
      </c>
      <c r="O103" s="133">
        <f>SUM(N98:N102)</f>
        <v>0</v>
      </c>
    </row>
    <row r="104" spans="1:17" x14ac:dyDescent="0.3">
      <c r="A104" s="1"/>
      <c r="H104" s="50" t="s">
        <v>165</v>
      </c>
      <c r="I104" s="40" t="str">
        <f>IF(O104=5,"Outstanding",IF(O104=4,"Exceeds",IF(O104=3,"Successful",IF(O104=2,"Partially",IF(O104=1,"Unacceptable","")))))</f>
        <v>Successful</v>
      </c>
      <c r="J104" s="1"/>
      <c r="L104" s="92"/>
      <c r="O104" s="94">
        <f>IF(I103="","",ROUND(I103,0))</f>
        <v>3</v>
      </c>
    </row>
    <row r="105" spans="1:17" ht="4.5" customHeight="1" x14ac:dyDescent="0.3">
      <c r="A105" s="1"/>
      <c r="I105" s="47"/>
      <c r="J105" s="1"/>
      <c r="L105" s="92"/>
    </row>
    <row r="106" spans="1:17" x14ac:dyDescent="0.3">
      <c r="A106" s="1"/>
      <c r="H106" s="50" t="s">
        <v>166</v>
      </c>
      <c r="I106" s="49">
        <f>IF(OR(J80="",I103=""),"",(J80*0.9)+(I103*0.1))</f>
        <v>4.8</v>
      </c>
      <c r="L106" s="92"/>
    </row>
    <row r="107" spans="1:17" x14ac:dyDescent="0.3">
      <c r="A107" s="1"/>
      <c r="H107" s="50" t="s">
        <v>167</v>
      </c>
      <c r="I107" s="40" t="str">
        <f>IF(O107=5,"Outstanding",IF(O107=4,"Exceeds",IF(O107=3,"Successful",IF(O107=2,"Partially",IF(O107=1,"Unacceptable","")))))</f>
        <v>Outstanding</v>
      </c>
      <c r="L107" s="92"/>
      <c r="O107" s="94">
        <f>IF(I106="","",ROUND(I106,0))</f>
        <v>5</v>
      </c>
    </row>
    <row r="108" spans="1:17" ht="8.25" customHeight="1" thickBot="1" x14ac:dyDescent="0.35"/>
    <row r="109" spans="1:17" ht="12" customHeight="1" x14ac:dyDescent="0.3">
      <c r="A109" s="19" t="s">
        <v>168</v>
      </c>
      <c r="B109" s="25"/>
      <c r="C109" s="25"/>
      <c r="D109" s="25"/>
      <c r="E109" s="25"/>
      <c r="F109" s="25"/>
      <c r="G109" s="25"/>
      <c r="H109" s="25"/>
      <c r="I109" s="25"/>
      <c r="J109" s="26"/>
    </row>
    <row r="110" spans="1:17" s="51" customFormat="1" ht="12" x14ac:dyDescent="0.25">
      <c r="A110" s="57"/>
      <c r="J110" s="58"/>
      <c r="K110" s="59"/>
      <c r="L110" s="126"/>
      <c r="M110" s="127"/>
      <c r="N110" s="127"/>
      <c r="O110" s="127"/>
      <c r="P110" s="127"/>
      <c r="Q110" s="127"/>
    </row>
    <row r="111" spans="1:17" s="51" customFormat="1" ht="12" x14ac:dyDescent="0.25">
      <c r="A111" s="57"/>
      <c r="B111" s="52"/>
      <c r="C111" s="52"/>
      <c r="E111" s="52"/>
      <c r="G111" s="52"/>
      <c r="H111" s="52"/>
      <c r="J111" s="64"/>
      <c r="K111" s="59"/>
      <c r="L111" s="126"/>
      <c r="M111" s="127"/>
      <c r="N111" s="127"/>
      <c r="O111" s="127"/>
      <c r="P111" s="127"/>
      <c r="Q111" s="127"/>
    </row>
    <row r="112" spans="1:17" s="4" customFormat="1" ht="12" x14ac:dyDescent="0.25">
      <c r="A112" s="19"/>
      <c r="B112" s="443" t="s">
        <v>141</v>
      </c>
      <c r="C112" s="443"/>
      <c r="E112" s="6" t="s">
        <v>142</v>
      </c>
      <c r="G112" s="444" t="s">
        <v>143</v>
      </c>
      <c r="H112" s="444"/>
      <c r="J112" s="31" t="s">
        <v>142</v>
      </c>
      <c r="K112" s="6"/>
      <c r="L112" s="93"/>
      <c r="M112" s="94"/>
      <c r="N112" s="94"/>
      <c r="O112" s="94"/>
      <c r="P112" s="94"/>
      <c r="Q112" s="94"/>
    </row>
    <row r="113" spans="1:17" s="4" customFormat="1" ht="6.75" customHeight="1" thickBot="1" x14ac:dyDescent="0.3">
      <c r="A113" s="28"/>
      <c r="B113" s="5"/>
      <c r="C113" s="5"/>
      <c r="D113" s="5"/>
      <c r="E113" s="5"/>
      <c r="F113" s="5"/>
      <c r="G113" s="5"/>
      <c r="H113" s="5"/>
      <c r="I113" s="5"/>
      <c r="J113" s="29"/>
      <c r="K113" s="6"/>
      <c r="L113" s="93"/>
      <c r="M113" s="94"/>
      <c r="N113" s="94"/>
      <c r="O113" s="94"/>
      <c r="P113" s="94"/>
      <c r="Q113" s="94"/>
    </row>
    <row r="114" spans="1:17" ht="6" customHeight="1" x14ac:dyDescent="0.3">
      <c r="K114"/>
      <c r="L114" s="92"/>
    </row>
    <row r="115" spans="1:17" ht="6" customHeight="1" x14ac:dyDescent="0.3">
      <c r="K115"/>
      <c r="L115" s="92"/>
    </row>
    <row r="116" spans="1:17" ht="6" customHeight="1" x14ac:dyDescent="0.3">
      <c r="K116"/>
      <c r="L116" s="92"/>
    </row>
    <row r="117" spans="1:17" ht="21.75" customHeight="1" x14ac:dyDescent="0.3">
      <c r="K117"/>
      <c r="L117" s="92"/>
    </row>
    <row r="118" spans="1:17" ht="18.600000000000001" thickBot="1" x14ac:dyDescent="0.4">
      <c r="A118" s="35" t="s">
        <v>169</v>
      </c>
      <c r="B118" s="8"/>
      <c r="C118" s="8"/>
      <c r="D118" s="8"/>
      <c r="E118" s="8"/>
      <c r="F118" s="8"/>
      <c r="G118" s="8"/>
      <c r="H118" s="8"/>
      <c r="I118" s="8"/>
      <c r="J118" s="8"/>
      <c r="K118"/>
      <c r="L118" s="134"/>
      <c r="M118" s="135"/>
    </row>
    <row r="120" spans="1:17" ht="18" x14ac:dyDescent="0.35">
      <c r="A120" s="2" t="s">
        <v>170</v>
      </c>
      <c r="C120" s="65"/>
      <c r="K120"/>
      <c r="L120" s="92"/>
    </row>
    <row r="121" spans="1:17" x14ac:dyDescent="0.3">
      <c r="K121"/>
      <c r="L121" s="92"/>
    </row>
    <row r="122" spans="1:17" ht="12" customHeight="1" x14ac:dyDescent="0.3">
      <c r="A122" s="80" t="s">
        <v>171</v>
      </c>
      <c r="B122" s="9"/>
      <c r="C122" s="27"/>
      <c r="D122" s="27"/>
      <c r="E122" s="27"/>
      <c r="F122" s="27"/>
      <c r="G122" s="27"/>
      <c r="H122" s="27"/>
      <c r="I122" s="27"/>
      <c r="J122" s="27"/>
      <c r="K122"/>
      <c r="L122" s="92"/>
    </row>
    <row r="123" spans="1:17" ht="12" customHeight="1" x14ac:dyDescent="0.3">
      <c r="A123" s="9"/>
      <c r="B123" s="9" t="s">
        <v>172</v>
      </c>
      <c r="C123" s="27"/>
      <c r="D123" s="27"/>
      <c r="E123" s="27"/>
      <c r="F123" s="27"/>
      <c r="G123" s="27"/>
      <c r="H123" s="27"/>
      <c r="I123" s="27"/>
      <c r="J123" s="27"/>
      <c r="K123"/>
      <c r="L123" s="92"/>
    </row>
    <row r="124" spans="1:17" ht="12" customHeight="1" x14ac:dyDescent="0.3">
      <c r="A124" s="9"/>
      <c r="B124" s="9" t="s">
        <v>173</v>
      </c>
      <c r="C124" s="27"/>
      <c r="D124" s="27"/>
      <c r="E124" s="27"/>
      <c r="F124" s="27"/>
      <c r="G124" s="27"/>
      <c r="H124" s="27"/>
      <c r="I124" s="27"/>
      <c r="J124" s="27"/>
      <c r="K124"/>
      <c r="L124" s="92"/>
    </row>
    <row r="125" spans="1:17" ht="12" customHeight="1" x14ac:dyDescent="0.3">
      <c r="A125" s="9"/>
      <c r="B125" s="9" t="s">
        <v>174</v>
      </c>
      <c r="C125" s="27"/>
      <c r="D125" s="27"/>
      <c r="E125" s="27"/>
      <c r="F125" s="27"/>
      <c r="G125" s="27"/>
      <c r="H125" s="27"/>
      <c r="I125" s="27"/>
      <c r="J125" s="27"/>
      <c r="K125"/>
      <c r="L125" s="92"/>
    </row>
    <row r="126" spans="1:17" ht="12" customHeight="1" x14ac:dyDescent="0.3">
      <c r="A126" s="9"/>
      <c r="B126" s="9" t="s">
        <v>175</v>
      </c>
      <c r="C126" s="27"/>
      <c r="D126" s="27"/>
      <c r="E126" s="27"/>
      <c r="F126" s="27"/>
      <c r="G126" s="27"/>
      <c r="H126" s="27"/>
      <c r="I126" s="27"/>
      <c r="J126" s="27"/>
      <c r="K126"/>
      <c r="L126" s="92"/>
    </row>
    <row r="127" spans="1:17" ht="12" customHeight="1" x14ac:dyDescent="0.3">
      <c r="A127" s="9"/>
      <c r="B127" s="9" t="s">
        <v>176</v>
      </c>
      <c r="C127" s="27"/>
      <c r="D127" s="27"/>
      <c r="E127" s="27"/>
      <c r="F127" s="27"/>
      <c r="G127" s="27"/>
      <c r="H127" s="27"/>
      <c r="I127" s="27"/>
      <c r="J127" s="27"/>
      <c r="K127"/>
      <c r="L127" s="92"/>
    </row>
    <row r="128" spans="1:17" ht="4.5" customHeight="1" thickBot="1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/>
      <c r="L128" s="92"/>
    </row>
    <row r="129" spans="1:17" ht="15" thickBot="1" x14ac:dyDescent="0.35">
      <c r="A129" s="32" t="s">
        <v>35</v>
      </c>
      <c r="B129" s="33"/>
      <c r="C129" s="33"/>
      <c r="D129" s="33"/>
      <c r="E129" s="33"/>
      <c r="F129" s="33"/>
      <c r="G129" s="33"/>
      <c r="H129" s="33"/>
      <c r="I129" s="33"/>
      <c r="J129" s="34"/>
      <c r="K129"/>
      <c r="L129" s="92"/>
    </row>
    <row r="130" spans="1:17" s="66" customFormat="1" ht="73.5" customHeight="1" thickTop="1" x14ac:dyDescent="0.3">
      <c r="A130" s="430"/>
      <c r="B130" s="431"/>
      <c r="C130" s="431"/>
      <c r="D130" s="431"/>
      <c r="E130" s="431"/>
      <c r="F130" s="431"/>
      <c r="G130" s="431"/>
      <c r="H130" s="431"/>
      <c r="I130" s="431"/>
      <c r="J130" s="432"/>
      <c r="L130" s="136"/>
      <c r="M130" s="136"/>
      <c r="N130" s="136"/>
      <c r="O130" s="136"/>
      <c r="P130" s="136"/>
      <c r="Q130" s="136"/>
    </row>
    <row r="131" spans="1:17" s="66" customFormat="1" ht="15" thickBot="1" x14ac:dyDescent="0.35">
      <c r="A131" s="67" t="s">
        <v>177</v>
      </c>
      <c r="B131" s="68"/>
      <c r="C131" s="68"/>
      <c r="D131" s="68"/>
      <c r="E131" s="69"/>
      <c r="F131" s="70"/>
      <c r="G131" s="68"/>
      <c r="H131" s="69"/>
      <c r="I131" s="70" t="s">
        <v>178</v>
      </c>
      <c r="J131" s="71"/>
      <c r="L131" s="136"/>
      <c r="M131" s="136"/>
      <c r="N131" s="136"/>
      <c r="O131" s="136"/>
      <c r="P131" s="136"/>
      <c r="Q131" s="136"/>
    </row>
    <row r="132" spans="1:17" ht="15" thickBot="1" x14ac:dyDescent="0.35">
      <c r="A132" s="43"/>
      <c r="J132" s="44"/>
      <c r="K132"/>
      <c r="L132" s="92"/>
    </row>
    <row r="133" spans="1:17" ht="15" thickBot="1" x14ac:dyDescent="0.35">
      <c r="A133" s="32" t="s">
        <v>36</v>
      </c>
      <c r="B133" s="33"/>
      <c r="C133" s="33"/>
      <c r="D133" s="33"/>
      <c r="E133" s="33"/>
      <c r="F133" s="33"/>
      <c r="G133" s="33"/>
      <c r="H133" s="33"/>
      <c r="I133" s="33"/>
      <c r="J133" s="34"/>
      <c r="K133"/>
      <c r="L133" s="92"/>
    </row>
    <row r="134" spans="1:17" s="66" customFormat="1" ht="73.5" customHeight="1" thickTop="1" x14ac:dyDescent="0.3">
      <c r="A134" s="430"/>
      <c r="B134" s="431"/>
      <c r="C134" s="431"/>
      <c r="D134" s="431"/>
      <c r="E134" s="431"/>
      <c r="F134" s="431"/>
      <c r="G134" s="431"/>
      <c r="H134" s="431"/>
      <c r="I134" s="431"/>
      <c r="J134" s="432"/>
      <c r="L134" s="136"/>
      <c r="M134" s="136"/>
      <c r="N134" s="136"/>
      <c r="O134" s="136"/>
      <c r="P134" s="136"/>
      <c r="Q134" s="136"/>
    </row>
    <row r="135" spans="1:17" s="66" customFormat="1" ht="15" thickBot="1" x14ac:dyDescent="0.35">
      <c r="A135" s="67" t="s">
        <v>179</v>
      </c>
      <c r="B135" s="68"/>
      <c r="C135" s="68"/>
      <c r="D135" s="68"/>
      <c r="E135" s="69"/>
      <c r="F135" s="70"/>
      <c r="G135" s="68"/>
      <c r="H135" s="69"/>
      <c r="I135" s="70" t="s">
        <v>178</v>
      </c>
      <c r="J135" s="71"/>
      <c r="L135" s="136"/>
      <c r="M135" s="136"/>
      <c r="N135" s="136"/>
      <c r="O135" s="136"/>
      <c r="P135" s="136"/>
      <c r="Q135" s="136"/>
    </row>
    <row r="136" spans="1:17" ht="4.5" customHeight="1" x14ac:dyDescent="0.3">
      <c r="K136"/>
      <c r="L136" s="92"/>
    </row>
  </sheetData>
  <mergeCells count="157">
    <mergeCell ref="C8:E8"/>
    <mergeCell ref="I8:J8"/>
    <mergeCell ref="C9:E9"/>
    <mergeCell ref="C11:E11"/>
    <mergeCell ref="C12:E12"/>
    <mergeCell ref="C13:E13"/>
    <mergeCell ref="A1:J1"/>
    <mergeCell ref="A2:J2"/>
    <mergeCell ref="A3:J3"/>
    <mergeCell ref="I5:J5"/>
    <mergeCell ref="C6:E6"/>
    <mergeCell ref="C7:E7"/>
    <mergeCell ref="I7:J7"/>
    <mergeCell ref="J22:K22"/>
    <mergeCell ref="L22:L23"/>
    <mergeCell ref="M22:M23"/>
    <mergeCell ref="N22:N23"/>
    <mergeCell ref="O22:O23"/>
    <mergeCell ref="A22:A23"/>
    <mergeCell ref="B22:B23"/>
    <mergeCell ref="C22:C23"/>
    <mergeCell ref="D22:E23"/>
    <mergeCell ref="F22:F23"/>
    <mergeCell ref="G22:G23"/>
    <mergeCell ref="D24:D28"/>
    <mergeCell ref="E24:E28"/>
    <mergeCell ref="F24:F28"/>
    <mergeCell ref="D29:D33"/>
    <mergeCell ref="E29:E33"/>
    <mergeCell ref="F29:F33"/>
    <mergeCell ref="G29:G33"/>
    <mergeCell ref="H29:H33"/>
    <mergeCell ref="H22:I22"/>
    <mergeCell ref="E34:E38"/>
    <mergeCell ref="F34:F38"/>
    <mergeCell ref="G34:G38"/>
    <mergeCell ref="H34:H38"/>
    <mergeCell ref="I34:I38"/>
    <mergeCell ref="J34:J38"/>
    <mergeCell ref="K34:K38"/>
    <mergeCell ref="L34:L38"/>
    <mergeCell ref="G24:G28"/>
    <mergeCell ref="H24:H28"/>
    <mergeCell ref="I24:I28"/>
    <mergeCell ref="J24:J28"/>
    <mergeCell ref="K24:K28"/>
    <mergeCell ref="L24:L28"/>
    <mergeCell ref="M34:M38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A24:A38"/>
    <mergeCell ref="B24:B38"/>
    <mergeCell ref="C24:C38"/>
    <mergeCell ref="I29:I33"/>
    <mergeCell ref="J29:J33"/>
    <mergeCell ref="K29:K33"/>
    <mergeCell ref="L29:L33"/>
    <mergeCell ref="M29:M33"/>
    <mergeCell ref="J40:J44"/>
    <mergeCell ref="K40:K44"/>
    <mergeCell ref="L40:L44"/>
    <mergeCell ref="M40:M44"/>
    <mergeCell ref="M24:M28"/>
    <mergeCell ref="D34:D38"/>
    <mergeCell ref="A46:A50"/>
    <mergeCell ref="B46:B50"/>
    <mergeCell ref="C46:C50"/>
    <mergeCell ref="D46:D50"/>
    <mergeCell ref="E46:E50"/>
    <mergeCell ref="F46:F50"/>
    <mergeCell ref="M46:M50"/>
    <mergeCell ref="A52:A61"/>
    <mergeCell ref="B52:B61"/>
    <mergeCell ref="C52:C61"/>
    <mergeCell ref="D52:D56"/>
    <mergeCell ref="E52:E56"/>
    <mergeCell ref="F52:F56"/>
    <mergeCell ref="G52:G56"/>
    <mergeCell ref="H52:H56"/>
    <mergeCell ref="I52:I56"/>
    <mergeCell ref="G46:G50"/>
    <mergeCell ref="H46:H50"/>
    <mergeCell ref="I46:I50"/>
    <mergeCell ref="J46:J50"/>
    <mergeCell ref="K46:K50"/>
    <mergeCell ref="L46:L50"/>
    <mergeCell ref="J52:J56"/>
    <mergeCell ref="K52:K56"/>
    <mergeCell ref="L52:L56"/>
    <mergeCell ref="M52:M56"/>
    <mergeCell ref="D57:D61"/>
    <mergeCell ref="E57:E61"/>
    <mergeCell ref="F57:F61"/>
    <mergeCell ref="G57:G61"/>
    <mergeCell ref="H57:H61"/>
    <mergeCell ref="I57:I61"/>
    <mergeCell ref="J57:J61"/>
    <mergeCell ref="K57:K61"/>
    <mergeCell ref="L57:L61"/>
    <mergeCell ref="M57:M61"/>
    <mergeCell ref="A63:A67"/>
    <mergeCell ref="B63:B67"/>
    <mergeCell ref="C63:C67"/>
    <mergeCell ref="D63:D67"/>
    <mergeCell ref="E63:E67"/>
    <mergeCell ref="F63:F67"/>
    <mergeCell ref="M63:M67"/>
    <mergeCell ref="A69:A78"/>
    <mergeCell ref="B69:B78"/>
    <mergeCell ref="C69:C78"/>
    <mergeCell ref="D69:D73"/>
    <mergeCell ref="E69:E73"/>
    <mergeCell ref="F69:F73"/>
    <mergeCell ref="G69:G73"/>
    <mergeCell ref="H69:H73"/>
    <mergeCell ref="I69:I73"/>
    <mergeCell ref="G63:G67"/>
    <mergeCell ref="H63:H67"/>
    <mergeCell ref="I63:I67"/>
    <mergeCell ref="J63:J67"/>
    <mergeCell ref="K63:K67"/>
    <mergeCell ref="L63:L67"/>
    <mergeCell ref="J69:J73"/>
    <mergeCell ref="K69:K73"/>
    <mergeCell ref="L69:L73"/>
    <mergeCell ref="M69:M73"/>
    <mergeCell ref="D74:D78"/>
    <mergeCell ref="E74:E78"/>
    <mergeCell ref="F74:F78"/>
    <mergeCell ref="G74:G78"/>
    <mergeCell ref="H74:H78"/>
    <mergeCell ref="I74:I78"/>
    <mergeCell ref="J74:J78"/>
    <mergeCell ref="K74:K78"/>
    <mergeCell ref="L74:L78"/>
    <mergeCell ref="M74:M78"/>
    <mergeCell ref="A96:A97"/>
    <mergeCell ref="B96:B97"/>
    <mergeCell ref="C96:F97"/>
    <mergeCell ref="G96:H96"/>
    <mergeCell ref="I96:J96"/>
    <mergeCell ref="G112:H112"/>
    <mergeCell ref="A130:J130"/>
    <mergeCell ref="A134:J134"/>
    <mergeCell ref="C98:F98"/>
    <mergeCell ref="C99:F99"/>
    <mergeCell ref="C100:F100"/>
    <mergeCell ref="C101:F101"/>
    <mergeCell ref="C102:F102"/>
    <mergeCell ref="B112:C112"/>
  </mergeCells>
  <conditionalFormatting sqref="C80">
    <cfRule type="cellIs" dxfId="205" priority="19" operator="notEqual">
      <formula>100</formula>
    </cfRule>
  </conditionalFormatting>
  <conditionalFormatting sqref="C120">
    <cfRule type="cellIs" dxfId="204" priority="17" operator="equal">
      <formula>""</formula>
    </cfRule>
  </conditionalFormatting>
  <conditionalFormatting sqref="G39">
    <cfRule type="cellIs" dxfId="203" priority="6" operator="notEqual">
      <formula>100</formula>
    </cfRule>
  </conditionalFormatting>
  <conditionalFormatting sqref="G45">
    <cfRule type="cellIs" dxfId="202" priority="18" operator="notEqual">
      <formula>100</formula>
    </cfRule>
  </conditionalFormatting>
  <conditionalFormatting sqref="G51">
    <cfRule type="cellIs" dxfId="201" priority="5" operator="notEqual">
      <formula>100</formula>
    </cfRule>
  </conditionalFormatting>
  <conditionalFormatting sqref="G62">
    <cfRule type="cellIs" dxfId="200" priority="16" operator="notEqual">
      <formula>100</formula>
    </cfRule>
  </conditionalFormatting>
  <conditionalFormatting sqref="G68">
    <cfRule type="cellIs" dxfId="199" priority="4" operator="notEqual">
      <formula>100</formula>
    </cfRule>
  </conditionalFormatting>
  <conditionalFormatting sqref="G79">
    <cfRule type="cellIs" dxfId="198" priority="15" operator="notEqual">
      <formula>100</formula>
    </cfRule>
  </conditionalFormatting>
  <conditionalFormatting sqref="K98:K102">
    <cfRule type="cellIs" dxfId="197" priority="10" operator="equal">
      <formula>FALSE</formula>
    </cfRule>
  </conditionalFormatting>
  <conditionalFormatting sqref="L24">
    <cfRule type="cellIs" dxfId="196" priority="14" operator="equal">
      <formula>FALSE</formula>
    </cfRule>
  </conditionalFormatting>
  <conditionalFormatting sqref="L29">
    <cfRule type="cellIs" dxfId="195" priority="1" operator="equal">
      <formula>FALSE</formula>
    </cfRule>
  </conditionalFormatting>
  <conditionalFormatting sqref="L34">
    <cfRule type="cellIs" dxfId="194" priority="7" operator="equal">
      <formula>FALSE</formula>
    </cfRule>
  </conditionalFormatting>
  <conditionalFormatting sqref="L40">
    <cfRule type="cellIs" dxfId="193" priority="13" operator="equal">
      <formula>FALSE</formula>
    </cfRule>
  </conditionalFormatting>
  <conditionalFormatting sqref="L46">
    <cfRule type="cellIs" dxfId="192" priority="12" operator="equal">
      <formula>FALSE</formula>
    </cfRule>
  </conditionalFormatting>
  <conditionalFormatting sqref="L52">
    <cfRule type="cellIs" dxfId="191" priority="11" operator="equal">
      <formula>FALSE</formula>
    </cfRule>
  </conditionalFormatting>
  <conditionalFormatting sqref="L57">
    <cfRule type="cellIs" dxfId="190" priority="9" operator="equal">
      <formula>FALSE</formula>
    </cfRule>
  </conditionalFormatting>
  <conditionalFormatting sqref="L63">
    <cfRule type="cellIs" dxfId="189" priority="3" operator="equal">
      <formula>FALSE</formula>
    </cfRule>
  </conditionalFormatting>
  <conditionalFormatting sqref="L69">
    <cfRule type="cellIs" dxfId="188" priority="2" operator="equal">
      <formula>FALSE</formula>
    </cfRule>
  </conditionalFormatting>
  <conditionalFormatting sqref="L74">
    <cfRule type="cellIs" dxfId="187" priority="8" operator="equal">
      <formula>FALSE</formula>
    </cfRule>
  </conditionalFormatting>
  <dataValidations count="5">
    <dataValidation type="whole" allowBlank="1" showInputMessage="1" showErrorMessage="1" error="Only whole numbers between 10 to 100 is allowed." sqref="F57:F61" xr:uid="{CF8FA3F0-362E-4BCB-8829-13DEEA0F52E1}">
      <formula1>2</formula1>
      <formula2>100</formula2>
    </dataValidation>
    <dataValidation type="whole" allowBlank="1" showInputMessage="1" showErrorMessage="1" error="Only whole numbers between 10 to 100 is allowed." sqref="C40 C24 C46 C52" xr:uid="{ADA34394-4F8F-494E-8636-C7DE7C3D8451}">
      <formula1>10</formula1>
      <formula2>100</formula2>
    </dataValidation>
    <dataValidation type="list" allowBlank="1" showInputMessage="1" showErrorMessage="1" sqref="C120 H40:H44 J46:J61 G98:G102 I98:I102 H69:H78 J69:J78 H46:H61 J40:J44 J63:J67 H63:H67 J24:J38 H24:H38" xr:uid="{7B4B6989-37A2-480F-9790-DDAD67C641E8}">
      <formula1>"Outstanding, Exceeds, Successful, Partially, Unacceptable"</formula1>
    </dataValidation>
    <dataValidation type="whole" allowBlank="1" showInputMessage="1" showErrorMessage="1" error="Only whole numbers between 10 to 100 is allowed." sqref="F46 F52 G53:G56 G24:G38 F74 G75:G78 G41:G44 G70:G73 G47:G50 C63:C67 F63 G64:G67 C69 F69 G58:G61" xr:uid="{6010A311-B7E6-44B3-9128-AC1934F09681}">
      <formula1>5</formula1>
      <formula2>100</formula2>
    </dataValidation>
    <dataValidation allowBlank="1" showInputMessage="1" showErrorMessage="1" error="Only whole numbers between 10 to 100 is allowed." sqref="G46 G52 G69 G74 G40 G63 G57" xr:uid="{A82380E7-E7A5-4FAE-80A6-4A83EBFA0559}"/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</sheetPr>
  <dimension ref="A1:Q148"/>
  <sheetViews>
    <sheetView topLeftCell="A16" zoomScale="70" zoomScaleNormal="70" workbookViewId="0">
      <selection sqref="A1:J1"/>
    </sheetView>
  </sheetViews>
  <sheetFormatPr defaultColWidth="9.33203125" defaultRowHeight="14.4" x14ac:dyDescent="0.3"/>
  <cols>
    <col min="1" max="1" width="4.33203125" customWidth="1"/>
    <col min="2" max="2" width="24" bestFit="1" customWidth="1"/>
    <col min="3" max="3" width="11.33203125" customWidth="1"/>
    <col min="4" max="4" width="2" customWidth="1"/>
    <col min="5" max="5" width="34" customWidth="1"/>
    <col min="6" max="6" width="10.6640625" customWidth="1"/>
    <col min="7" max="7" width="12.33203125" customWidth="1"/>
    <col min="8" max="8" width="26.44140625" customWidth="1"/>
    <col min="9" max="9" width="31.6640625" customWidth="1"/>
    <col min="10" max="10" width="26" customWidth="1"/>
    <col min="11" max="11" width="34.33203125" style="23" customWidth="1"/>
    <col min="12" max="12" width="13.33203125" style="91" customWidth="1"/>
    <col min="13" max="13" width="11.33203125" style="92" customWidth="1"/>
    <col min="14" max="14" width="16.6640625" style="92" customWidth="1"/>
    <col min="15" max="15" width="42.6640625" style="92" customWidth="1"/>
    <col min="16" max="17" width="9.33203125" style="92"/>
  </cols>
  <sheetData>
    <row r="1" spans="1:17" ht="15" customHeight="1" x14ac:dyDescent="0.4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42"/>
    </row>
    <row r="2" spans="1:17" ht="15" customHeight="1" x14ac:dyDescent="0.4">
      <c r="A2" s="373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42"/>
    </row>
    <row r="3" spans="1:17" ht="12" hidden="1" customHeight="1" x14ac:dyDescent="0.3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7" ht="9" customHeight="1" x14ac:dyDescent="0.3"/>
    <row r="5" spans="1:17" s="4" customFormat="1" ht="12" x14ac:dyDescent="0.25">
      <c r="A5" s="15" t="s">
        <v>3</v>
      </c>
      <c r="C5" s="86"/>
      <c r="D5" s="86"/>
      <c r="E5" s="86"/>
      <c r="H5" s="15" t="s">
        <v>4</v>
      </c>
      <c r="I5" s="333" t="s">
        <v>5</v>
      </c>
      <c r="J5" s="333"/>
      <c r="K5" s="6"/>
      <c r="L5" s="93"/>
      <c r="M5" s="94"/>
      <c r="N5" s="94"/>
      <c r="O5" s="95"/>
      <c r="P5" s="94"/>
      <c r="Q5" s="94"/>
    </row>
    <row r="6" spans="1:17" s="4" customFormat="1" ht="12" x14ac:dyDescent="0.25">
      <c r="A6" s="15" t="s">
        <v>6</v>
      </c>
      <c r="C6" s="332"/>
      <c r="D6" s="332"/>
      <c r="E6" s="332"/>
      <c r="H6" s="15"/>
      <c r="I6" s="51"/>
      <c r="J6" s="51"/>
      <c r="K6" s="6"/>
      <c r="L6" s="93"/>
      <c r="M6" s="94"/>
      <c r="N6" s="94"/>
      <c r="O6" s="94"/>
      <c r="P6" s="94"/>
      <c r="Q6" s="94"/>
    </row>
    <row r="7" spans="1:17" s="4" customFormat="1" ht="12" x14ac:dyDescent="0.25">
      <c r="A7" s="15" t="s">
        <v>7</v>
      </c>
      <c r="C7" s="332"/>
      <c r="D7" s="332"/>
      <c r="E7" s="332"/>
      <c r="H7" s="15" t="s">
        <v>8</v>
      </c>
      <c r="I7" s="376"/>
      <c r="J7" s="376"/>
      <c r="K7" s="6"/>
      <c r="L7" s="93"/>
      <c r="M7" s="94"/>
      <c r="N7" s="94"/>
      <c r="O7" s="94"/>
      <c r="P7" s="94"/>
      <c r="Q7" s="94"/>
    </row>
    <row r="8" spans="1:17" s="4" customFormat="1" ht="12" x14ac:dyDescent="0.25">
      <c r="A8" s="15" t="s">
        <v>9</v>
      </c>
      <c r="C8" s="332"/>
      <c r="D8" s="332"/>
      <c r="E8" s="332"/>
      <c r="H8" s="15" t="s">
        <v>10</v>
      </c>
      <c r="I8" s="333"/>
      <c r="J8" s="333"/>
      <c r="K8" s="6"/>
      <c r="L8" s="93"/>
      <c r="M8" s="94"/>
      <c r="N8" s="94"/>
      <c r="O8" s="94"/>
      <c r="P8" s="94"/>
      <c r="Q8" s="94"/>
    </row>
    <row r="9" spans="1:17" s="4" customFormat="1" ht="12" x14ac:dyDescent="0.25">
      <c r="A9" s="15" t="s">
        <v>11</v>
      </c>
      <c r="C9" s="332"/>
      <c r="D9" s="332"/>
      <c r="E9" s="332"/>
      <c r="K9" s="6"/>
      <c r="L9" s="93"/>
      <c r="M9" s="94"/>
      <c r="N9" s="94"/>
      <c r="O9" s="94"/>
      <c r="P9" s="94"/>
      <c r="Q9" s="94"/>
    </row>
    <row r="10" spans="1:17" s="4" customFormat="1" ht="12" x14ac:dyDescent="0.25">
      <c r="A10" s="15"/>
      <c r="C10" s="75"/>
      <c r="D10" s="75"/>
      <c r="E10" s="75"/>
      <c r="K10" s="6"/>
      <c r="L10" s="93"/>
      <c r="M10" s="94"/>
      <c r="N10" s="94"/>
      <c r="O10" s="94"/>
      <c r="P10" s="94"/>
      <c r="Q10" s="94"/>
    </row>
    <row r="11" spans="1:17" s="4" customFormat="1" ht="12" x14ac:dyDescent="0.25">
      <c r="A11" s="15" t="s">
        <v>12</v>
      </c>
      <c r="C11" s="333"/>
      <c r="D11" s="333"/>
      <c r="E11" s="333"/>
      <c r="K11" s="6"/>
      <c r="L11" s="93"/>
      <c r="M11" s="94"/>
      <c r="N11" s="94"/>
      <c r="O11" s="94"/>
      <c r="P11" s="94"/>
      <c r="Q11" s="94"/>
    </row>
    <row r="12" spans="1:17" s="4" customFormat="1" ht="12" x14ac:dyDescent="0.25">
      <c r="A12" s="15" t="s">
        <v>13</v>
      </c>
      <c r="C12" s="332"/>
      <c r="D12" s="332"/>
      <c r="E12" s="332"/>
      <c r="K12" s="6"/>
      <c r="L12" s="93"/>
      <c r="M12" s="94"/>
      <c r="N12" s="94"/>
      <c r="O12" s="94"/>
      <c r="P12" s="94"/>
      <c r="Q12" s="94"/>
    </row>
    <row r="13" spans="1:17" s="4" customFormat="1" ht="12" x14ac:dyDescent="0.25">
      <c r="A13" s="15" t="s">
        <v>14</v>
      </c>
      <c r="C13" s="332"/>
      <c r="D13" s="332"/>
      <c r="E13" s="332"/>
      <c r="F13" s="4" t="s">
        <v>15</v>
      </c>
      <c r="K13" s="6"/>
      <c r="L13" s="93"/>
      <c r="M13" s="94"/>
      <c r="N13" s="94"/>
      <c r="O13" s="94"/>
      <c r="P13" s="94"/>
      <c r="Q13" s="94"/>
    </row>
    <row r="14" spans="1:17" ht="5.25" customHeight="1" x14ac:dyDescent="0.3"/>
    <row r="15" spans="1:17" ht="15" thickBot="1" x14ac:dyDescent="0.3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7" s="4" customFormat="1" ht="12" x14ac:dyDescent="0.25">
      <c r="A16" s="80" t="s">
        <v>17</v>
      </c>
      <c r="B16" s="9"/>
      <c r="K16" s="6"/>
      <c r="L16" s="93"/>
      <c r="M16" s="94"/>
      <c r="N16" s="94"/>
      <c r="O16" s="94"/>
      <c r="P16" s="94"/>
      <c r="Q16" s="94"/>
    </row>
    <row r="17" spans="1:17" s="4" customFormat="1" ht="12" x14ac:dyDescent="0.25">
      <c r="A17" s="9"/>
      <c r="B17" s="9" t="s">
        <v>18</v>
      </c>
      <c r="K17" s="6"/>
      <c r="L17" s="93"/>
      <c r="M17" s="94"/>
      <c r="N17" s="94"/>
      <c r="O17" s="94"/>
      <c r="P17" s="94"/>
      <c r="Q17" s="94"/>
    </row>
    <row r="18" spans="1:17" s="4" customFormat="1" ht="12" x14ac:dyDescent="0.25">
      <c r="A18" s="9"/>
      <c r="B18" s="9" t="s">
        <v>19</v>
      </c>
      <c r="K18" s="6"/>
      <c r="L18" s="93"/>
      <c r="M18" s="94"/>
      <c r="N18" s="94"/>
      <c r="O18" s="94"/>
      <c r="P18" s="94"/>
      <c r="Q18" s="94"/>
    </row>
    <row r="19" spans="1:17" s="4" customFormat="1" ht="12" x14ac:dyDescent="0.25">
      <c r="A19" s="9"/>
      <c r="B19" s="9" t="s">
        <v>20</v>
      </c>
      <c r="K19" s="6"/>
      <c r="L19" s="93"/>
      <c r="M19" s="94"/>
      <c r="N19" s="94"/>
      <c r="O19" s="94"/>
      <c r="P19" s="94"/>
      <c r="Q19" s="94"/>
    </row>
    <row r="20" spans="1:17" s="4" customFormat="1" ht="12" x14ac:dyDescent="0.25">
      <c r="A20" s="9"/>
      <c r="B20" s="9" t="s">
        <v>21</v>
      </c>
      <c r="K20" s="6"/>
      <c r="L20" s="93"/>
      <c r="M20" s="94"/>
      <c r="N20" s="94"/>
      <c r="O20" s="94"/>
      <c r="P20" s="94"/>
      <c r="Q20" s="94"/>
    </row>
    <row r="21" spans="1:17" s="4" customFormat="1" ht="12.6" thickBot="1" x14ac:dyDescent="0.3">
      <c r="A21" s="9"/>
      <c r="B21" s="9" t="s">
        <v>22</v>
      </c>
      <c r="K21" s="6"/>
      <c r="L21" s="93"/>
      <c r="M21" s="94"/>
      <c r="N21" s="94"/>
      <c r="O21" s="94"/>
      <c r="P21" s="94"/>
      <c r="Q21" s="94"/>
    </row>
    <row r="22" spans="1:17" s="3" customFormat="1" ht="15" customHeight="1" x14ac:dyDescent="0.3">
      <c r="A22" s="343" t="s">
        <v>23</v>
      </c>
      <c r="B22" s="345" t="s">
        <v>24</v>
      </c>
      <c r="C22" s="347" t="s">
        <v>25</v>
      </c>
      <c r="D22" s="349" t="s">
        <v>26</v>
      </c>
      <c r="E22" s="350"/>
      <c r="F22" s="353" t="s">
        <v>25</v>
      </c>
      <c r="G22" s="347" t="s">
        <v>27</v>
      </c>
      <c r="H22" s="343" t="s">
        <v>28</v>
      </c>
      <c r="I22" s="390"/>
      <c r="J22" s="343" t="s">
        <v>29</v>
      </c>
      <c r="K22" s="390"/>
      <c r="L22" s="391" t="s">
        <v>30</v>
      </c>
      <c r="M22" s="379" t="s">
        <v>31</v>
      </c>
      <c r="N22" s="379" t="s">
        <v>32</v>
      </c>
      <c r="O22" s="379" t="s">
        <v>33</v>
      </c>
      <c r="P22" s="130"/>
      <c r="Q22" s="130"/>
    </row>
    <row r="23" spans="1:17" ht="15" thickBot="1" x14ac:dyDescent="0.35">
      <c r="A23" s="425"/>
      <c r="B23" s="346"/>
      <c r="C23" s="348"/>
      <c r="D23" s="351"/>
      <c r="E23" s="352"/>
      <c r="F23" s="354"/>
      <c r="G23" s="355"/>
      <c r="H23" s="87" t="s">
        <v>34</v>
      </c>
      <c r="I23" s="77" t="s">
        <v>35</v>
      </c>
      <c r="J23" s="87" t="s">
        <v>34</v>
      </c>
      <c r="K23" s="77" t="s">
        <v>36</v>
      </c>
      <c r="L23" s="392"/>
      <c r="M23" s="380"/>
      <c r="N23" s="380"/>
      <c r="O23" s="380"/>
    </row>
    <row r="24" spans="1:17" s="9" customFormat="1" ht="30" customHeight="1" x14ac:dyDescent="0.3">
      <c r="A24" s="393">
        <v>1</v>
      </c>
      <c r="B24" s="395" t="s">
        <v>376</v>
      </c>
      <c r="C24" s="485">
        <v>50</v>
      </c>
      <c r="D24" s="458">
        <v>1</v>
      </c>
      <c r="E24" s="356" t="s">
        <v>377</v>
      </c>
      <c r="F24" s="356">
        <v>15</v>
      </c>
      <c r="G24" s="366">
        <f>F24/$C$24*100</f>
        <v>30</v>
      </c>
      <c r="H24" s="337" t="s">
        <v>39</v>
      </c>
      <c r="I24" s="356"/>
      <c r="J24" s="337" t="s">
        <v>71</v>
      </c>
      <c r="K24" s="381" t="s">
        <v>41</v>
      </c>
      <c r="L24" s="384">
        <f>IF(OR($C$24=0,G24=0),FALSE,IF(J24="Outstanding",5,IF(J24="Exceeds",4,IF(J24="Successful",3,IF(J24="Partially",2,IF(J24="Unacceptable",1))))))</f>
        <v>3</v>
      </c>
      <c r="M24" s="387">
        <f>$C$24*G24*L24/10000</f>
        <v>0.45</v>
      </c>
      <c r="N24" s="107" t="s">
        <v>39</v>
      </c>
      <c r="O24" s="139" t="s">
        <v>273</v>
      </c>
      <c r="P24" s="105"/>
      <c r="Q24" s="153" t="str">
        <f>IF(AND(C24&gt;0,G24&gt;0,J24=""),"RATING REQ'D",IF(AND(K24="",OR(J24="Outstanding",J24="Exceeds", J24="Unacceptable")),"Comments compulsory for O, E and U rating",""))</f>
        <v/>
      </c>
    </row>
    <row r="25" spans="1:17" s="9" customFormat="1" ht="30" customHeight="1" x14ac:dyDescent="0.3">
      <c r="A25" s="394"/>
      <c r="B25" s="378"/>
      <c r="C25" s="486"/>
      <c r="D25" s="459"/>
      <c r="E25" s="357"/>
      <c r="F25" s="357"/>
      <c r="G25" s="367"/>
      <c r="H25" s="338"/>
      <c r="I25" s="357"/>
      <c r="J25" s="338"/>
      <c r="K25" s="382"/>
      <c r="L25" s="385"/>
      <c r="M25" s="388"/>
      <c r="N25" s="107" t="s">
        <v>43</v>
      </c>
      <c r="O25" s="140" t="s">
        <v>274</v>
      </c>
      <c r="P25" s="105"/>
      <c r="Q25" s="153"/>
    </row>
    <row r="26" spans="1:17" s="9" customFormat="1" ht="30" customHeight="1" x14ac:dyDescent="0.3">
      <c r="A26" s="394"/>
      <c r="B26" s="378"/>
      <c r="C26" s="486"/>
      <c r="D26" s="459"/>
      <c r="E26" s="357"/>
      <c r="F26" s="357"/>
      <c r="G26" s="367"/>
      <c r="H26" s="338"/>
      <c r="I26" s="357"/>
      <c r="J26" s="338"/>
      <c r="K26" s="382"/>
      <c r="L26" s="385"/>
      <c r="M26" s="388"/>
      <c r="N26" s="107" t="s">
        <v>45</v>
      </c>
      <c r="O26" s="140" t="s">
        <v>275</v>
      </c>
      <c r="P26" s="105"/>
      <c r="Q26" s="153"/>
    </row>
    <row r="27" spans="1:17" s="9" customFormat="1" ht="30" customHeight="1" x14ac:dyDescent="0.3">
      <c r="A27" s="394"/>
      <c r="B27" s="378"/>
      <c r="C27" s="486"/>
      <c r="D27" s="459"/>
      <c r="E27" s="357"/>
      <c r="F27" s="357"/>
      <c r="G27" s="367"/>
      <c r="H27" s="338"/>
      <c r="I27" s="357"/>
      <c r="J27" s="338"/>
      <c r="K27" s="382"/>
      <c r="L27" s="385"/>
      <c r="M27" s="388"/>
      <c r="N27" s="107" t="s">
        <v>47</v>
      </c>
      <c r="O27" s="140" t="s">
        <v>276</v>
      </c>
      <c r="P27" s="105"/>
      <c r="Q27" s="153"/>
    </row>
    <row r="28" spans="1:17" s="9" customFormat="1" ht="30" customHeight="1" thickBot="1" x14ac:dyDescent="0.35">
      <c r="A28" s="394"/>
      <c r="B28" s="378"/>
      <c r="C28" s="486"/>
      <c r="D28" s="460"/>
      <c r="E28" s="453"/>
      <c r="F28" s="453"/>
      <c r="G28" s="468"/>
      <c r="H28" s="452"/>
      <c r="I28" s="453"/>
      <c r="J28" s="452"/>
      <c r="K28" s="454"/>
      <c r="L28" s="455"/>
      <c r="M28" s="389"/>
      <c r="N28" s="107" t="s">
        <v>49</v>
      </c>
      <c r="O28" s="140" t="s">
        <v>277</v>
      </c>
      <c r="P28" s="105"/>
      <c r="Q28" s="153"/>
    </row>
    <row r="29" spans="1:17" s="9" customFormat="1" ht="30" customHeight="1" x14ac:dyDescent="0.3">
      <c r="A29" s="394"/>
      <c r="B29" s="378"/>
      <c r="C29" s="486"/>
      <c r="D29" s="458">
        <v>2</v>
      </c>
      <c r="E29" s="356" t="s">
        <v>378</v>
      </c>
      <c r="F29" s="356">
        <v>15</v>
      </c>
      <c r="G29" s="366">
        <f>F29/$C$24*100</f>
        <v>30</v>
      </c>
      <c r="H29" s="337" t="s">
        <v>39</v>
      </c>
      <c r="I29" s="356"/>
      <c r="J29" s="337" t="s">
        <v>71</v>
      </c>
      <c r="K29" s="381" t="s">
        <v>41</v>
      </c>
      <c r="L29" s="384">
        <f>IF(OR($C$24=0,G29=0),FALSE,IF(J29="Outstanding",5,IF(J29="Exceeds",4,IF(J29="Successful",3,IF(J29="Partially",2,IF(J29="Unacceptable",1))))))</f>
        <v>3</v>
      </c>
      <c r="M29" s="387">
        <f>$C$24*G29*L29/10000</f>
        <v>0.45</v>
      </c>
      <c r="N29" s="107" t="s">
        <v>39</v>
      </c>
      <c r="O29" s="140" t="s">
        <v>279</v>
      </c>
      <c r="P29" s="105"/>
      <c r="Q29" s="153" t="str">
        <f>IF(AND(C29&gt;0,G29&gt;0,J29=""),"RATING REQ'D",IF(AND(K29="",OR(J29="Outstanding",J29="Exceeds", J29="Unacceptable")),"Comments compulsory for O, E and U rating",""))</f>
        <v/>
      </c>
    </row>
    <row r="30" spans="1:17" s="9" customFormat="1" ht="30" customHeight="1" x14ac:dyDescent="0.3">
      <c r="A30" s="394"/>
      <c r="B30" s="378"/>
      <c r="C30" s="486"/>
      <c r="D30" s="459"/>
      <c r="E30" s="357"/>
      <c r="F30" s="357"/>
      <c r="G30" s="367"/>
      <c r="H30" s="338"/>
      <c r="I30" s="357"/>
      <c r="J30" s="338"/>
      <c r="K30" s="382"/>
      <c r="L30" s="385"/>
      <c r="M30" s="388"/>
      <c r="N30" s="107" t="s">
        <v>43</v>
      </c>
      <c r="O30" s="140" t="s">
        <v>280</v>
      </c>
      <c r="P30" s="105"/>
      <c r="Q30" s="153"/>
    </row>
    <row r="31" spans="1:17" s="9" customFormat="1" ht="30" customHeight="1" x14ac:dyDescent="0.3">
      <c r="A31" s="394"/>
      <c r="B31" s="378"/>
      <c r="C31" s="486"/>
      <c r="D31" s="459"/>
      <c r="E31" s="357"/>
      <c r="F31" s="357"/>
      <c r="G31" s="367"/>
      <c r="H31" s="338"/>
      <c r="I31" s="357"/>
      <c r="J31" s="338"/>
      <c r="K31" s="382"/>
      <c r="L31" s="385"/>
      <c r="M31" s="388"/>
      <c r="N31" s="107" t="s">
        <v>45</v>
      </c>
      <c r="O31" s="140" t="s">
        <v>281</v>
      </c>
      <c r="P31" s="105"/>
      <c r="Q31" s="153"/>
    </row>
    <row r="32" spans="1:17" s="9" customFormat="1" ht="30" customHeight="1" x14ac:dyDescent="0.3">
      <c r="A32" s="394"/>
      <c r="B32" s="378"/>
      <c r="C32" s="486"/>
      <c r="D32" s="459"/>
      <c r="E32" s="357"/>
      <c r="F32" s="357"/>
      <c r="G32" s="367"/>
      <c r="H32" s="338"/>
      <c r="I32" s="357"/>
      <c r="J32" s="338"/>
      <c r="K32" s="382"/>
      <c r="L32" s="385"/>
      <c r="M32" s="388"/>
      <c r="N32" s="107" t="s">
        <v>47</v>
      </c>
      <c r="O32" s="140" t="s">
        <v>282</v>
      </c>
      <c r="P32" s="105"/>
      <c r="Q32" s="153"/>
    </row>
    <row r="33" spans="1:17" s="9" customFormat="1" ht="30" customHeight="1" thickBot="1" x14ac:dyDescent="0.35">
      <c r="A33" s="394"/>
      <c r="B33" s="378"/>
      <c r="C33" s="486"/>
      <c r="D33" s="460"/>
      <c r="E33" s="453"/>
      <c r="F33" s="453"/>
      <c r="G33" s="468"/>
      <c r="H33" s="452"/>
      <c r="I33" s="453"/>
      <c r="J33" s="452"/>
      <c r="K33" s="454"/>
      <c r="L33" s="455"/>
      <c r="M33" s="389"/>
      <c r="N33" s="107" t="s">
        <v>49</v>
      </c>
      <c r="O33" s="140" t="s">
        <v>283</v>
      </c>
      <c r="P33" s="105"/>
      <c r="Q33" s="153"/>
    </row>
    <row r="34" spans="1:17" s="9" customFormat="1" ht="30" customHeight="1" thickBot="1" x14ac:dyDescent="0.35">
      <c r="A34" s="394"/>
      <c r="B34" s="378"/>
      <c r="C34" s="486"/>
      <c r="D34" s="458">
        <v>3</v>
      </c>
      <c r="E34" s="622" t="s">
        <v>379</v>
      </c>
      <c r="F34" s="356">
        <v>15</v>
      </c>
      <c r="G34" s="366">
        <f>F34/$C$24*100</f>
        <v>30</v>
      </c>
      <c r="H34" s="337" t="s">
        <v>39</v>
      </c>
      <c r="I34" s="356"/>
      <c r="J34" s="337" t="s">
        <v>71</v>
      </c>
      <c r="K34" s="381" t="s">
        <v>41</v>
      </c>
      <c r="L34" s="384">
        <f>IF(OR($C$24=0,G34=0),FALSE,IF(J34="Outstanding",5,IF(J34="Exceeds",4,IF(J34="Successful",3,IF(J34="Partially",2,IF(J34="Unacceptable",1))))))</f>
        <v>3</v>
      </c>
      <c r="M34" s="387">
        <f>$C$24*G34*L34/10000</f>
        <v>0.45</v>
      </c>
      <c r="N34" s="107" t="s">
        <v>39</v>
      </c>
      <c r="O34" s="140" t="s">
        <v>380</v>
      </c>
      <c r="P34" s="105"/>
      <c r="Q34" s="153" t="str">
        <f>IF(AND(C34&gt;0,G34&gt;0,J34=""),"RATING REQ'D",IF(AND(K34="",OR(J34="Outstanding",J34="Exceeds", J34="Unacceptable")),"Comments compulsory for O, E and U rating",""))</f>
        <v/>
      </c>
    </row>
    <row r="35" spans="1:17" s="9" customFormat="1" ht="30" customHeight="1" thickBot="1" x14ac:dyDescent="0.35">
      <c r="A35" s="394"/>
      <c r="B35" s="378"/>
      <c r="C35" s="486"/>
      <c r="D35" s="459"/>
      <c r="E35" s="622"/>
      <c r="F35" s="357"/>
      <c r="G35" s="367"/>
      <c r="H35" s="338"/>
      <c r="I35" s="357"/>
      <c r="J35" s="338"/>
      <c r="K35" s="382"/>
      <c r="L35" s="385"/>
      <c r="M35" s="388"/>
      <c r="N35" s="107" t="s">
        <v>43</v>
      </c>
      <c r="O35" s="140" t="s">
        <v>381</v>
      </c>
      <c r="P35" s="105"/>
      <c r="Q35" s="153"/>
    </row>
    <row r="36" spans="1:17" s="9" customFormat="1" ht="30" customHeight="1" thickBot="1" x14ac:dyDescent="0.35">
      <c r="A36" s="394"/>
      <c r="B36" s="378"/>
      <c r="C36" s="486"/>
      <c r="D36" s="459"/>
      <c r="E36" s="622"/>
      <c r="F36" s="357"/>
      <c r="G36" s="367"/>
      <c r="H36" s="338"/>
      <c r="I36" s="357"/>
      <c r="J36" s="338"/>
      <c r="K36" s="382"/>
      <c r="L36" s="385"/>
      <c r="M36" s="388"/>
      <c r="N36" s="107" t="s">
        <v>45</v>
      </c>
      <c r="O36" s="140" t="s">
        <v>382</v>
      </c>
      <c r="P36" s="105"/>
      <c r="Q36" s="153"/>
    </row>
    <row r="37" spans="1:17" s="9" customFormat="1" ht="30" customHeight="1" thickBot="1" x14ac:dyDescent="0.35">
      <c r="A37" s="394"/>
      <c r="B37" s="378"/>
      <c r="C37" s="486"/>
      <c r="D37" s="459"/>
      <c r="E37" s="622"/>
      <c r="F37" s="357"/>
      <c r="G37" s="367"/>
      <c r="H37" s="338"/>
      <c r="I37" s="357"/>
      <c r="J37" s="338"/>
      <c r="K37" s="382"/>
      <c r="L37" s="385"/>
      <c r="M37" s="388"/>
      <c r="N37" s="107" t="s">
        <v>47</v>
      </c>
      <c r="O37" s="115" t="s">
        <v>383</v>
      </c>
      <c r="P37" s="105"/>
      <c r="Q37" s="153"/>
    </row>
    <row r="38" spans="1:17" s="9" customFormat="1" ht="30" customHeight="1" thickBot="1" x14ac:dyDescent="0.35">
      <c r="A38" s="394"/>
      <c r="B38" s="378"/>
      <c r="C38" s="486"/>
      <c r="D38" s="460"/>
      <c r="E38" s="622"/>
      <c r="F38" s="358"/>
      <c r="G38" s="468"/>
      <c r="H38" s="452"/>
      <c r="I38" s="453"/>
      <c r="J38" s="452"/>
      <c r="K38" s="454"/>
      <c r="L38" s="455"/>
      <c r="M38" s="389"/>
      <c r="N38" s="107" t="s">
        <v>49</v>
      </c>
      <c r="O38" s="115" t="s">
        <v>384</v>
      </c>
      <c r="P38" s="105"/>
      <c r="Q38" s="153"/>
    </row>
    <row r="39" spans="1:17" s="9" customFormat="1" ht="30" customHeight="1" thickBot="1" x14ac:dyDescent="0.35">
      <c r="A39" s="394"/>
      <c r="B39" s="378"/>
      <c r="C39" s="486"/>
      <c r="D39" s="458">
        <v>4</v>
      </c>
      <c r="E39" s="622" t="s">
        <v>385</v>
      </c>
      <c r="F39" s="453">
        <v>5</v>
      </c>
      <c r="G39" s="366">
        <f>F39/$C$24*100</f>
        <v>10</v>
      </c>
      <c r="H39" s="337" t="s">
        <v>39</v>
      </c>
      <c r="I39" s="356"/>
      <c r="J39" s="337" t="s">
        <v>71</v>
      </c>
      <c r="K39" s="381" t="s">
        <v>41</v>
      </c>
      <c r="L39" s="384">
        <f>IF(OR($C$24=0,G39=0),FALSE,IF(J39="Outstanding",5,IF(J39="Exceeds",4,IF(J39="Successful",3,IF(J39="Partially",2,IF(J39="Unacceptable",1))))))</f>
        <v>3</v>
      </c>
      <c r="M39" s="387">
        <f>$C$24*G39*L39/10000</f>
        <v>0.15</v>
      </c>
      <c r="N39" s="161" t="s">
        <v>39</v>
      </c>
      <c r="O39" s="140" t="s">
        <v>72</v>
      </c>
      <c r="P39" s="105"/>
      <c r="Q39" s="153" t="str">
        <f>IF(AND(C39&gt;0,G39&gt;0,J39=""),"RATING REQ'D",IF(AND(K39="",OR(J39="Outstanding",J39="Exceeds", J39="Unacceptable")),"Comments compulsory for O, E and U rating",""))</f>
        <v/>
      </c>
    </row>
    <row r="40" spans="1:17" s="9" customFormat="1" ht="30" customHeight="1" thickBot="1" x14ac:dyDescent="0.35">
      <c r="A40" s="394"/>
      <c r="B40" s="378"/>
      <c r="C40" s="486"/>
      <c r="D40" s="459"/>
      <c r="E40" s="622"/>
      <c r="F40" s="378"/>
      <c r="G40" s="367"/>
      <c r="H40" s="338"/>
      <c r="I40" s="357"/>
      <c r="J40" s="338"/>
      <c r="K40" s="382"/>
      <c r="L40" s="385"/>
      <c r="M40" s="388"/>
      <c r="N40" s="162" t="s">
        <v>43</v>
      </c>
      <c r="O40" s="140" t="s">
        <v>73</v>
      </c>
      <c r="P40" s="105"/>
      <c r="Q40" s="153"/>
    </row>
    <row r="41" spans="1:17" s="9" customFormat="1" ht="30" customHeight="1" thickBot="1" x14ac:dyDescent="0.35">
      <c r="A41" s="394"/>
      <c r="B41" s="378"/>
      <c r="C41" s="486"/>
      <c r="D41" s="459"/>
      <c r="E41" s="622"/>
      <c r="F41" s="378"/>
      <c r="G41" s="367"/>
      <c r="H41" s="338"/>
      <c r="I41" s="357"/>
      <c r="J41" s="338"/>
      <c r="K41" s="382"/>
      <c r="L41" s="385"/>
      <c r="M41" s="388"/>
      <c r="N41" s="162" t="s">
        <v>45</v>
      </c>
      <c r="O41" s="140" t="s">
        <v>74</v>
      </c>
      <c r="P41" s="105"/>
      <c r="Q41" s="153"/>
    </row>
    <row r="42" spans="1:17" s="9" customFormat="1" ht="30" customHeight="1" thickBot="1" x14ac:dyDescent="0.35">
      <c r="A42" s="394"/>
      <c r="B42" s="378"/>
      <c r="C42" s="486"/>
      <c r="D42" s="459"/>
      <c r="E42" s="622"/>
      <c r="F42" s="378"/>
      <c r="G42" s="367"/>
      <c r="H42" s="338"/>
      <c r="I42" s="357"/>
      <c r="J42" s="338"/>
      <c r="K42" s="382"/>
      <c r="L42" s="385"/>
      <c r="M42" s="388"/>
      <c r="N42" s="162" t="s">
        <v>47</v>
      </c>
      <c r="O42" s="140" t="s">
        <v>75</v>
      </c>
      <c r="P42" s="105"/>
      <c r="Q42" s="153"/>
    </row>
    <row r="43" spans="1:17" s="9" customFormat="1" ht="30" customHeight="1" thickBot="1" x14ac:dyDescent="0.35">
      <c r="A43" s="394"/>
      <c r="B43" s="378"/>
      <c r="C43" s="486"/>
      <c r="D43" s="460"/>
      <c r="E43" s="622"/>
      <c r="F43" s="378"/>
      <c r="G43" s="468"/>
      <c r="H43" s="452"/>
      <c r="I43" s="453"/>
      <c r="J43" s="452"/>
      <c r="K43" s="454"/>
      <c r="L43" s="386"/>
      <c r="M43" s="389"/>
      <c r="N43" s="163" t="s">
        <v>49</v>
      </c>
      <c r="O43" s="140" t="s">
        <v>76</v>
      </c>
      <c r="P43" s="105"/>
      <c r="Q43" s="153"/>
    </row>
    <row r="44" spans="1:17" s="9" customFormat="1" ht="30" customHeight="1" thickBot="1" x14ac:dyDescent="0.35">
      <c r="A44" s="11"/>
      <c r="B44" s="10"/>
      <c r="C44" s="72"/>
      <c r="E44" s="14"/>
      <c r="F44" s="14"/>
      <c r="G44" s="73">
        <f>IF(C24=0,0,SUM(G24:G43))</f>
        <v>100</v>
      </c>
      <c r="H44" s="45" t="str">
        <f>IF(AND(C24&gt;0,G44=0),"PLEASE ENSURE KPIs ARE SET",IF(AND(C24&gt;0,G44&gt;0,G44&lt;100),"PLEASE ENSURE TOTAL WEIGHTAGE IS 100%.",IF(G44&gt;100,"WEIGHTAGE EXCEEDED, PLEASE REVIEW.","")))</f>
        <v/>
      </c>
      <c r="I44" s="14"/>
      <c r="J44" s="11"/>
      <c r="K44" s="14"/>
      <c r="L44" s="103"/>
      <c r="M44" s="104"/>
      <c r="N44" s="105"/>
      <c r="O44" s="106" t="str">
        <f>IF(N44="","",1)</f>
        <v/>
      </c>
      <c r="P44" s="105"/>
      <c r="Q44" s="153"/>
    </row>
    <row r="45" spans="1:17" s="9" customFormat="1" ht="30" customHeight="1" x14ac:dyDescent="0.3">
      <c r="A45" s="393">
        <v>2</v>
      </c>
      <c r="B45" s="395" t="s">
        <v>185</v>
      </c>
      <c r="C45" s="485">
        <v>5</v>
      </c>
      <c r="D45" s="479">
        <v>1</v>
      </c>
      <c r="E45" s="356" t="s">
        <v>343</v>
      </c>
      <c r="F45" s="356">
        <v>5</v>
      </c>
      <c r="G45" s="366">
        <f>F45/C45*100</f>
        <v>100</v>
      </c>
      <c r="H45" s="337" t="s">
        <v>39</v>
      </c>
      <c r="I45" s="356"/>
      <c r="J45" s="337" t="s">
        <v>49</v>
      </c>
      <c r="K45" s="381" t="s">
        <v>41</v>
      </c>
      <c r="L45" s="384">
        <f>IF(OR($C$45=0,G45=0),FALSE,IF(J45="Outstanding",5,IF(J45="Exceeds",4,IF(J45="Successful",3,IF(J45="Partially",2,IF(J45="Unacceptable",1))))))</f>
        <v>1</v>
      </c>
      <c r="M45" s="387">
        <f>$C$45*G45*L45/10000</f>
        <v>0.05</v>
      </c>
      <c r="N45" s="161" t="s">
        <v>39</v>
      </c>
      <c r="O45" s="165" t="s">
        <v>344</v>
      </c>
      <c r="P45" s="105"/>
      <c r="Q45" s="153" t="str">
        <f>IF(AND($C$74&gt;0,G45&gt;0,J45=""),"RATING REQ'D",IF(AND(K45="",OR(J45="Outstanding",J45="Exceeds", J45="Unacceptable")),"Comments compulsory for O, E and U rating",""))</f>
        <v/>
      </c>
    </row>
    <row r="46" spans="1:17" s="9" customFormat="1" ht="30" customHeight="1" x14ac:dyDescent="0.3">
      <c r="A46" s="394"/>
      <c r="B46" s="378"/>
      <c r="C46" s="486"/>
      <c r="D46" s="480"/>
      <c r="E46" s="357"/>
      <c r="F46" s="357"/>
      <c r="G46" s="367"/>
      <c r="H46" s="338"/>
      <c r="I46" s="357"/>
      <c r="J46" s="338"/>
      <c r="K46" s="382"/>
      <c r="L46" s="385"/>
      <c r="M46" s="388"/>
      <c r="N46" s="162" t="s">
        <v>43</v>
      </c>
      <c r="O46" s="166" t="s">
        <v>337</v>
      </c>
      <c r="P46" s="105"/>
      <c r="Q46" s="153"/>
    </row>
    <row r="47" spans="1:17" s="9" customFormat="1" ht="30" customHeight="1" x14ac:dyDescent="0.3">
      <c r="A47" s="394"/>
      <c r="B47" s="378"/>
      <c r="C47" s="486"/>
      <c r="D47" s="480"/>
      <c r="E47" s="357"/>
      <c r="F47" s="357"/>
      <c r="G47" s="367"/>
      <c r="H47" s="338"/>
      <c r="I47" s="357"/>
      <c r="J47" s="338"/>
      <c r="K47" s="382"/>
      <c r="L47" s="385"/>
      <c r="M47" s="388"/>
      <c r="N47" s="162" t="s">
        <v>45</v>
      </c>
      <c r="O47" s="166" t="s">
        <v>338</v>
      </c>
      <c r="P47" s="105"/>
      <c r="Q47" s="153"/>
    </row>
    <row r="48" spans="1:17" s="9" customFormat="1" ht="30" customHeight="1" x14ac:dyDescent="0.3">
      <c r="A48" s="394"/>
      <c r="B48" s="378"/>
      <c r="C48" s="486"/>
      <c r="D48" s="480"/>
      <c r="E48" s="357"/>
      <c r="F48" s="357"/>
      <c r="G48" s="367"/>
      <c r="H48" s="338"/>
      <c r="I48" s="357"/>
      <c r="J48" s="338"/>
      <c r="K48" s="382"/>
      <c r="L48" s="385"/>
      <c r="M48" s="388"/>
      <c r="N48" s="162" t="s">
        <v>47</v>
      </c>
      <c r="O48" s="166" t="s">
        <v>339</v>
      </c>
      <c r="P48" s="105"/>
      <c r="Q48" s="153"/>
    </row>
    <row r="49" spans="1:17" s="9" customFormat="1" ht="30" customHeight="1" thickBot="1" x14ac:dyDescent="0.35">
      <c r="A49" s="394"/>
      <c r="B49" s="378"/>
      <c r="C49" s="486"/>
      <c r="D49" s="481"/>
      <c r="E49" s="453"/>
      <c r="F49" s="453"/>
      <c r="G49" s="468"/>
      <c r="H49" s="452"/>
      <c r="I49" s="453"/>
      <c r="J49" s="452"/>
      <c r="K49" s="454"/>
      <c r="L49" s="455"/>
      <c r="M49" s="389"/>
      <c r="N49" s="163" t="s">
        <v>49</v>
      </c>
      <c r="O49" s="167" t="s">
        <v>340</v>
      </c>
      <c r="P49" s="105"/>
      <c r="Q49" s="153"/>
    </row>
    <row r="50" spans="1:17" s="9" customFormat="1" ht="30" customHeight="1" thickBot="1" x14ac:dyDescent="0.35">
      <c r="A50" s="11"/>
      <c r="B50" s="10"/>
      <c r="C50" s="72"/>
      <c r="E50" s="14"/>
      <c r="F50" s="14"/>
      <c r="G50" s="73">
        <f>IF(C45=0,0,SUM(G45:G49))</f>
        <v>100</v>
      </c>
      <c r="H50" s="45" t="str">
        <f>IF(AND(C45&gt;0,G50=0),"PLEASE ENSURE KPIs ARE SET",IF(AND(C45&gt;0,G50&gt;0,G50&lt;100),"PLEASE ENSURE TOTAL WEIGHTAGE IS 100%.",IF(G50&gt;100,"WEIGHTAGE EXCEEDED, PLEASE REVIEW.","")))</f>
        <v/>
      </c>
      <c r="I50" s="14"/>
      <c r="J50" s="11"/>
      <c r="K50" s="14"/>
      <c r="L50" s="103"/>
      <c r="M50" s="104"/>
      <c r="N50" s="105"/>
      <c r="O50" s="106" t="str">
        <f>IF(N50="","",1)</f>
        <v/>
      </c>
      <c r="P50" s="105"/>
      <c r="Q50" s="153"/>
    </row>
    <row r="51" spans="1:17" s="9" customFormat="1" ht="30" customHeight="1" x14ac:dyDescent="0.3">
      <c r="A51" s="393">
        <v>3</v>
      </c>
      <c r="B51" s="395" t="s">
        <v>345</v>
      </c>
      <c r="C51" s="485">
        <v>10</v>
      </c>
      <c r="D51" s="479">
        <v>1</v>
      </c>
      <c r="E51" s="624" t="s">
        <v>346</v>
      </c>
      <c r="F51" s="356">
        <v>10</v>
      </c>
      <c r="G51" s="366">
        <f>F51/$C$51*100</f>
        <v>100</v>
      </c>
      <c r="H51" s="337" t="s">
        <v>39</v>
      </c>
      <c r="I51" s="356"/>
      <c r="J51" s="337" t="s">
        <v>49</v>
      </c>
      <c r="K51" s="381" t="s">
        <v>41</v>
      </c>
      <c r="L51" s="384">
        <f>IF(OR($C$51=0,G51=0),FALSE,IF(J51="Outstanding",5,IF(J51="Exceeds",4,IF(J51="Successful",3,IF(J51="Partially",2,IF(J51="Unacceptable",1))))))</f>
        <v>1</v>
      </c>
      <c r="M51" s="387">
        <f>$C$51*G51*L51/10000</f>
        <v>0.1</v>
      </c>
      <c r="N51" s="168" t="s">
        <v>39</v>
      </c>
      <c r="O51" s="169" t="s">
        <v>347</v>
      </c>
      <c r="P51" s="105"/>
      <c r="Q51" s="153" t="str">
        <f>IF(AND($C$74&gt;0,G51&gt;0,J51=""),"RATING REQ'D",IF(AND(K51="",OR(J51="Outstanding",J51="Exceeds", J51="Unacceptable")),"Comments compulsory for O, E and U rating",""))</f>
        <v/>
      </c>
    </row>
    <row r="52" spans="1:17" s="9" customFormat="1" ht="30" customHeight="1" x14ac:dyDescent="0.3">
      <c r="A52" s="394"/>
      <c r="B52" s="378"/>
      <c r="C52" s="486"/>
      <c r="D52" s="480"/>
      <c r="E52" s="625"/>
      <c r="F52" s="357"/>
      <c r="G52" s="367"/>
      <c r="H52" s="338"/>
      <c r="I52" s="357"/>
      <c r="J52" s="338"/>
      <c r="K52" s="382"/>
      <c r="L52" s="385"/>
      <c r="M52" s="388"/>
      <c r="N52" s="170" t="s">
        <v>43</v>
      </c>
      <c r="O52" s="171" t="s">
        <v>348</v>
      </c>
      <c r="P52" s="105"/>
      <c r="Q52" s="153"/>
    </row>
    <row r="53" spans="1:17" s="9" customFormat="1" ht="30" customHeight="1" x14ac:dyDescent="0.3">
      <c r="A53" s="394"/>
      <c r="B53" s="378"/>
      <c r="C53" s="486"/>
      <c r="D53" s="480"/>
      <c r="E53" s="625"/>
      <c r="F53" s="357"/>
      <c r="G53" s="367"/>
      <c r="H53" s="338"/>
      <c r="I53" s="357"/>
      <c r="J53" s="338"/>
      <c r="K53" s="382"/>
      <c r="L53" s="385"/>
      <c r="M53" s="388"/>
      <c r="N53" s="170" t="s">
        <v>45</v>
      </c>
      <c r="O53" s="171" t="s">
        <v>349</v>
      </c>
      <c r="P53" s="105"/>
      <c r="Q53" s="153"/>
    </row>
    <row r="54" spans="1:17" s="9" customFormat="1" ht="30" customHeight="1" x14ac:dyDescent="0.3">
      <c r="A54" s="394"/>
      <c r="B54" s="378"/>
      <c r="C54" s="486"/>
      <c r="D54" s="480"/>
      <c r="E54" s="625"/>
      <c r="F54" s="357"/>
      <c r="G54" s="367"/>
      <c r="H54" s="338"/>
      <c r="I54" s="357"/>
      <c r="J54" s="338"/>
      <c r="K54" s="382"/>
      <c r="L54" s="385"/>
      <c r="M54" s="388"/>
      <c r="N54" s="170" t="s">
        <v>47</v>
      </c>
      <c r="O54" s="171" t="s">
        <v>350</v>
      </c>
      <c r="P54" s="105"/>
      <c r="Q54" s="153"/>
    </row>
    <row r="55" spans="1:17" s="9" customFormat="1" ht="30" customHeight="1" thickBot="1" x14ac:dyDescent="0.35">
      <c r="A55" s="394"/>
      <c r="B55" s="378"/>
      <c r="C55" s="486"/>
      <c r="D55" s="481"/>
      <c r="E55" s="637"/>
      <c r="F55" s="453"/>
      <c r="G55" s="468"/>
      <c r="H55" s="452"/>
      <c r="I55" s="453"/>
      <c r="J55" s="452"/>
      <c r="K55" s="454"/>
      <c r="L55" s="386"/>
      <c r="M55" s="389"/>
      <c r="N55" s="172" t="s">
        <v>49</v>
      </c>
      <c r="O55" s="173" t="s">
        <v>351</v>
      </c>
      <c r="P55" s="105"/>
      <c r="Q55" s="153"/>
    </row>
    <row r="56" spans="1:17" s="9" customFormat="1" ht="30" customHeight="1" thickBot="1" x14ac:dyDescent="0.35">
      <c r="A56" s="11"/>
      <c r="B56" s="10"/>
      <c r="C56" s="72"/>
      <c r="E56" s="14"/>
      <c r="F56" s="14"/>
      <c r="G56" s="73">
        <f>IF(C51=0,0,SUM(G51:G55))</f>
        <v>100</v>
      </c>
      <c r="H56" s="45" t="str">
        <f>IF(AND(C51&gt;0,G56=0),"PLEASE ENSURE KPIs ARE SET",IF(AND(C51&gt;0,G56&gt;0,G56&lt;100),"PLEASE ENSURE TOTAL WEIGHTAGE IS 100%.",IF(G56&gt;100,"WEIGHTAGE EXCEEDED, PLEASE REVIEW.","")))</f>
        <v/>
      </c>
      <c r="I56" s="14"/>
      <c r="J56" s="11"/>
      <c r="K56" s="14"/>
      <c r="L56" s="103"/>
      <c r="M56" s="104"/>
      <c r="N56" s="105"/>
      <c r="O56" s="106" t="str">
        <f>IF(N56="","",1)</f>
        <v/>
      </c>
      <c r="P56" s="105"/>
      <c r="Q56" s="153"/>
    </row>
    <row r="57" spans="1:17" s="9" customFormat="1" ht="30" customHeight="1" x14ac:dyDescent="0.3">
      <c r="A57" s="393">
        <v>4</v>
      </c>
      <c r="B57" s="395" t="s">
        <v>77</v>
      </c>
      <c r="C57" s="485">
        <v>10</v>
      </c>
      <c r="D57" s="479">
        <v>1</v>
      </c>
      <c r="E57" s="631" t="s">
        <v>78</v>
      </c>
      <c r="F57" s="356">
        <v>10</v>
      </c>
      <c r="G57" s="366">
        <f>F57/C57*100</f>
        <v>100</v>
      </c>
      <c r="H57" s="337" t="s">
        <v>39</v>
      </c>
      <c r="I57" s="356"/>
      <c r="J57" s="337" t="s">
        <v>49</v>
      </c>
      <c r="K57" s="381" t="s">
        <v>41</v>
      </c>
      <c r="L57" s="384">
        <f>IF(OR(C57=0,G57=0),FALSE,IF(J57="Outstanding",5,IF(J57="Exceeds",4,IF(J57="Successful",3,IF(J57="Partially",2,IF(J57="Unacceptable",1))))))</f>
        <v>1</v>
      </c>
      <c r="M57" s="387">
        <f>$C$57*G57*L57/10000</f>
        <v>0.1</v>
      </c>
      <c r="N57" s="168" t="s">
        <v>39</v>
      </c>
      <c r="O57" s="169" t="s">
        <v>305</v>
      </c>
      <c r="P57" s="105"/>
      <c r="Q57" s="153" t="str">
        <f>IF(AND($C$74&gt;0,G57&gt;0,J57=""),"RATING REQ'D",IF(AND(K57="",OR(J57="Outstanding",J57="Exceeds", J57="Unacceptable")),"Comments compulsory for O, E and U rating",""))</f>
        <v/>
      </c>
    </row>
    <row r="58" spans="1:17" s="9" customFormat="1" ht="30" customHeight="1" x14ac:dyDescent="0.3">
      <c r="A58" s="394"/>
      <c r="B58" s="378"/>
      <c r="C58" s="486"/>
      <c r="D58" s="480"/>
      <c r="E58" s="632"/>
      <c r="F58" s="357"/>
      <c r="G58" s="367"/>
      <c r="H58" s="338"/>
      <c r="I58" s="357"/>
      <c r="J58" s="338"/>
      <c r="K58" s="382"/>
      <c r="L58" s="385"/>
      <c r="M58" s="388"/>
      <c r="N58" s="170" t="s">
        <v>43</v>
      </c>
      <c r="O58" s="171" t="s">
        <v>306</v>
      </c>
      <c r="P58" s="105"/>
      <c r="Q58" s="153"/>
    </row>
    <row r="59" spans="1:17" s="9" customFormat="1" ht="30" customHeight="1" x14ac:dyDescent="0.3">
      <c r="A59" s="394"/>
      <c r="B59" s="378"/>
      <c r="C59" s="486"/>
      <c r="D59" s="480"/>
      <c r="E59" s="632"/>
      <c r="F59" s="357"/>
      <c r="G59" s="367"/>
      <c r="H59" s="338"/>
      <c r="I59" s="357"/>
      <c r="J59" s="338"/>
      <c r="K59" s="382"/>
      <c r="L59" s="385"/>
      <c r="M59" s="388"/>
      <c r="N59" s="170" t="s">
        <v>45</v>
      </c>
      <c r="O59" s="171" t="s">
        <v>307</v>
      </c>
      <c r="P59" s="105"/>
      <c r="Q59" s="153"/>
    </row>
    <row r="60" spans="1:17" s="9" customFormat="1" ht="30" customHeight="1" x14ac:dyDescent="0.3">
      <c r="A60" s="394"/>
      <c r="B60" s="378"/>
      <c r="C60" s="486"/>
      <c r="D60" s="480"/>
      <c r="E60" s="632"/>
      <c r="F60" s="357"/>
      <c r="G60" s="367"/>
      <c r="H60" s="338"/>
      <c r="I60" s="357"/>
      <c r="J60" s="338"/>
      <c r="K60" s="382"/>
      <c r="L60" s="385"/>
      <c r="M60" s="388"/>
      <c r="N60" s="170" t="s">
        <v>47</v>
      </c>
      <c r="O60" s="171" t="s">
        <v>308</v>
      </c>
      <c r="P60" s="105"/>
      <c r="Q60" s="153"/>
    </row>
    <row r="61" spans="1:17" s="9" customFormat="1" ht="30" customHeight="1" thickBot="1" x14ac:dyDescent="0.35">
      <c r="A61" s="394"/>
      <c r="B61" s="378"/>
      <c r="C61" s="486"/>
      <c r="D61" s="481"/>
      <c r="E61" s="636"/>
      <c r="F61" s="453"/>
      <c r="G61" s="468"/>
      <c r="H61" s="452"/>
      <c r="I61" s="453"/>
      <c r="J61" s="452"/>
      <c r="K61" s="454"/>
      <c r="L61" s="386"/>
      <c r="M61" s="389"/>
      <c r="N61" s="172" t="s">
        <v>49</v>
      </c>
      <c r="O61" s="173" t="s">
        <v>309</v>
      </c>
      <c r="P61" s="105"/>
      <c r="Q61" s="153"/>
    </row>
    <row r="62" spans="1:17" s="9" customFormat="1" ht="30" customHeight="1" thickBot="1" x14ac:dyDescent="0.35">
      <c r="A62" s="11"/>
      <c r="B62" s="10"/>
      <c r="C62" s="72"/>
      <c r="E62" s="14"/>
      <c r="F62" s="14"/>
      <c r="G62" s="73">
        <f>IF(C57=0,0,SUM(G57:G61))</f>
        <v>100</v>
      </c>
      <c r="H62" s="45" t="str">
        <f>IF(AND(C57&gt;0,G62=0),"PLEASE ENSURE KPIs ARE SET",IF(AND(C57&gt;0,G62&gt;0,G62&lt;100),"PLEASE ENSURE TOTAL WEIGHTAGE IS 100%.",IF(G62&gt;100,"WEIGHTAGE EXCEEDED, PLEASE REVIEW.","")))</f>
        <v/>
      </c>
      <c r="I62" s="14"/>
      <c r="J62" s="11"/>
      <c r="K62" s="14"/>
      <c r="L62" s="103"/>
      <c r="M62" s="104"/>
      <c r="N62" s="105"/>
      <c r="O62" s="106" t="str">
        <f>IF(N62="","",1)</f>
        <v/>
      </c>
      <c r="P62" s="105"/>
      <c r="Q62" s="153"/>
    </row>
    <row r="63" spans="1:17" s="9" customFormat="1" ht="30" customHeight="1" x14ac:dyDescent="0.3">
      <c r="A63" s="394">
        <v>5</v>
      </c>
      <c r="B63" s="378" t="s">
        <v>195</v>
      </c>
      <c r="C63" s="486">
        <v>10</v>
      </c>
      <c r="D63" s="458">
        <v>1</v>
      </c>
      <c r="E63" s="630" t="s">
        <v>352</v>
      </c>
      <c r="F63" s="356">
        <v>5</v>
      </c>
      <c r="G63" s="366">
        <f>F63/C63*100</f>
        <v>50</v>
      </c>
      <c r="H63" s="337" t="s">
        <v>39</v>
      </c>
      <c r="I63" s="356"/>
      <c r="J63" s="337" t="s">
        <v>49</v>
      </c>
      <c r="K63" s="381" t="s">
        <v>41</v>
      </c>
      <c r="L63" s="384">
        <f>IF(OR(C63=0,G63=0),FALSE,IF(J63="Outstanding",5,IF(J63="Exceeds",4,IF(J63="Successful",3,IF(J63="Partially",2,IF(J63="Unacceptable",1))))))</f>
        <v>1</v>
      </c>
      <c r="M63" s="387">
        <f>$C$63*G63*L63/10000</f>
        <v>0.05</v>
      </c>
      <c r="N63" s="161" t="s">
        <v>39</v>
      </c>
      <c r="O63" s="174" t="s">
        <v>105</v>
      </c>
      <c r="P63" s="105"/>
      <c r="Q63" s="153" t="str">
        <f>IF(AND(C63&gt;0,G63&gt;0,J63=""),"RATING REQ'D",IF(AND(K63="",OR(J63="Outstanding",J63="Exceeds", J63="Unacceptable")),"Comments compulsory for O, E and U rating",""))</f>
        <v/>
      </c>
    </row>
    <row r="64" spans="1:17" s="9" customFormat="1" ht="30" customHeight="1" x14ac:dyDescent="0.3">
      <c r="A64" s="394"/>
      <c r="B64" s="378"/>
      <c r="C64" s="486"/>
      <c r="D64" s="459"/>
      <c r="E64" s="483"/>
      <c r="F64" s="357"/>
      <c r="G64" s="367"/>
      <c r="H64" s="338"/>
      <c r="I64" s="357"/>
      <c r="J64" s="338"/>
      <c r="K64" s="382"/>
      <c r="L64" s="385"/>
      <c r="M64" s="388"/>
      <c r="N64" s="162" t="s">
        <v>43</v>
      </c>
      <c r="O64" s="175" t="s">
        <v>106</v>
      </c>
      <c r="P64" s="105"/>
      <c r="Q64" s="153"/>
    </row>
    <row r="65" spans="1:17" s="9" customFormat="1" ht="30" customHeight="1" x14ac:dyDescent="0.3">
      <c r="A65" s="394"/>
      <c r="B65" s="378"/>
      <c r="C65" s="486"/>
      <c r="D65" s="459"/>
      <c r="E65" s="483"/>
      <c r="F65" s="357"/>
      <c r="G65" s="367"/>
      <c r="H65" s="338"/>
      <c r="I65" s="357"/>
      <c r="J65" s="338"/>
      <c r="K65" s="382"/>
      <c r="L65" s="385"/>
      <c r="M65" s="388"/>
      <c r="N65" s="162" t="s">
        <v>45</v>
      </c>
      <c r="O65" s="175" t="s">
        <v>107</v>
      </c>
      <c r="P65" s="105"/>
      <c r="Q65" s="153"/>
    </row>
    <row r="66" spans="1:17" s="9" customFormat="1" ht="30" customHeight="1" x14ac:dyDescent="0.3">
      <c r="A66" s="394"/>
      <c r="B66" s="378"/>
      <c r="C66" s="486"/>
      <c r="D66" s="459"/>
      <c r="E66" s="483"/>
      <c r="F66" s="357"/>
      <c r="G66" s="367"/>
      <c r="H66" s="338"/>
      <c r="I66" s="357"/>
      <c r="J66" s="338"/>
      <c r="K66" s="382"/>
      <c r="L66" s="385"/>
      <c r="M66" s="388"/>
      <c r="N66" s="162" t="s">
        <v>47</v>
      </c>
      <c r="O66" s="175" t="s">
        <v>108</v>
      </c>
      <c r="P66" s="105"/>
      <c r="Q66" s="153"/>
    </row>
    <row r="67" spans="1:17" s="9" customFormat="1" ht="30" customHeight="1" thickBot="1" x14ac:dyDescent="0.35">
      <c r="A67" s="394"/>
      <c r="B67" s="378"/>
      <c r="C67" s="486"/>
      <c r="D67" s="460"/>
      <c r="E67" s="484"/>
      <c r="F67" s="453"/>
      <c r="G67" s="468"/>
      <c r="H67" s="452"/>
      <c r="I67" s="453"/>
      <c r="J67" s="452"/>
      <c r="K67" s="454"/>
      <c r="L67" s="455"/>
      <c r="M67" s="389"/>
      <c r="N67" s="163" t="s">
        <v>49</v>
      </c>
      <c r="O67" s="164" t="s">
        <v>109</v>
      </c>
      <c r="P67" s="105"/>
      <c r="Q67" s="153"/>
    </row>
    <row r="68" spans="1:17" s="9" customFormat="1" ht="30" customHeight="1" x14ac:dyDescent="0.3">
      <c r="A68" s="394"/>
      <c r="B68" s="378"/>
      <c r="C68" s="486"/>
      <c r="D68" s="458">
        <v>2</v>
      </c>
      <c r="E68" s="630" t="s">
        <v>353</v>
      </c>
      <c r="F68" s="356">
        <v>5</v>
      </c>
      <c r="G68" s="366">
        <f>F68/C63*100</f>
        <v>50</v>
      </c>
      <c r="H68" s="337" t="s">
        <v>39</v>
      </c>
      <c r="I68" s="356"/>
      <c r="J68" s="337" t="s">
        <v>49</v>
      </c>
      <c r="K68" s="381" t="s">
        <v>41</v>
      </c>
      <c r="L68" s="384">
        <f>IF(OR(C63=0,G68=0),FALSE,IF(J68="Outstanding",5,IF(J68="Exceeds",4,IF(J68="Successful",3,IF(J68="Partially",2,IF(J68="Unacceptable",1))))))</f>
        <v>1</v>
      </c>
      <c r="M68" s="387">
        <f>$C$63*G68*L68/10000</f>
        <v>0.05</v>
      </c>
      <c r="N68" s="168" t="s">
        <v>39</v>
      </c>
      <c r="O68" s="176" t="s">
        <v>117</v>
      </c>
      <c r="P68" s="105"/>
      <c r="Q68" s="153" t="str">
        <f>IF(AND(C68&gt;0,G68&gt;0,J68=""),"RATING REQ'D",IF(AND(K68="",OR(J68="Outstanding",J68="Exceeds", J68="Unacceptable")),"Comments compulsory for O, E and U rating",""))</f>
        <v/>
      </c>
    </row>
    <row r="69" spans="1:17" s="9" customFormat="1" ht="30" customHeight="1" x14ac:dyDescent="0.3">
      <c r="A69" s="394"/>
      <c r="B69" s="378"/>
      <c r="C69" s="486"/>
      <c r="D69" s="459"/>
      <c r="E69" s="483"/>
      <c r="F69" s="357"/>
      <c r="G69" s="367"/>
      <c r="H69" s="338"/>
      <c r="I69" s="357"/>
      <c r="J69" s="338"/>
      <c r="K69" s="382"/>
      <c r="L69" s="385"/>
      <c r="M69" s="388"/>
      <c r="N69" s="170" t="s">
        <v>43</v>
      </c>
      <c r="O69" s="177" t="s">
        <v>118</v>
      </c>
      <c r="P69" s="105"/>
      <c r="Q69" s="153"/>
    </row>
    <row r="70" spans="1:17" s="9" customFormat="1" ht="30" customHeight="1" x14ac:dyDescent="0.3">
      <c r="A70" s="394"/>
      <c r="B70" s="378"/>
      <c r="C70" s="486"/>
      <c r="D70" s="459"/>
      <c r="E70" s="483"/>
      <c r="F70" s="357"/>
      <c r="G70" s="367"/>
      <c r="H70" s="338"/>
      <c r="I70" s="357"/>
      <c r="J70" s="338"/>
      <c r="K70" s="382"/>
      <c r="L70" s="385"/>
      <c r="M70" s="388"/>
      <c r="N70" s="170" t="s">
        <v>45</v>
      </c>
      <c r="O70" s="177" t="s">
        <v>119</v>
      </c>
      <c r="P70" s="105"/>
      <c r="Q70" s="153"/>
    </row>
    <row r="71" spans="1:17" s="9" customFormat="1" ht="30" customHeight="1" x14ac:dyDescent="0.3">
      <c r="A71" s="394"/>
      <c r="B71" s="378"/>
      <c r="C71" s="486"/>
      <c r="D71" s="459"/>
      <c r="E71" s="483"/>
      <c r="F71" s="357"/>
      <c r="G71" s="367"/>
      <c r="H71" s="338"/>
      <c r="I71" s="357"/>
      <c r="J71" s="338"/>
      <c r="K71" s="382"/>
      <c r="L71" s="385"/>
      <c r="M71" s="388"/>
      <c r="N71" s="170" t="s">
        <v>47</v>
      </c>
      <c r="O71" s="177" t="s">
        <v>120</v>
      </c>
      <c r="P71" s="105"/>
      <c r="Q71" s="153"/>
    </row>
    <row r="72" spans="1:17" s="9" customFormat="1" ht="30" customHeight="1" thickBot="1" x14ac:dyDescent="0.35">
      <c r="A72" s="394"/>
      <c r="B72" s="378"/>
      <c r="C72" s="486"/>
      <c r="D72" s="460"/>
      <c r="E72" s="484"/>
      <c r="F72" s="453"/>
      <c r="G72" s="468"/>
      <c r="H72" s="452"/>
      <c r="I72" s="453"/>
      <c r="J72" s="452"/>
      <c r="K72" s="454"/>
      <c r="L72" s="386"/>
      <c r="M72" s="389"/>
      <c r="N72" s="172" t="s">
        <v>49</v>
      </c>
      <c r="O72" s="178" t="s">
        <v>121</v>
      </c>
      <c r="P72" s="105"/>
      <c r="Q72" s="153"/>
    </row>
    <row r="73" spans="1:17" s="9" customFormat="1" ht="30" customHeight="1" thickBot="1" x14ac:dyDescent="0.35">
      <c r="A73" s="11"/>
      <c r="B73" s="10"/>
      <c r="C73" s="72"/>
      <c r="E73" s="14"/>
      <c r="F73" s="14"/>
      <c r="G73" s="73">
        <f>IF(C63=0,0,SUM(G63:G72))</f>
        <v>100</v>
      </c>
      <c r="H73" s="45" t="str">
        <f>IF(AND(C68&gt;0,G73=0),"PLEASE ENSURE KPIs ARE SET",IF(AND(C68&gt;0,G73&gt;0,G73&lt;100),"PLEASE ENSURE TOTAL WEIGHTAGE IS 100%.",IF(G73&gt;100,"WEIGHTAGE EXCEEDED, PLEASE REVIEW.","")))</f>
        <v/>
      </c>
      <c r="I73" s="14"/>
      <c r="J73" s="11"/>
      <c r="K73" s="14"/>
      <c r="L73" s="103"/>
      <c r="M73" s="104"/>
      <c r="N73" s="105"/>
      <c r="O73" s="106" t="str">
        <f>IF(N73="","",1)</f>
        <v/>
      </c>
      <c r="P73" s="105"/>
      <c r="Q73" s="153"/>
    </row>
    <row r="74" spans="1:17" s="9" customFormat="1" ht="30" customHeight="1" x14ac:dyDescent="0.3">
      <c r="A74" s="393">
        <v>6</v>
      </c>
      <c r="B74" s="395" t="s">
        <v>122</v>
      </c>
      <c r="C74" s="485">
        <v>5</v>
      </c>
      <c r="D74" s="479">
        <v>1</v>
      </c>
      <c r="E74" s="356" t="s">
        <v>354</v>
      </c>
      <c r="F74" s="356">
        <v>5</v>
      </c>
      <c r="G74" s="366">
        <f>F74/$C$74*100</f>
        <v>100</v>
      </c>
      <c r="H74" s="337" t="s">
        <v>39</v>
      </c>
      <c r="I74" s="356"/>
      <c r="J74" s="337" t="s">
        <v>49</v>
      </c>
      <c r="K74" s="381" t="s">
        <v>41</v>
      </c>
      <c r="L74" s="384">
        <f>IF(OR($C$74=0,G74=0),FALSE,IF(J74="Outstanding",5,IF(J74="Exceeds",4,IF(J74="Successful",3,IF(J74="Partially",2,IF(J74="Unacceptable",1))))))</f>
        <v>1</v>
      </c>
      <c r="M74" s="387">
        <f>$C$74*G74*L74/10000</f>
        <v>0.05</v>
      </c>
      <c r="N74" s="168" t="s">
        <v>39</v>
      </c>
      <c r="O74" s="169" t="s">
        <v>327</v>
      </c>
      <c r="P74" s="105"/>
      <c r="Q74" s="153" t="str">
        <f>IF(AND($C$74&gt;0,G74&gt;0,J74=""),"RATING REQ'D",IF(AND(K74="",OR(J74="Outstanding",J74="Exceeds", J74="Unacceptable")),"Comments compulsory for O, E and U rating",""))</f>
        <v/>
      </c>
    </row>
    <row r="75" spans="1:17" s="9" customFormat="1" ht="30" customHeight="1" x14ac:dyDescent="0.3">
      <c r="A75" s="394"/>
      <c r="B75" s="378"/>
      <c r="C75" s="486"/>
      <c r="D75" s="480"/>
      <c r="E75" s="357"/>
      <c r="F75" s="357"/>
      <c r="G75" s="367"/>
      <c r="H75" s="338"/>
      <c r="I75" s="357"/>
      <c r="J75" s="338"/>
      <c r="K75" s="382"/>
      <c r="L75" s="385"/>
      <c r="M75" s="388"/>
      <c r="N75" s="170" t="s">
        <v>43</v>
      </c>
      <c r="O75" s="171" t="s">
        <v>328</v>
      </c>
      <c r="P75" s="105"/>
      <c r="Q75" s="153"/>
    </row>
    <row r="76" spans="1:17" s="9" customFormat="1" ht="30" customHeight="1" x14ac:dyDescent="0.3">
      <c r="A76" s="394"/>
      <c r="B76" s="378"/>
      <c r="C76" s="486"/>
      <c r="D76" s="480"/>
      <c r="E76" s="357"/>
      <c r="F76" s="357"/>
      <c r="G76" s="367"/>
      <c r="H76" s="338"/>
      <c r="I76" s="357"/>
      <c r="J76" s="338"/>
      <c r="K76" s="382"/>
      <c r="L76" s="385"/>
      <c r="M76" s="388"/>
      <c r="N76" s="170" t="s">
        <v>45</v>
      </c>
      <c r="O76" s="171" t="s">
        <v>329</v>
      </c>
      <c r="P76" s="105"/>
      <c r="Q76" s="153"/>
    </row>
    <row r="77" spans="1:17" s="9" customFormat="1" ht="30" customHeight="1" x14ac:dyDescent="0.3">
      <c r="A77" s="394"/>
      <c r="B77" s="378"/>
      <c r="C77" s="486"/>
      <c r="D77" s="480"/>
      <c r="E77" s="357"/>
      <c r="F77" s="357"/>
      <c r="G77" s="367"/>
      <c r="H77" s="338"/>
      <c r="I77" s="357"/>
      <c r="J77" s="338"/>
      <c r="K77" s="382"/>
      <c r="L77" s="385"/>
      <c r="M77" s="388"/>
      <c r="N77" s="170" t="s">
        <v>47</v>
      </c>
      <c r="O77" s="171" t="s">
        <v>330</v>
      </c>
      <c r="P77" s="105"/>
      <c r="Q77" s="153"/>
    </row>
    <row r="78" spans="1:17" s="9" customFormat="1" ht="30" customHeight="1" thickBot="1" x14ac:dyDescent="0.35">
      <c r="A78" s="394"/>
      <c r="B78" s="378"/>
      <c r="C78" s="486"/>
      <c r="D78" s="481"/>
      <c r="E78" s="453"/>
      <c r="F78" s="453"/>
      <c r="G78" s="468"/>
      <c r="H78" s="452"/>
      <c r="I78" s="453"/>
      <c r="J78" s="452"/>
      <c r="K78" s="454"/>
      <c r="L78" s="455"/>
      <c r="M78" s="389"/>
      <c r="N78" s="172" t="s">
        <v>49</v>
      </c>
      <c r="O78" s="173" t="s">
        <v>331</v>
      </c>
      <c r="P78" s="105"/>
      <c r="Q78" s="153"/>
    </row>
    <row r="79" spans="1:17" s="9" customFormat="1" ht="30" customHeight="1" thickBot="1" x14ac:dyDescent="0.35">
      <c r="A79" s="11"/>
      <c r="B79" s="10"/>
      <c r="C79" s="72"/>
      <c r="E79" s="14"/>
      <c r="F79" s="14"/>
      <c r="G79" s="73">
        <f>IF(C74=0,0,SUM(G74:G78))</f>
        <v>100</v>
      </c>
      <c r="H79" s="45" t="str">
        <f>IF(AND(C74&gt;0,G79=0),"PLEASE ENSURE KPIs ARE SET",IF(AND(C74&gt;0,G79&gt;0,G79&lt;100),"PLEASE ENSURE TOTAL WEIGHTAGE IS 100%.",IF(G79&gt;100,"WEIGHTAGE EXCEEDED, PLEASE REVIEW.","")))</f>
        <v/>
      </c>
      <c r="I79" s="14"/>
      <c r="J79" s="11"/>
      <c r="K79" s="14"/>
      <c r="L79" s="103"/>
      <c r="M79" s="104"/>
      <c r="N79" s="105"/>
      <c r="O79" s="106" t="str">
        <f>IF(N79="","",1)</f>
        <v/>
      </c>
      <c r="P79" s="105"/>
      <c r="Q79" s="153"/>
    </row>
    <row r="80" spans="1:17" s="9" customFormat="1" ht="30" customHeight="1" x14ac:dyDescent="0.3">
      <c r="A80" s="393">
        <v>7</v>
      </c>
      <c r="B80" s="395" t="s">
        <v>355</v>
      </c>
      <c r="C80" s="485">
        <v>5</v>
      </c>
      <c r="D80" s="458">
        <v>1</v>
      </c>
      <c r="E80" s="356" t="s">
        <v>356</v>
      </c>
      <c r="F80" s="356">
        <v>5</v>
      </c>
      <c r="G80" s="366">
        <f>F80/$C$80*100</f>
        <v>100</v>
      </c>
      <c r="H80" s="337" t="s">
        <v>39</v>
      </c>
      <c r="I80" s="356"/>
      <c r="J80" s="337" t="s">
        <v>49</v>
      </c>
      <c r="K80" s="381" t="s">
        <v>41</v>
      </c>
      <c r="L80" s="384">
        <f>IF(OR($C$80=0,G80=0),FALSE,IF(J80="Outstanding",5,IF(J80="Exceeds",4,IF(J80="Successful",3,IF(J80="Partially",2,IF(J80="Unacceptable",1))))))</f>
        <v>1</v>
      </c>
      <c r="M80" s="387">
        <f>$C$80*G80*L80/10000</f>
        <v>0.05</v>
      </c>
      <c r="N80" s="168" t="s">
        <v>39</v>
      </c>
      <c r="O80" s="169" t="s">
        <v>357</v>
      </c>
      <c r="P80" s="105"/>
      <c r="Q80" s="153" t="str">
        <f>IF(AND($C$80&gt;0,G80&gt;0,J80=""),"RATING REQ'D",IF(AND(K80="",OR(J80="Outstanding",J80="Exceeds", J80="Unacceptable")),"Comments compulsory for O, E and U rating",""))</f>
        <v/>
      </c>
    </row>
    <row r="81" spans="1:17" s="9" customFormat="1" ht="30" customHeight="1" x14ac:dyDescent="0.3">
      <c r="A81" s="394"/>
      <c r="B81" s="378"/>
      <c r="C81" s="486"/>
      <c r="D81" s="459"/>
      <c r="E81" s="357"/>
      <c r="F81" s="357"/>
      <c r="G81" s="367"/>
      <c r="H81" s="338"/>
      <c r="I81" s="357"/>
      <c r="J81" s="338"/>
      <c r="K81" s="382"/>
      <c r="L81" s="385"/>
      <c r="M81" s="388"/>
      <c r="N81" s="170" t="s">
        <v>43</v>
      </c>
      <c r="O81" s="171" t="s">
        <v>358</v>
      </c>
      <c r="P81" s="105"/>
      <c r="Q81" s="153"/>
    </row>
    <row r="82" spans="1:17" s="9" customFormat="1" ht="30" customHeight="1" x14ac:dyDescent="0.3">
      <c r="A82" s="394"/>
      <c r="B82" s="378"/>
      <c r="C82" s="486"/>
      <c r="D82" s="459"/>
      <c r="E82" s="357"/>
      <c r="F82" s="357"/>
      <c r="G82" s="367"/>
      <c r="H82" s="338"/>
      <c r="I82" s="357"/>
      <c r="J82" s="338"/>
      <c r="K82" s="382"/>
      <c r="L82" s="385"/>
      <c r="M82" s="388"/>
      <c r="N82" s="170" t="s">
        <v>45</v>
      </c>
      <c r="O82" s="171" t="s">
        <v>359</v>
      </c>
      <c r="P82" s="105"/>
      <c r="Q82" s="153"/>
    </row>
    <row r="83" spans="1:17" s="9" customFormat="1" ht="30" customHeight="1" x14ac:dyDescent="0.3">
      <c r="A83" s="394"/>
      <c r="B83" s="378"/>
      <c r="C83" s="486"/>
      <c r="D83" s="459"/>
      <c r="E83" s="357"/>
      <c r="F83" s="357"/>
      <c r="G83" s="367"/>
      <c r="H83" s="338"/>
      <c r="I83" s="357"/>
      <c r="J83" s="338"/>
      <c r="K83" s="382"/>
      <c r="L83" s="385"/>
      <c r="M83" s="388"/>
      <c r="N83" s="170" t="s">
        <v>47</v>
      </c>
      <c r="O83" s="171" t="s">
        <v>360</v>
      </c>
      <c r="P83" s="105"/>
      <c r="Q83" s="153"/>
    </row>
    <row r="84" spans="1:17" s="9" customFormat="1" ht="30" customHeight="1" thickBot="1" x14ac:dyDescent="0.35">
      <c r="A84" s="394"/>
      <c r="B84" s="378"/>
      <c r="C84" s="486"/>
      <c r="D84" s="460"/>
      <c r="E84" s="453"/>
      <c r="F84" s="453"/>
      <c r="G84" s="468"/>
      <c r="H84" s="452"/>
      <c r="I84" s="453"/>
      <c r="J84" s="452"/>
      <c r="K84" s="454"/>
      <c r="L84" s="455"/>
      <c r="M84" s="389"/>
      <c r="N84" s="172" t="s">
        <v>49</v>
      </c>
      <c r="O84" s="173" t="s">
        <v>361</v>
      </c>
      <c r="P84" s="105"/>
      <c r="Q84" s="153"/>
    </row>
    <row r="85" spans="1:17" s="9" customFormat="1" ht="12.6" thickBot="1" x14ac:dyDescent="0.35">
      <c r="A85" s="11"/>
      <c r="B85" s="10"/>
      <c r="C85" s="72"/>
      <c r="E85" s="14"/>
      <c r="F85" s="14"/>
      <c r="G85" s="76">
        <f>IF(C80=0,0,SUM(G80:G84))</f>
        <v>100</v>
      </c>
      <c r="H85" s="45" t="str">
        <f>IF(AND(C80&gt;0,G85=0),"PLEASE ENSURE KPIs ARE SET",IF(AND(C92&gt;0,G85&gt;0,G85&lt;100),"PLEASE ENSURE TOTAL WEIGHTAGE IS 100%.",IF(G85&gt;100,"WEIGHTAGE EXCEEDED, PLEASE REVIEW.","")))</f>
        <v/>
      </c>
      <c r="I85" s="14"/>
      <c r="J85" s="11"/>
      <c r="K85" s="14"/>
      <c r="L85" s="103"/>
      <c r="M85" s="103"/>
      <c r="N85" s="105"/>
      <c r="O85" s="105" t="str">
        <f>IF(N85="","",1)</f>
        <v/>
      </c>
      <c r="P85" s="105"/>
      <c r="Q85" s="153"/>
    </row>
    <row r="86" spans="1:17" s="9" customFormat="1" ht="30" customHeight="1" x14ac:dyDescent="0.3">
      <c r="A86" s="393">
        <v>8</v>
      </c>
      <c r="B86" s="395" t="s">
        <v>129</v>
      </c>
      <c r="C86" s="485">
        <v>5</v>
      </c>
      <c r="D86" s="458">
        <v>1</v>
      </c>
      <c r="E86" s="638" t="s">
        <v>386</v>
      </c>
      <c r="F86" s="356">
        <v>5</v>
      </c>
      <c r="G86" s="366">
        <f>F86/$C$80*100</f>
        <v>100</v>
      </c>
      <c r="H86" s="337" t="s">
        <v>39</v>
      </c>
      <c r="I86" s="356"/>
      <c r="J86" s="337" t="s">
        <v>49</v>
      </c>
      <c r="K86" s="381" t="s">
        <v>41</v>
      </c>
      <c r="L86" s="384">
        <f>IF(OR($C$86=0,G86=0),FALSE,IF(J86="Outstanding",5,IF(J86="Exceeds",4,IF(J86="Successful",3,IF(J86="Partially",2,IF(J86="Unacceptable",1))))))</f>
        <v>1</v>
      </c>
      <c r="M86" s="387">
        <f>$C$86*G86*L86/10000</f>
        <v>0.05</v>
      </c>
      <c r="N86" s="168" t="s">
        <v>39</v>
      </c>
      <c r="O86" s="169" t="s">
        <v>131</v>
      </c>
      <c r="P86" s="105"/>
      <c r="Q86" s="153" t="str">
        <f>IF(AND($C$86&gt;0,G86&gt;0,J86=""),"RATING REQ'D",IF(AND(K86="",OR(J86="Outstanding",J86="Exceeds", J86="Unacceptable")),"Comments compulsory for O, E and U rating",""))</f>
        <v/>
      </c>
    </row>
    <row r="87" spans="1:17" s="9" customFormat="1" ht="30" customHeight="1" x14ac:dyDescent="0.3">
      <c r="A87" s="394"/>
      <c r="B87" s="378"/>
      <c r="C87" s="486"/>
      <c r="D87" s="459"/>
      <c r="E87" s="639"/>
      <c r="F87" s="357"/>
      <c r="G87" s="367"/>
      <c r="H87" s="338"/>
      <c r="I87" s="357"/>
      <c r="J87" s="338"/>
      <c r="K87" s="382"/>
      <c r="L87" s="385"/>
      <c r="M87" s="388"/>
      <c r="N87" s="170" t="s">
        <v>43</v>
      </c>
      <c r="O87" s="177" t="s">
        <v>132</v>
      </c>
      <c r="P87" s="105"/>
      <c r="Q87" s="153"/>
    </row>
    <row r="88" spans="1:17" s="9" customFormat="1" ht="30" customHeight="1" x14ac:dyDescent="0.3">
      <c r="A88" s="394"/>
      <c r="B88" s="378"/>
      <c r="C88" s="486"/>
      <c r="D88" s="459"/>
      <c r="E88" s="639"/>
      <c r="F88" s="357"/>
      <c r="G88" s="367"/>
      <c r="H88" s="338"/>
      <c r="I88" s="357"/>
      <c r="J88" s="338"/>
      <c r="K88" s="382"/>
      <c r="L88" s="385"/>
      <c r="M88" s="388"/>
      <c r="N88" s="170" t="s">
        <v>45</v>
      </c>
      <c r="O88" s="171" t="s">
        <v>133</v>
      </c>
      <c r="P88" s="105"/>
      <c r="Q88" s="153"/>
    </row>
    <row r="89" spans="1:17" s="9" customFormat="1" ht="30" customHeight="1" x14ac:dyDescent="0.3">
      <c r="A89" s="394"/>
      <c r="B89" s="378"/>
      <c r="C89" s="486"/>
      <c r="D89" s="459"/>
      <c r="E89" s="639"/>
      <c r="F89" s="357"/>
      <c r="G89" s="367"/>
      <c r="H89" s="338"/>
      <c r="I89" s="357"/>
      <c r="J89" s="338"/>
      <c r="K89" s="382"/>
      <c r="L89" s="385"/>
      <c r="M89" s="388"/>
      <c r="N89" s="170" t="s">
        <v>47</v>
      </c>
      <c r="O89" s="171" t="s">
        <v>134</v>
      </c>
      <c r="P89" s="105"/>
      <c r="Q89" s="153"/>
    </row>
    <row r="90" spans="1:17" s="9" customFormat="1" ht="30" customHeight="1" thickBot="1" x14ac:dyDescent="0.35">
      <c r="A90" s="394"/>
      <c r="B90" s="378"/>
      <c r="C90" s="486"/>
      <c r="D90" s="460"/>
      <c r="E90" s="640"/>
      <c r="F90" s="453"/>
      <c r="G90" s="468"/>
      <c r="H90" s="452"/>
      <c r="I90" s="453"/>
      <c r="J90" s="452"/>
      <c r="K90" s="454"/>
      <c r="L90" s="455"/>
      <c r="M90" s="389"/>
      <c r="N90" s="172" t="s">
        <v>49</v>
      </c>
      <c r="O90" s="180" t="s">
        <v>135</v>
      </c>
      <c r="P90" s="105"/>
      <c r="Q90" s="153"/>
    </row>
    <row r="91" spans="1:17" s="9" customFormat="1" ht="12.6" thickBot="1" x14ac:dyDescent="0.35">
      <c r="A91" s="11"/>
      <c r="B91" s="10"/>
      <c r="C91" s="72"/>
      <c r="E91" s="14"/>
      <c r="F91" s="14"/>
      <c r="G91" s="76">
        <f>IF(C86=0,0,SUM(G86:G90))</f>
        <v>100</v>
      </c>
      <c r="H91" s="45" t="str">
        <f>IF(AND(C86&gt;0,G91=0),"PLEASE ENSURE KPIs ARE SET",IF(AND(C98&gt;0,G91&gt;0,G91&lt;100),"PLEASE ENSURE TOTAL WEIGHTAGE IS 100%.",IF(G91&gt;100,"WEIGHTAGE EXCEEDED, PLEASE REVIEW.","")))</f>
        <v/>
      </c>
      <c r="I91" s="14"/>
      <c r="J91" s="11"/>
      <c r="K91" s="14"/>
      <c r="L91" s="103"/>
      <c r="M91" s="103"/>
      <c r="N91" s="105"/>
      <c r="O91" s="105" t="str">
        <f>IF(N91="","",1)</f>
        <v/>
      </c>
      <c r="P91" s="105"/>
      <c r="Q91" s="153"/>
    </row>
    <row r="92" spans="1:17" s="4" customFormat="1" ht="15" thickBot="1" x14ac:dyDescent="0.35">
      <c r="A92" s="30"/>
      <c r="C92" s="74">
        <f>SUM(C24:C90)</f>
        <v>100</v>
      </c>
      <c r="D92" s="45" t="str">
        <f>IF(C92&lt;100,"INSUFFICIENT WEIGHTAGE.",IF(C92&gt;100,"WEIGHTAGE EXCEEDED.",""))</f>
        <v/>
      </c>
      <c r="G92"/>
      <c r="H92" s="45"/>
      <c r="I92" s="50" t="s">
        <v>136</v>
      </c>
      <c r="J92" s="48">
        <f>IF(AND(C92=100,P92="OK",P93=0),SUM(M24:M90),"")</f>
        <v>2.0000000000000004</v>
      </c>
      <c r="L92" s="93"/>
      <c r="M92" s="93"/>
      <c r="N92" s="94"/>
      <c r="O92" s="124" t="s">
        <v>137</v>
      </c>
      <c r="P92" s="133" t="str">
        <f>IF(AND(H44="",H73="",H79="",H85=""),"OK","NOT OK")</f>
        <v>OK</v>
      </c>
      <c r="Q92" s="94"/>
    </row>
    <row r="93" spans="1:17" ht="16.5" customHeight="1" x14ac:dyDescent="0.4">
      <c r="I93" s="50" t="s">
        <v>138</v>
      </c>
      <c r="J93" s="40" t="str">
        <f>IF(O94=5,"Outstanding",IF(O94=4,"Exceeds",IF(O94=3,"Successful",IF(O94=2,"Partially",IF(O94=1,"Unacceptable","")))))</f>
        <v>Partially</v>
      </c>
      <c r="K93"/>
      <c r="M93" s="91"/>
      <c r="O93" s="124" t="s">
        <v>139</v>
      </c>
      <c r="P93" s="156">
        <f>SUM(O24:O85)</f>
        <v>0</v>
      </c>
    </row>
    <row r="94" spans="1:17" ht="16.5" customHeight="1" thickBot="1" x14ac:dyDescent="0.35">
      <c r="K94"/>
      <c r="M94" s="91"/>
      <c r="O94" s="94">
        <f>IF(J92="","",ROUND(J92,0))</f>
        <v>2</v>
      </c>
      <c r="P94" s="133"/>
    </row>
    <row r="95" spans="1:17" s="4" customFormat="1" x14ac:dyDescent="0.3">
      <c r="A95" s="16" t="s">
        <v>140</v>
      </c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93"/>
      <c r="M95" s="94"/>
      <c r="N95" s="125"/>
      <c r="O95" s="94"/>
      <c r="P95" s="94"/>
      <c r="Q95" s="94"/>
    </row>
    <row r="96" spans="1:17" s="51" customFormat="1" x14ac:dyDescent="0.25">
      <c r="A96" s="57"/>
      <c r="K96" s="58"/>
      <c r="L96" s="126"/>
      <c r="M96" s="127"/>
      <c r="N96" s="128"/>
      <c r="O96" s="127"/>
      <c r="P96" s="127"/>
      <c r="Q96" s="127"/>
    </row>
    <row r="97" spans="1:17" s="51" customFormat="1" ht="12" x14ac:dyDescent="0.25">
      <c r="A97" s="57"/>
      <c r="B97" s="52"/>
      <c r="C97" s="52"/>
      <c r="E97" s="52"/>
      <c r="H97" s="52"/>
      <c r="I97" s="52"/>
      <c r="K97" s="64"/>
      <c r="L97" s="126"/>
      <c r="M97" s="126"/>
      <c r="N97" s="127"/>
      <c r="O97" s="127"/>
      <c r="P97" s="127"/>
      <c r="Q97" s="127"/>
    </row>
    <row r="98" spans="1:17" s="4" customFormat="1" ht="12" x14ac:dyDescent="0.25">
      <c r="A98" s="19"/>
      <c r="B98" s="4" t="s">
        <v>141</v>
      </c>
      <c r="E98" s="4" t="s">
        <v>142</v>
      </c>
      <c r="H98" s="4" t="s">
        <v>143</v>
      </c>
      <c r="K98" s="20" t="s">
        <v>142</v>
      </c>
      <c r="L98" s="93"/>
      <c r="M98" s="93"/>
      <c r="N98" s="94"/>
      <c r="O98" s="94"/>
      <c r="P98" s="94"/>
      <c r="Q98" s="94"/>
    </row>
    <row r="99" spans="1:17" ht="15" thickBot="1" x14ac:dyDescent="0.35">
      <c r="A99" s="21"/>
      <c r="B99" s="8"/>
      <c r="C99" s="8"/>
      <c r="D99" s="8"/>
      <c r="E99" s="8"/>
      <c r="F99" s="8"/>
      <c r="G99" s="8"/>
      <c r="H99" s="8"/>
      <c r="I99" s="8"/>
      <c r="J99" s="8"/>
      <c r="K99" s="22"/>
      <c r="M99" s="91"/>
    </row>
    <row r="100" spans="1:17" ht="85.5" customHeight="1" x14ac:dyDescent="0.3"/>
    <row r="101" spans="1:17" ht="15" thickBot="1" x14ac:dyDescent="0.35">
      <c r="A101" s="7" t="s">
        <v>144</v>
      </c>
      <c r="B101" s="8"/>
      <c r="C101" s="8"/>
      <c r="D101" s="8"/>
      <c r="E101" s="8"/>
      <c r="F101" s="8"/>
      <c r="G101" s="8"/>
      <c r="H101" s="8"/>
      <c r="I101" s="8"/>
      <c r="J101" s="8"/>
    </row>
    <row r="102" spans="1:17" ht="12" customHeight="1" x14ac:dyDescent="0.3">
      <c r="A102" s="80" t="s">
        <v>145</v>
      </c>
      <c r="B102" s="9"/>
    </row>
    <row r="103" spans="1:17" ht="12" customHeight="1" x14ac:dyDescent="0.3">
      <c r="A103" s="9"/>
      <c r="B103" s="9" t="s">
        <v>146</v>
      </c>
    </row>
    <row r="104" spans="1:17" ht="12" customHeight="1" x14ac:dyDescent="0.3">
      <c r="A104" s="9"/>
      <c r="B104" s="9" t="s">
        <v>147</v>
      </c>
    </row>
    <row r="105" spans="1:17" ht="12" customHeight="1" x14ac:dyDescent="0.3">
      <c r="A105" s="9"/>
      <c r="B105" s="9" t="s">
        <v>148</v>
      </c>
    </row>
    <row r="106" spans="1:17" ht="12" customHeight="1" x14ac:dyDescent="0.3">
      <c r="A106" s="9"/>
      <c r="B106" s="9" t="s">
        <v>149</v>
      </c>
    </row>
    <row r="107" spans="1:17" ht="12" customHeight="1" thickBot="1" x14ac:dyDescent="0.35">
      <c r="A107" s="9"/>
      <c r="B107" s="9" t="s">
        <v>150</v>
      </c>
    </row>
    <row r="108" spans="1:17" s="3" customFormat="1" x14ac:dyDescent="0.3">
      <c r="A108" s="343" t="s">
        <v>23</v>
      </c>
      <c r="B108" s="426" t="s">
        <v>151</v>
      </c>
      <c r="C108" s="426" t="s">
        <v>152</v>
      </c>
      <c r="D108" s="426"/>
      <c r="E108" s="426"/>
      <c r="F108" s="428"/>
      <c r="G108" s="343" t="s">
        <v>28</v>
      </c>
      <c r="H108" s="390"/>
      <c r="I108" s="343" t="s">
        <v>29</v>
      </c>
      <c r="J108" s="390"/>
      <c r="K108" s="41"/>
      <c r="L108" s="129"/>
      <c r="M108" s="130"/>
      <c r="N108" s="130"/>
      <c r="O108" s="130"/>
      <c r="P108" s="130"/>
      <c r="Q108" s="130"/>
    </row>
    <row r="109" spans="1:17" s="3" customFormat="1" ht="15" thickBot="1" x14ac:dyDescent="0.35">
      <c r="A109" s="425"/>
      <c r="B109" s="427"/>
      <c r="C109" s="427"/>
      <c r="D109" s="427"/>
      <c r="E109" s="427"/>
      <c r="F109" s="429"/>
      <c r="G109" s="81" t="s">
        <v>34</v>
      </c>
      <c r="H109" s="77" t="s">
        <v>35</v>
      </c>
      <c r="I109" s="81" t="s">
        <v>34</v>
      </c>
      <c r="J109" s="77" t="s">
        <v>36</v>
      </c>
      <c r="K109" s="41"/>
      <c r="L109" s="129"/>
      <c r="M109" s="130"/>
      <c r="N109" s="130"/>
      <c r="O109" s="130"/>
      <c r="P109" s="130"/>
      <c r="Q109" s="130"/>
    </row>
    <row r="110" spans="1:17" s="24" customFormat="1" ht="82.5" customHeight="1" thickBot="1" x14ac:dyDescent="0.35">
      <c r="A110" s="36">
        <v>1</v>
      </c>
      <c r="B110" s="37" t="s">
        <v>153</v>
      </c>
      <c r="C110" s="433" t="s">
        <v>154</v>
      </c>
      <c r="D110" s="434"/>
      <c r="E110" s="434"/>
      <c r="F110" s="435"/>
      <c r="G110" s="60"/>
      <c r="H110" s="61"/>
      <c r="I110" s="60" t="s">
        <v>71</v>
      </c>
      <c r="J110" s="78"/>
      <c r="K110" s="137">
        <f>IF(I110="Outstanding",5,IF(I110="Exceeds",4,IF(I110="Successful",3,IF(I110="Partially",2,IF(I110="Unacceptable",1)))))</f>
        <v>3</v>
      </c>
      <c r="L110" s="131">
        <f>K110*0.2</f>
        <v>0.60000000000000009</v>
      </c>
      <c r="M110" s="132"/>
      <c r="N110" s="105" t="str">
        <f>IF(P110="","",1)</f>
        <v/>
      </c>
      <c r="O110" s="132"/>
      <c r="P110" s="153" t="str">
        <f>IF(I110="","RATING REQ'D",IF(AND(J110="",OR(I110="Outstanding",I110="Exceeds",I110="Unacceptable")),"Comments compulsory for O, E or U rating",""))</f>
        <v/>
      </c>
      <c r="Q110" s="132"/>
    </row>
    <row r="111" spans="1:17" s="24" customFormat="1" ht="48" customHeight="1" thickBot="1" x14ac:dyDescent="0.35">
      <c r="A111" s="85">
        <v>2</v>
      </c>
      <c r="B111" s="12" t="s">
        <v>155</v>
      </c>
      <c r="C111" s="436" t="s">
        <v>156</v>
      </c>
      <c r="D111" s="437"/>
      <c r="E111" s="437"/>
      <c r="F111" s="438"/>
      <c r="G111" s="53"/>
      <c r="H111" s="54"/>
      <c r="I111" s="53" t="s">
        <v>71</v>
      </c>
      <c r="J111" s="79"/>
      <c r="K111" s="137">
        <f>IF(I111="Outstanding",5,IF(I111="Exceeds",4,IF(I111="Successful",3,IF(I111="Partially",2,IF(I111="Unacceptable",1)))))</f>
        <v>3</v>
      </c>
      <c r="L111" s="131">
        <f>K111*0.2</f>
        <v>0.60000000000000009</v>
      </c>
      <c r="M111" s="132"/>
      <c r="N111" s="105" t="str">
        <f>IF(P111="","",1)</f>
        <v/>
      </c>
      <c r="O111" s="132"/>
      <c r="P111" s="153" t="str">
        <f>IF(I111="","RATING REQ'D",IF(AND(J111="",OR(I111="Outstanding",I111="Exceeds",I111="Unacceptable")),"Comments compulsory for O, E or U rating",""))</f>
        <v/>
      </c>
      <c r="Q111" s="132"/>
    </row>
    <row r="112" spans="1:17" s="24" customFormat="1" ht="69" customHeight="1" thickBot="1" x14ac:dyDescent="0.35">
      <c r="A112" s="38">
        <v>3</v>
      </c>
      <c r="B112" s="39" t="s">
        <v>157</v>
      </c>
      <c r="C112" s="439" t="s">
        <v>158</v>
      </c>
      <c r="D112" s="440"/>
      <c r="E112" s="440"/>
      <c r="F112" s="440"/>
      <c r="G112" s="62"/>
      <c r="H112" s="63"/>
      <c r="I112" s="62" t="s">
        <v>71</v>
      </c>
      <c r="J112" s="78"/>
      <c r="K112" s="137">
        <f>IF(I112="Outstanding",5,IF(I112="Exceeds",4,IF(I112="Successful",3,IF(I112="Partially",2,IF(I112="Unacceptable",1)))))</f>
        <v>3</v>
      </c>
      <c r="L112" s="131">
        <f>K112*0.2</f>
        <v>0.60000000000000009</v>
      </c>
      <c r="M112" s="132"/>
      <c r="N112" s="105" t="str">
        <f>IF(P112="","",1)</f>
        <v/>
      </c>
      <c r="O112" s="132"/>
      <c r="P112" s="153" t="str">
        <f>IF(I112="","RATING REQ'D",IF(AND(J112="",OR(I112="Outstanding",I112="Exceeds",I112="Unacceptable")),"Comments compulsory for O, E or U rating",""))</f>
        <v/>
      </c>
      <c r="Q112" s="132"/>
    </row>
    <row r="113" spans="1:17" s="24" customFormat="1" ht="69" customHeight="1" thickBot="1" x14ac:dyDescent="0.35">
      <c r="A113" s="88">
        <v>4</v>
      </c>
      <c r="B113" s="13" t="s">
        <v>159</v>
      </c>
      <c r="C113" s="445" t="s">
        <v>160</v>
      </c>
      <c r="D113" s="446"/>
      <c r="E113" s="446"/>
      <c r="F113" s="446"/>
      <c r="G113" s="55"/>
      <c r="H113" s="56"/>
      <c r="I113" s="55" t="s">
        <v>71</v>
      </c>
      <c r="J113" s="79"/>
      <c r="K113" s="137">
        <f>IF(I113="Outstanding",5,IF(I113="Exceeds",4,IF(I113="Successful",3,IF(I113="Partially",2,IF(I113="Unacceptable",1)))))</f>
        <v>3</v>
      </c>
      <c r="L113" s="131">
        <f>K113*0.2</f>
        <v>0.60000000000000009</v>
      </c>
      <c r="M113" s="132"/>
      <c r="N113" s="105"/>
      <c r="O113" s="132"/>
      <c r="P113" s="153"/>
      <c r="Q113" s="132"/>
    </row>
    <row r="114" spans="1:17" s="24" customFormat="1" ht="93" customHeight="1" thickBot="1" x14ac:dyDescent="0.35">
      <c r="A114" s="89">
        <v>5</v>
      </c>
      <c r="B114" s="90" t="s">
        <v>161</v>
      </c>
      <c r="C114" s="441" t="s">
        <v>162</v>
      </c>
      <c r="D114" s="442"/>
      <c r="E114" s="442"/>
      <c r="F114" s="442"/>
      <c r="G114" s="62"/>
      <c r="H114" s="63"/>
      <c r="I114" s="62" t="s">
        <v>71</v>
      </c>
      <c r="J114" s="78"/>
      <c r="K114" s="137">
        <f>IF(I114="Outstanding",5,IF(I114="Exceeds",4,IF(I114="Successful",3,IF(I114="Partially",2,IF(I114="Unacceptable",1)))))</f>
        <v>3</v>
      </c>
      <c r="L114" s="131">
        <f>K114*0.2</f>
        <v>0.60000000000000009</v>
      </c>
      <c r="M114" s="132"/>
      <c r="N114" s="105" t="str">
        <f>IF(P114="","",1)</f>
        <v/>
      </c>
      <c r="O114" s="132"/>
      <c r="P114" s="153" t="str">
        <f>IF(I114="","RATING REQ'D",IF(AND(J114="",OR(I114="Outstanding",I114="Exceeds",I114="Unacceptable")),"Comments compulsory for O, E or U rating",""))</f>
        <v/>
      </c>
      <c r="Q114" s="132"/>
    </row>
    <row r="115" spans="1:17" ht="16.5" customHeight="1" x14ac:dyDescent="0.3">
      <c r="H115" s="50" t="s">
        <v>163</v>
      </c>
      <c r="I115" s="48">
        <f>IF(O115=0,SUM(L110:L114),"")</f>
        <v>3.0000000000000004</v>
      </c>
      <c r="J115" s="1"/>
      <c r="N115" s="124" t="s">
        <v>164</v>
      </c>
      <c r="O115" s="133">
        <f>SUM(N110:N114)</f>
        <v>0</v>
      </c>
    </row>
    <row r="116" spans="1:17" x14ac:dyDescent="0.3">
      <c r="A116" s="1"/>
      <c r="H116" s="50" t="s">
        <v>165</v>
      </c>
      <c r="I116" s="40" t="str">
        <f>IF(O116=5,"Outstanding",IF(O116=4,"Exceeds",IF(O116=3,"Successful",IF(O116=2,"Partially",IF(O116=1,"Unacceptable","")))))</f>
        <v>Successful</v>
      </c>
      <c r="J116" s="1"/>
      <c r="L116" s="92"/>
      <c r="O116" s="94">
        <f>IF(I115="","",ROUND(I115,0))</f>
        <v>3</v>
      </c>
    </row>
    <row r="117" spans="1:17" ht="4.5" customHeight="1" x14ac:dyDescent="0.3">
      <c r="A117" s="1"/>
      <c r="I117" s="47"/>
      <c r="J117" s="1"/>
      <c r="L117" s="92"/>
    </row>
    <row r="118" spans="1:17" x14ac:dyDescent="0.3">
      <c r="A118" s="1"/>
      <c r="H118" s="50" t="s">
        <v>166</v>
      </c>
      <c r="I118" s="49">
        <f>IF(OR(J92="",I115=""),"",(J92*0.9)+(I115*0.1))</f>
        <v>2.1000000000000005</v>
      </c>
      <c r="L118" s="92"/>
    </row>
    <row r="119" spans="1:17" x14ac:dyDescent="0.3">
      <c r="A119" s="1"/>
      <c r="H119" s="50" t="s">
        <v>167</v>
      </c>
      <c r="I119" s="40" t="str">
        <f>IF(O119=5,"Outstanding",IF(O119=4,"Exceeds",IF(O119=3,"Successful",IF(O119=2,"Partially",IF(O119=1,"Unacceptable","")))))</f>
        <v>Partially</v>
      </c>
      <c r="L119" s="92"/>
      <c r="O119" s="94">
        <f>IF(I118="","",ROUND(I118,0))</f>
        <v>2</v>
      </c>
    </row>
    <row r="120" spans="1:17" ht="8.25" customHeight="1" thickBot="1" x14ac:dyDescent="0.35"/>
    <row r="121" spans="1:17" ht="12" customHeight="1" x14ac:dyDescent="0.3">
      <c r="A121" s="19" t="s">
        <v>168</v>
      </c>
      <c r="B121" s="25"/>
      <c r="C121" s="25"/>
      <c r="D121" s="25"/>
      <c r="E121" s="25"/>
      <c r="F121" s="25"/>
      <c r="G121" s="25"/>
      <c r="H121" s="25"/>
      <c r="I121" s="25"/>
      <c r="J121" s="26"/>
    </row>
    <row r="122" spans="1:17" s="51" customFormat="1" ht="12" x14ac:dyDescent="0.25">
      <c r="A122" s="57"/>
      <c r="J122" s="58"/>
      <c r="K122" s="59"/>
      <c r="L122" s="126"/>
      <c r="M122" s="127"/>
      <c r="N122" s="127"/>
      <c r="O122" s="127"/>
      <c r="P122" s="127"/>
      <c r="Q122" s="127"/>
    </row>
    <row r="123" spans="1:17" s="51" customFormat="1" ht="12" x14ac:dyDescent="0.25">
      <c r="A123" s="57"/>
      <c r="B123" s="52"/>
      <c r="C123" s="52"/>
      <c r="E123" s="52"/>
      <c r="G123" s="52"/>
      <c r="H123" s="52"/>
      <c r="J123" s="64"/>
      <c r="K123" s="59"/>
      <c r="L123" s="126"/>
      <c r="M123" s="127"/>
      <c r="N123" s="127"/>
      <c r="O123" s="127"/>
      <c r="P123" s="127"/>
      <c r="Q123" s="127"/>
    </row>
    <row r="124" spans="1:17" s="4" customFormat="1" ht="12" x14ac:dyDescent="0.25">
      <c r="A124" s="19"/>
      <c r="B124" s="443" t="s">
        <v>141</v>
      </c>
      <c r="C124" s="443"/>
      <c r="E124" s="6" t="s">
        <v>142</v>
      </c>
      <c r="G124" s="444" t="s">
        <v>143</v>
      </c>
      <c r="H124" s="444"/>
      <c r="J124" s="31" t="s">
        <v>142</v>
      </c>
      <c r="K124" s="6"/>
      <c r="L124" s="93"/>
      <c r="M124" s="94"/>
      <c r="N124" s="94"/>
      <c r="O124" s="94"/>
      <c r="P124" s="94"/>
      <c r="Q124" s="94"/>
    </row>
    <row r="125" spans="1:17" s="4" customFormat="1" ht="6.75" customHeight="1" thickBot="1" x14ac:dyDescent="0.3">
      <c r="A125" s="28"/>
      <c r="B125" s="5"/>
      <c r="C125" s="5"/>
      <c r="D125" s="5"/>
      <c r="E125" s="5"/>
      <c r="F125" s="5"/>
      <c r="G125" s="5"/>
      <c r="H125" s="5"/>
      <c r="I125" s="5"/>
      <c r="J125" s="29"/>
      <c r="K125" s="6"/>
      <c r="L125" s="93"/>
      <c r="M125" s="94"/>
      <c r="N125" s="94"/>
      <c r="O125" s="94"/>
      <c r="P125" s="94"/>
      <c r="Q125" s="94"/>
    </row>
    <row r="126" spans="1:17" ht="6" customHeight="1" x14ac:dyDescent="0.3">
      <c r="K126"/>
      <c r="L126" s="92"/>
    </row>
    <row r="127" spans="1:17" ht="6" customHeight="1" x14ac:dyDescent="0.3">
      <c r="K127"/>
      <c r="L127" s="92"/>
    </row>
    <row r="128" spans="1:17" ht="6" customHeight="1" x14ac:dyDescent="0.3">
      <c r="K128"/>
      <c r="L128" s="92"/>
    </row>
    <row r="129" spans="1:17" ht="21.75" customHeight="1" x14ac:dyDescent="0.3">
      <c r="K129"/>
      <c r="L129" s="92"/>
    </row>
    <row r="130" spans="1:17" ht="18.600000000000001" thickBot="1" x14ac:dyDescent="0.4">
      <c r="A130" s="35" t="s">
        <v>169</v>
      </c>
      <c r="B130" s="8"/>
      <c r="C130" s="8"/>
      <c r="D130" s="8"/>
      <c r="E130" s="8"/>
      <c r="F130" s="8"/>
      <c r="G130" s="8"/>
      <c r="H130" s="8"/>
      <c r="I130" s="8"/>
      <c r="J130" s="8"/>
      <c r="K130"/>
      <c r="L130" s="134"/>
      <c r="M130" s="135"/>
    </row>
    <row r="132" spans="1:17" ht="18" x14ac:dyDescent="0.35">
      <c r="A132" s="2" t="s">
        <v>170</v>
      </c>
      <c r="C132" s="65"/>
      <c r="K132"/>
      <c r="L132" s="92"/>
    </row>
    <row r="133" spans="1:17" x14ac:dyDescent="0.3">
      <c r="K133"/>
      <c r="L133" s="92"/>
    </row>
    <row r="134" spans="1:17" ht="12" customHeight="1" x14ac:dyDescent="0.3">
      <c r="A134" s="80" t="s">
        <v>171</v>
      </c>
      <c r="B134" s="9"/>
      <c r="C134" s="27"/>
      <c r="D134" s="27"/>
      <c r="E134" s="27"/>
      <c r="F134" s="27"/>
      <c r="G134" s="27"/>
      <c r="H134" s="27"/>
      <c r="I134" s="27"/>
      <c r="J134" s="27"/>
      <c r="K134"/>
      <c r="L134" s="92"/>
    </row>
    <row r="135" spans="1:17" ht="12" customHeight="1" x14ac:dyDescent="0.3">
      <c r="A135" s="9"/>
      <c r="B135" s="9" t="s">
        <v>172</v>
      </c>
      <c r="C135" s="27"/>
      <c r="D135" s="27"/>
      <c r="E135" s="27"/>
      <c r="F135" s="27"/>
      <c r="G135" s="27"/>
      <c r="H135" s="27"/>
      <c r="I135" s="27"/>
      <c r="J135" s="27"/>
      <c r="K135"/>
      <c r="L135" s="92"/>
    </row>
    <row r="136" spans="1:17" ht="12" customHeight="1" x14ac:dyDescent="0.3">
      <c r="A136" s="9"/>
      <c r="B136" s="9" t="s">
        <v>173</v>
      </c>
      <c r="C136" s="27"/>
      <c r="D136" s="27"/>
      <c r="E136" s="27"/>
      <c r="F136" s="27"/>
      <c r="G136" s="27"/>
      <c r="H136" s="27"/>
      <c r="I136" s="27"/>
      <c r="J136" s="27"/>
      <c r="K136"/>
      <c r="L136" s="92"/>
    </row>
    <row r="137" spans="1:17" ht="12" customHeight="1" x14ac:dyDescent="0.3">
      <c r="A137" s="9"/>
      <c r="B137" s="9" t="s">
        <v>174</v>
      </c>
      <c r="C137" s="27"/>
      <c r="D137" s="27"/>
      <c r="E137" s="27"/>
      <c r="F137" s="27"/>
      <c r="G137" s="27"/>
      <c r="H137" s="27"/>
      <c r="I137" s="27"/>
      <c r="J137" s="27"/>
      <c r="K137"/>
      <c r="L137" s="92"/>
    </row>
    <row r="138" spans="1:17" ht="12" customHeight="1" x14ac:dyDescent="0.3">
      <c r="A138" s="9"/>
      <c r="B138" s="9" t="s">
        <v>175</v>
      </c>
      <c r="C138" s="27"/>
      <c r="D138" s="27"/>
      <c r="E138" s="27"/>
      <c r="F138" s="27"/>
      <c r="G138" s="27"/>
      <c r="H138" s="27"/>
      <c r="I138" s="27"/>
      <c r="J138" s="27"/>
      <c r="K138"/>
      <c r="L138" s="92"/>
    </row>
    <row r="139" spans="1:17" ht="12" customHeight="1" x14ac:dyDescent="0.3">
      <c r="A139" s="9"/>
      <c r="B139" s="9" t="s">
        <v>176</v>
      </c>
      <c r="C139" s="27"/>
      <c r="D139" s="27"/>
      <c r="E139" s="27"/>
      <c r="F139" s="27"/>
      <c r="G139" s="27"/>
      <c r="H139" s="27"/>
      <c r="I139" s="27"/>
      <c r="J139" s="27"/>
      <c r="K139"/>
      <c r="L139" s="92"/>
    </row>
    <row r="140" spans="1:17" ht="4.5" customHeight="1" thickBo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/>
      <c r="L140" s="92"/>
    </row>
    <row r="141" spans="1:17" ht="15" thickBot="1" x14ac:dyDescent="0.35">
      <c r="A141" s="32" t="s">
        <v>35</v>
      </c>
      <c r="B141" s="33"/>
      <c r="C141" s="33"/>
      <c r="D141" s="33"/>
      <c r="E141" s="33"/>
      <c r="F141" s="33"/>
      <c r="G141" s="33"/>
      <c r="H141" s="33"/>
      <c r="I141" s="33"/>
      <c r="J141" s="34"/>
      <c r="K141"/>
      <c r="L141" s="92"/>
    </row>
    <row r="142" spans="1:17" s="66" customFormat="1" ht="73.5" customHeight="1" thickTop="1" x14ac:dyDescent="0.3">
      <c r="A142" s="430"/>
      <c r="B142" s="431"/>
      <c r="C142" s="431"/>
      <c r="D142" s="431"/>
      <c r="E142" s="431"/>
      <c r="F142" s="431"/>
      <c r="G142" s="431"/>
      <c r="H142" s="431"/>
      <c r="I142" s="431"/>
      <c r="J142" s="432"/>
      <c r="L142" s="136"/>
      <c r="M142" s="136"/>
      <c r="N142" s="136"/>
      <c r="O142" s="136"/>
      <c r="P142" s="136"/>
      <c r="Q142" s="136"/>
    </row>
    <row r="143" spans="1:17" s="66" customFormat="1" ht="15" thickBot="1" x14ac:dyDescent="0.35">
      <c r="A143" s="67" t="s">
        <v>177</v>
      </c>
      <c r="B143" s="68"/>
      <c r="C143" s="68"/>
      <c r="D143" s="68"/>
      <c r="E143" s="69"/>
      <c r="F143" s="70"/>
      <c r="G143" s="68"/>
      <c r="H143" s="69"/>
      <c r="I143" s="70" t="s">
        <v>178</v>
      </c>
      <c r="J143" s="71"/>
      <c r="L143" s="136"/>
      <c r="M143" s="136"/>
      <c r="N143" s="136"/>
      <c r="O143" s="136"/>
      <c r="P143" s="136"/>
      <c r="Q143" s="136"/>
    </row>
    <row r="144" spans="1:17" ht="15" thickBot="1" x14ac:dyDescent="0.35">
      <c r="A144" s="43"/>
      <c r="J144" s="44"/>
      <c r="K144"/>
      <c r="L144" s="92"/>
    </row>
    <row r="145" spans="1:17" ht="15" thickBot="1" x14ac:dyDescent="0.35">
      <c r="A145" s="32" t="s">
        <v>36</v>
      </c>
      <c r="B145" s="33"/>
      <c r="C145" s="33"/>
      <c r="D145" s="33"/>
      <c r="E145" s="33"/>
      <c r="F145" s="33"/>
      <c r="G145" s="33"/>
      <c r="H145" s="33"/>
      <c r="I145" s="33"/>
      <c r="J145" s="34"/>
      <c r="K145"/>
      <c r="L145" s="92"/>
    </row>
    <row r="146" spans="1:17" s="66" customFormat="1" ht="73.5" customHeight="1" thickTop="1" x14ac:dyDescent="0.3">
      <c r="A146" s="430"/>
      <c r="B146" s="431"/>
      <c r="C146" s="431"/>
      <c r="D146" s="431"/>
      <c r="E146" s="431"/>
      <c r="F146" s="431"/>
      <c r="G146" s="431"/>
      <c r="H146" s="431"/>
      <c r="I146" s="431"/>
      <c r="J146" s="432"/>
      <c r="L146" s="136"/>
      <c r="M146" s="136"/>
      <c r="N146" s="136"/>
      <c r="O146" s="136"/>
      <c r="P146" s="136"/>
      <c r="Q146" s="136"/>
    </row>
    <row r="147" spans="1:17" s="66" customFormat="1" ht="15" thickBot="1" x14ac:dyDescent="0.35">
      <c r="A147" s="67" t="s">
        <v>179</v>
      </c>
      <c r="B147" s="68"/>
      <c r="C147" s="68"/>
      <c r="D147" s="68"/>
      <c r="E147" s="69"/>
      <c r="F147" s="70"/>
      <c r="G147" s="68"/>
      <c r="H147" s="69"/>
      <c r="I147" s="70" t="s">
        <v>178</v>
      </c>
      <c r="J147" s="71"/>
      <c r="L147" s="136"/>
      <c r="M147" s="136"/>
      <c r="N147" s="136"/>
      <c r="O147" s="136"/>
      <c r="P147" s="136"/>
      <c r="Q147" s="136"/>
    </row>
    <row r="148" spans="1:17" ht="4.5" customHeight="1" x14ac:dyDescent="0.3">
      <c r="K148"/>
      <c r="L148" s="92"/>
    </row>
  </sheetData>
  <mergeCells count="183">
    <mergeCell ref="A108:A109"/>
    <mergeCell ref="B108:B109"/>
    <mergeCell ref="C108:F109"/>
    <mergeCell ref="G108:H108"/>
    <mergeCell ref="I108:J108"/>
    <mergeCell ref="A86:A90"/>
    <mergeCell ref="B86:B90"/>
    <mergeCell ref="C86:C90"/>
    <mergeCell ref="D86:D90"/>
    <mergeCell ref="H86:H90"/>
    <mergeCell ref="I86:I90"/>
    <mergeCell ref="G124:H124"/>
    <mergeCell ref="A142:J142"/>
    <mergeCell ref="A146:J146"/>
    <mergeCell ref="C110:F110"/>
    <mergeCell ref="C111:F111"/>
    <mergeCell ref="C112:F112"/>
    <mergeCell ref="C113:F113"/>
    <mergeCell ref="C114:F114"/>
    <mergeCell ref="B124:C124"/>
    <mergeCell ref="J80:J84"/>
    <mergeCell ref="K80:K84"/>
    <mergeCell ref="L80:L84"/>
    <mergeCell ref="M80:M84"/>
    <mergeCell ref="H80:H84"/>
    <mergeCell ref="I80:I84"/>
    <mergeCell ref="L74:L78"/>
    <mergeCell ref="M74:M78"/>
    <mergeCell ref="J86:J90"/>
    <mergeCell ref="K86:K90"/>
    <mergeCell ref="L86:L90"/>
    <mergeCell ref="M86:M90"/>
    <mergeCell ref="H74:H78"/>
    <mergeCell ref="I74:I78"/>
    <mergeCell ref="J74:J78"/>
    <mergeCell ref="K74:K78"/>
    <mergeCell ref="A80:A84"/>
    <mergeCell ref="B80:B84"/>
    <mergeCell ref="C80:C84"/>
    <mergeCell ref="D80:D84"/>
    <mergeCell ref="E80:E84"/>
    <mergeCell ref="F80:F84"/>
    <mergeCell ref="G80:G84"/>
    <mergeCell ref="E86:E90"/>
    <mergeCell ref="F86:F90"/>
    <mergeCell ref="G86:G90"/>
    <mergeCell ref="A74:A78"/>
    <mergeCell ref="B74:B78"/>
    <mergeCell ref="C74:C78"/>
    <mergeCell ref="D74:D78"/>
    <mergeCell ref="E74:E78"/>
    <mergeCell ref="F74:F78"/>
    <mergeCell ref="G74:G78"/>
    <mergeCell ref="A63:A72"/>
    <mergeCell ref="B63:B72"/>
    <mergeCell ref="C63:C72"/>
    <mergeCell ref="D63:D67"/>
    <mergeCell ref="E63:E67"/>
    <mergeCell ref="F63:F67"/>
    <mergeCell ref="G63:G67"/>
    <mergeCell ref="L63:L67"/>
    <mergeCell ref="M63:M67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J63:J67"/>
    <mergeCell ref="K63:K67"/>
    <mergeCell ref="H63:H67"/>
    <mergeCell ref="I63:I67"/>
    <mergeCell ref="J51:J55"/>
    <mergeCell ref="K51:K55"/>
    <mergeCell ref="L51:L55"/>
    <mergeCell ref="M51:M55"/>
    <mergeCell ref="A57:A61"/>
    <mergeCell ref="B57:B61"/>
    <mergeCell ref="C57:C61"/>
    <mergeCell ref="D57:D61"/>
    <mergeCell ref="E57:E61"/>
    <mergeCell ref="F57:F61"/>
    <mergeCell ref="G57:G61"/>
    <mergeCell ref="H57:H61"/>
    <mergeCell ref="I57:I61"/>
    <mergeCell ref="J57:J61"/>
    <mergeCell ref="K57:K61"/>
    <mergeCell ref="L57:L61"/>
    <mergeCell ref="M57:M61"/>
    <mergeCell ref="A51:A55"/>
    <mergeCell ref="B51:B55"/>
    <mergeCell ref="C51:C55"/>
    <mergeCell ref="D51:D55"/>
    <mergeCell ref="E51:E55"/>
    <mergeCell ref="F51:F55"/>
    <mergeCell ref="G51:G55"/>
    <mergeCell ref="H51:H55"/>
    <mergeCell ref="I51:I55"/>
    <mergeCell ref="M39:M43"/>
    <mergeCell ref="A45:A49"/>
    <mergeCell ref="B45:B49"/>
    <mergeCell ref="C45:C49"/>
    <mergeCell ref="D45:D49"/>
    <mergeCell ref="E45:E49"/>
    <mergeCell ref="F45:F49"/>
    <mergeCell ref="G45:G49"/>
    <mergeCell ref="H45:H49"/>
    <mergeCell ref="I45:I49"/>
    <mergeCell ref="J45:J49"/>
    <mergeCell ref="K45:K49"/>
    <mergeCell ref="L45:L49"/>
    <mergeCell ref="M45:M49"/>
    <mergeCell ref="D39:D43"/>
    <mergeCell ref="E39:E43"/>
    <mergeCell ref="F39:F43"/>
    <mergeCell ref="G39:G43"/>
    <mergeCell ref="H39:H43"/>
    <mergeCell ref="I39:I43"/>
    <mergeCell ref="J39:J43"/>
    <mergeCell ref="K39:K43"/>
    <mergeCell ref="L39:L43"/>
    <mergeCell ref="H29:H33"/>
    <mergeCell ref="I29:I33"/>
    <mergeCell ref="J29:J33"/>
    <mergeCell ref="K29:K33"/>
    <mergeCell ref="L29:L33"/>
    <mergeCell ref="M29:M33"/>
    <mergeCell ref="D34:D38"/>
    <mergeCell ref="E34:E38"/>
    <mergeCell ref="F34:F38"/>
    <mergeCell ref="G34:G38"/>
    <mergeCell ref="H34:H38"/>
    <mergeCell ref="I34:I38"/>
    <mergeCell ref="J34:J38"/>
    <mergeCell ref="K34:K38"/>
    <mergeCell ref="L34:L38"/>
    <mergeCell ref="M34:M38"/>
    <mergeCell ref="G22:G23"/>
    <mergeCell ref="H22:I22"/>
    <mergeCell ref="J22:K22"/>
    <mergeCell ref="L22:L23"/>
    <mergeCell ref="M22:M23"/>
    <mergeCell ref="N22:N23"/>
    <mergeCell ref="O22:O23"/>
    <mergeCell ref="A24:A43"/>
    <mergeCell ref="B24:B43"/>
    <mergeCell ref="C24:C43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D29:D33"/>
    <mergeCell ref="E29:E33"/>
    <mergeCell ref="F29:F33"/>
    <mergeCell ref="G29:G33"/>
    <mergeCell ref="C9:E9"/>
    <mergeCell ref="C11:E11"/>
    <mergeCell ref="C12:E12"/>
    <mergeCell ref="C13:E13"/>
    <mergeCell ref="A22:A23"/>
    <mergeCell ref="B22:B23"/>
    <mergeCell ref="C22:C23"/>
    <mergeCell ref="D22:E23"/>
    <mergeCell ref="F22:F23"/>
    <mergeCell ref="A1:J1"/>
    <mergeCell ref="A2:J2"/>
    <mergeCell ref="A3:J3"/>
    <mergeCell ref="I5:J5"/>
    <mergeCell ref="C6:E6"/>
    <mergeCell ref="C7:E7"/>
    <mergeCell ref="I7:J7"/>
    <mergeCell ref="C8:E8"/>
    <mergeCell ref="I8:J8"/>
  </mergeCells>
  <conditionalFormatting sqref="C92">
    <cfRule type="cellIs" dxfId="186" priority="39" operator="notEqual">
      <formula>100</formula>
    </cfRule>
  </conditionalFormatting>
  <conditionalFormatting sqref="C132">
    <cfRule type="cellIs" dxfId="185" priority="35" operator="equal">
      <formula>""</formula>
    </cfRule>
  </conditionalFormatting>
  <conditionalFormatting sqref="G44">
    <cfRule type="cellIs" dxfId="184" priority="34" operator="notEqual">
      <formula>100</formula>
    </cfRule>
  </conditionalFormatting>
  <conditionalFormatting sqref="G50">
    <cfRule type="cellIs" dxfId="183" priority="14" operator="notEqual">
      <formula>100</formula>
    </cfRule>
  </conditionalFormatting>
  <conditionalFormatting sqref="G56 G62">
    <cfRule type="cellIs" dxfId="182" priority="11" operator="notEqual">
      <formula>100</formula>
    </cfRule>
  </conditionalFormatting>
  <conditionalFormatting sqref="G73">
    <cfRule type="cellIs" dxfId="181" priority="33" operator="notEqual">
      <formula>100</formula>
    </cfRule>
  </conditionalFormatting>
  <conditionalFormatting sqref="G79">
    <cfRule type="cellIs" dxfId="180" priority="32" operator="notEqual">
      <formula>100</formula>
    </cfRule>
  </conditionalFormatting>
  <conditionalFormatting sqref="G85 G91">
    <cfRule type="cellIs" dxfId="179" priority="31" operator="notEqual">
      <formula>100</formula>
    </cfRule>
  </conditionalFormatting>
  <conditionalFormatting sqref="K110:K114">
    <cfRule type="cellIs" dxfId="178" priority="19" operator="equal">
      <formula>FALSE</formula>
    </cfRule>
  </conditionalFormatting>
  <conditionalFormatting sqref="L24">
    <cfRule type="cellIs" dxfId="177" priority="29" operator="equal">
      <formula>FALSE</formula>
    </cfRule>
  </conditionalFormatting>
  <conditionalFormatting sqref="L29 L34">
    <cfRule type="cellIs" dxfId="176" priority="27" operator="equal">
      <formula>FALSE</formula>
    </cfRule>
  </conditionalFormatting>
  <conditionalFormatting sqref="L39">
    <cfRule type="cellIs" dxfId="175" priority="15" operator="equal">
      <formula>FALSE</formula>
    </cfRule>
  </conditionalFormatting>
  <conditionalFormatting sqref="L45">
    <cfRule type="cellIs" dxfId="174" priority="12" operator="equal">
      <formula>FALSE</formula>
    </cfRule>
  </conditionalFormatting>
  <conditionalFormatting sqref="L51">
    <cfRule type="cellIs" dxfId="173" priority="9" operator="equal">
      <formula>FALSE</formula>
    </cfRule>
  </conditionalFormatting>
  <conditionalFormatting sqref="L57">
    <cfRule type="cellIs" dxfId="172" priority="7" operator="equal">
      <formula>FALSE</formula>
    </cfRule>
  </conditionalFormatting>
  <conditionalFormatting sqref="L63">
    <cfRule type="cellIs" dxfId="171" priority="3" operator="equal">
      <formula>FALSE</formula>
    </cfRule>
  </conditionalFormatting>
  <conditionalFormatting sqref="L68">
    <cfRule type="cellIs" dxfId="170" priority="1" operator="equal">
      <formula>FALSE</formula>
    </cfRule>
  </conditionalFormatting>
  <conditionalFormatting sqref="L74">
    <cfRule type="cellIs" dxfId="169" priority="17" operator="equal">
      <formula>FALSE</formula>
    </cfRule>
  </conditionalFormatting>
  <conditionalFormatting sqref="L80">
    <cfRule type="cellIs" dxfId="168" priority="25" operator="equal">
      <formula>FALSE</formula>
    </cfRule>
  </conditionalFormatting>
  <conditionalFormatting sqref="L86">
    <cfRule type="cellIs" dxfId="167" priority="5" operator="equal">
      <formula>FALSE</formula>
    </cfRule>
  </conditionalFormatting>
  <dataValidations disablePrompts="1" count="5">
    <dataValidation type="whole" allowBlank="1" showInputMessage="1" showErrorMessage="1" error="Only whole numbers between 10 to 100 is allowed." sqref="F24 F29 C81:C84 C24:C43 C63:C72 C87:C90" xr:uid="{00000000-0002-0000-0600-000000000000}">
      <formula1>10</formula1>
      <formula2>100</formula2>
    </dataValidation>
    <dataValidation type="list" allowBlank="1" showInputMessage="1" showErrorMessage="1" sqref="J80:J84 C132 H80:H84 G110:G114 I110:I114 J74:J78 H74:H78 H24:H43 J24:J43 J45:J49 H45:H49 J51:J55 H51:H55 J57:J61 H57:H61 H63:H72 J63:J72 J86:J90 H86:H90" xr:uid="{00000000-0002-0000-0600-000001000000}">
      <formula1>"Outstanding, Exceeds, Successful, Partially, Unacceptable"</formula1>
    </dataValidation>
    <dataValidation type="whole" allowBlank="1" showInputMessage="1" showErrorMessage="1" error="Only whole numbers between 10 to 100 is allowed." sqref="G81:G84 G25:G28 G30:G33 G35:G38 F34 C86 F68 F86 C80 F80 F74 G75:G78 C74:C78 G40:G43 F39 F45 G46:G49 C45:C49 F51 G52:G55 C51:C55 F57 G58:G61 C57:C61 G87:G90 G64:G67 G69:G72" xr:uid="{00000000-0002-0000-0600-000002000000}">
      <formula1>5</formula1>
      <formula2>100</formula2>
    </dataValidation>
    <dataValidation allowBlank="1" showInputMessage="1" showErrorMessage="1" error="Only whole numbers between 10 to 100 is allowed." sqref="G24 G29 G34 G57 G86 G80 G74 G39 G45 G51 G63 G68" xr:uid="{00000000-0002-0000-0600-000003000000}"/>
    <dataValidation type="whole" allowBlank="1" showInputMessage="1" showErrorMessage="1" error="Only whole numbers between 10 to 100 is allowed." sqref="F63:F67" xr:uid="{00000000-0002-0000-0600-000004000000}">
      <formula1>3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bde034-20f1-480a-ab08-8f7f7058025b" xsi:nil="true"/>
    <lcf76f155ced4ddcb4097134ff3c332f xmlns="3a4abe2e-1af3-46b9-9610-00df936e62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A4E13C2F53D4E922A378985A9D1DD" ma:contentTypeVersion="18" ma:contentTypeDescription="Create a new document." ma:contentTypeScope="" ma:versionID="1e2d0083a761d085f8951cf91f46a64b">
  <xsd:schema xmlns:xsd="http://www.w3.org/2001/XMLSchema" xmlns:xs="http://www.w3.org/2001/XMLSchema" xmlns:p="http://schemas.microsoft.com/office/2006/metadata/properties" xmlns:ns2="3a4abe2e-1af3-46b9-9610-00df936e6214" xmlns:ns3="35bde034-20f1-480a-ab08-8f7f7058025b" targetNamespace="http://schemas.microsoft.com/office/2006/metadata/properties" ma:root="true" ma:fieldsID="d31dd233b3da9306b7f0a24257f5c9bb" ns2:_="" ns3:_="">
    <xsd:import namespace="3a4abe2e-1af3-46b9-9610-00df936e6214"/>
    <xsd:import namespace="35bde034-20f1-480a-ab08-8f7f70580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abe2e-1af3-46b9-9610-00df936e62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de034-20f1-480a-ab08-8f7f7058025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397cc0c-7b02-4717-b4c1-92a0a8a200df}" ma:internalName="TaxCatchAll" ma:showField="CatchAllData" ma:web="35bde034-20f1-480a-ab08-8f7f70580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1B161-99A1-46C4-A2FB-F8A8EF64AAA1}">
  <ds:schemaRefs>
    <ds:schemaRef ds:uri="http://schemas.microsoft.com/office/2006/metadata/properties"/>
    <ds:schemaRef ds:uri="http://schemas.microsoft.com/office/infopath/2007/PartnerControls"/>
    <ds:schemaRef ds:uri="35bde034-20f1-480a-ab08-8f7f7058025b"/>
    <ds:schemaRef ds:uri="3a4abe2e-1af3-46b9-9610-00df936e6214"/>
  </ds:schemaRefs>
</ds:datastoreItem>
</file>

<file path=customXml/itemProps2.xml><?xml version="1.0" encoding="utf-8"?>
<ds:datastoreItem xmlns:ds="http://schemas.openxmlformats.org/officeDocument/2006/customXml" ds:itemID="{C9874A32-0F43-4D0D-B28B-32CE770EA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B4C415-DEDE-45DC-B34A-7857B0A0B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4abe2e-1af3-46b9-9610-00df936e6214"/>
    <ds:schemaRef ds:uri="35bde034-20f1-480a-ab08-8f7f70580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OM</vt:lpstr>
      <vt:lpstr>LM JDU</vt:lpstr>
      <vt:lpstr>SSS-LH_LM</vt:lpstr>
      <vt:lpstr>SSS-PM</vt:lpstr>
      <vt:lpstr>PM</vt:lpstr>
      <vt:lpstr>SSS-JrSr</vt:lpstr>
      <vt:lpstr>Jr-Sr</vt:lpstr>
      <vt:lpstr>SSS-BSE</vt:lpstr>
      <vt:lpstr>Billinguals</vt:lpstr>
      <vt:lpstr>Translation</vt:lpstr>
      <vt:lpstr>SSS-PMO</vt:lpstr>
      <vt:lpstr>Bootcamp</vt:lpstr>
      <vt:lpstr>Bootcamps&lt;6mos</vt:lpstr>
      <vt:lpstr>TL</vt:lpstr>
      <vt:lpstr>BizDev</vt:lpstr>
      <vt:lpstr>RM</vt:lpstr>
      <vt:lpstr>IT Trainers</vt:lpstr>
      <vt:lpstr>Admin</vt:lpstr>
      <vt:lpstr>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2024-03-15T08:36:51Z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SetDate">
    <vt:lpwstr>2024-02-22T07:04:28Z</vt:lpwstr>
  </property>
  <property fmtid="{D5CDD505-2E9C-101B-9397-08002B2CF9AE}" pid="6" name="MSIP_Label_a7295cc1-d279-42ac-ab4d-3b0f4fece050_Method">
    <vt:lpwstr>Standard</vt:lpwstr>
  </property>
  <property fmtid="{D5CDD505-2E9C-101B-9397-08002B2CF9AE}" pid="7" name="MSIP_Label_a7295cc1-d279-42ac-ab4d-3b0f4fece050_Name">
    <vt:lpwstr>FUJITSU-RESTRICTED​</vt:lpwstr>
  </property>
  <property fmtid="{D5CDD505-2E9C-101B-9397-08002B2CF9AE}" pid="8" name="MSIP_Label_a7295cc1-d279-42ac-ab4d-3b0f4fece050_SiteId">
    <vt:lpwstr>a19f121d-81e1-4858-a9d8-736e267fd4c7</vt:lpwstr>
  </property>
  <property fmtid="{D5CDD505-2E9C-101B-9397-08002B2CF9AE}" pid="9" name="MSIP_Label_a7295cc1-d279-42ac-ab4d-3b0f4fece050_ActionId">
    <vt:lpwstr>6892777c-1ae1-47b9-8bb0-3ba39b472653</vt:lpwstr>
  </property>
  <property fmtid="{D5CDD505-2E9C-101B-9397-08002B2CF9AE}" pid="10" name="MSIP_Label_a7295cc1-d279-42ac-ab4d-3b0f4fece050_ContentBits">
    <vt:lpwstr>0</vt:lpwstr>
  </property>
  <property fmtid="{D5CDD505-2E9C-101B-9397-08002B2CF9AE}" pid="11" name="ContentTypeId">
    <vt:lpwstr>0x010100F57A4E13C2F53D4E922A378985A9D1DD</vt:lpwstr>
  </property>
  <property fmtid="{D5CDD505-2E9C-101B-9397-08002B2CF9AE}" pid="12" name="MediaServiceImageTags">
    <vt:lpwstr/>
  </property>
</Properties>
</file>