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Documents\"/>
    </mc:Choice>
  </mc:AlternateContent>
  <xr:revisionPtr revIDLastSave="0" documentId="13_ncr:1_{69FDEC6D-B426-4D51-BEB8-BE3F086836F3}" xr6:coauthVersionLast="47" xr6:coauthVersionMax="47" xr10:uidLastSave="{00000000-0000-0000-0000-000000000000}"/>
  <bookViews>
    <workbookView xWindow="14910" yWindow="-16320" windowWidth="29040" windowHeight="15990" xr2:uid="{00000000-000D-0000-FFFF-FFFF00000000}"/>
  </bookViews>
  <sheets>
    <sheet name="Mid (Rev)" sheetId="1" r:id="rId1"/>
  </sheets>
  <definedNames>
    <definedName name="_xlnm.Print_Area" localSheetId="0">'Mid (Rev)'!$A$1:$M$218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85" i="1" l="1"/>
  <c r="N185" i="1" s="1"/>
  <c r="K185" i="1"/>
  <c r="L185" i="1" s="1"/>
  <c r="P184" i="1"/>
  <c r="N184" i="1" s="1"/>
  <c r="K184" i="1"/>
  <c r="L184" i="1" s="1"/>
  <c r="P183" i="1"/>
  <c r="N183" i="1" s="1"/>
  <c r="K183" i="1"/>
  <c r="L183" i="1" s="1"/>
  <c r="P182" i="1"/>
  <c r="N182" i="1" s="1"/>
  <c r="O186" i="1" s="1"/>
  <c r="I186" i="1" s="1"/>
  <c r="O187" i="1" s="1"/>
  <c r="I187" i="1" s="1"/>
  <c r="K182" i="1"/>
  <c r="L182" i="1" s="1"/>
  <c r="E169" i="1"/>
  <c r="B169" i="1"/>
  <c r="C164" i="1"/>
  <c r="O163" i="1"/>
  <c r="G163" i="1"/>
  <c r="H163" i="1" s="1"/>
  <c r="G158" i="1"/>
  <c r="L153" i="1"/>
  <c r="M153" i="1" s="1"/>
  <c r="G153" i="1"/>
  <c r="Q153" i="1" s="1"/>
  <c r="O153" i="1" s="1"/>
  <c r="G148" i="1"/>
  <c r="Q148" i="1" s="1"/>
  <c r="O148" i="1" s="1"/>
  <c r="G143" i="1"/>
  <c r="G138" i="1"/>
  <c r="O137" i="1"/>
  <c r="G137" i="1"/>
  <c r="H137" i="1" s="1"/>
  <c r="G132" i="1"/>
  <c r="Q132" i="1" s="1"/>
  <c r="G127" i="1"/>
  <c r="Q127" i="1" s="1"/>
  <c r="G122" i="1"/>
  <c r="Q122" i="1" s="1"/>
  <c r="G117" i="1"/>
  <c r="L117" i="1" s="1"/>
  <c r="M117" i="1" s="1"/>
  <c r="Q112" i="1"/>
  <c r="G112" i="1"/>
  <c r="L112" i="1" s="1"/>
  <c r="M112" i="1" s="1"/>
  <c r="O111" i="1"/>
  <c r="G106" i="1"/>
  <c r="Q106" i="1" s="1"/>
  <c r="Q101" i="1"/>
  <c r="M101" i="1"/>
  <c r="L101" i="1"/>
  <c r="G101" i="1"/>
  <c r="G96" i="1"/>
  <c r="Q96" i="1" s="1"/>
  <c r="Q91" i="1"/>
  <c r="M91" i="1"/>
  <c r="L91" i="1"/>
  <c r="G91" i="1"/>
  <c r="G86" i="1"/>
  <c r="G111" i="1" s="1"/>
  <c r="H111" i="1" s="1"/>
  <c r="O85" i="1"/>
  <c r="L80" i="1"/>
  <c r="G80" i="1"/>
  <c r="Q80" i="1" s="1"/>
  <c r="G75" i="1"/>
  <c r="Q75" i="1" s="1"/>
  <c r="G70" i="1"/>
  <c r="Q70" i="1" s="1"/>
  <c r="G65" i="1"/>
  <c r="Q65" i="1" s="1"/>
  <c r="L60" i="1"/>
  <c r="G60" i="1"/>
  <c r="Q60" i="1" s="1"/>
  <c r="G55" i="1"/>
  <c r="O54" i="1"/>
  <c r="G49" i="1"/>
  <c r="Q49" i="1" s="1"/>
  <c r="G44" i="1"/>
  <c r="Q44" i="1" s="1"/>
  <c r="G39" i="1"/>
  <c r="Q39" i="1" s="1"/>
  <c r="G34" i="1"/>
  <c r="Q34" i="1" s="1"/>
  <c r="G29" i="1"/>
  <c r="Q29" i="1" s="1"/>
  <c r="G24" i="1"/>
  <c r="Q24" i="1" s="1"/>
  <c r="L65" i="1" l="1"/>
  <c r="Q117" i="1"/>
  <c r="L86" i="1"/>
  <c r="L96" i="1"/>
  <c r="L106" i="1"/>
  <c r="M106" i="1" s="1"/>
  <c r="L70" i="1"/>
  <c r="M86" i="1"/>
  <c r="M96" i="1"/>
  <c r="G85" i="1"/>
  <c r="H85" i="1" s="1"/>
  <c r="Q86" i="1"/>
  <c r="L55" i="1"/>
  <c r="M55" i="1" s="1"/>
  <c r="L75" i="1"/>
  <c r="L148" i="1"/>
  <c r="M148" i="1" s="1"/>
  <c r="G54" i="1"/>
  <c r="H54" i="1" s="1"/>
  <c r="P164" i="1" s="1"/>
  <c r="Q138" i="1"/>
  <c r="O138" i="1" s="1"/>
  <c r="Q158" i="1"/>
  <c r="O158" i="1" s="1"/>
  <c r="L24" i="1"/>
  <c r="L29" i="1"/>
  <c r="L34" i="1"/>
  <c r="L39" i="1"/>
  <c r="L44" i="1"/>
  <c r="L49" i="1"/>
  <c r="M60" i="1"/>
  <c r="M65" i="1"/>
  <c r="M70" i="1"/>
  <c r="M75" i="1"/>
  <c r="M80" i="1"/>
  <c r="L138" i="1"/>
  <c r="M138" i="1" s="1"/>
  <c r="Q143" i="1"/>
  <c r="O143" i="1" s="1"/>
  <c r="L158" i="1"/>
  <c r="M158" i="1" s="1"/>
  <c r="D164" i="1"/>
  <c r="M24" i="1"/>
  <c r="M29" i="1"/>
  <c r="M34" i="1"/>
  <c r="M39" i="1"/>
  <c r="M44" i="1"/>
  <c r="M49" i="1"/>
  <c r="Q55" i="1"/>
  <c r="L122" i="1"/>
  <c r="M122" i="1" s="1"/>
  <c r="L127" i="1"/>
  <c r="M127" i="1" s="1"/>
  <c r="L132" i="1"/>
  <c r="M132" i="1" s="1"/>
  <c r="L143" i="1"/>
  <c r="M143" i="1" s="1"/>
  <c r="P165" i="1" l="1"/>
  <c r="J164" i="1" s="1"/>
  <c r="O166" i="1" s="1"/>
  <c r="J165" i="1" s="1"/>
  <c r="I189" i="1" l="1"/>
  <c r="O190" i="1" s="1"/>
  <c r="I19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6" authorId="0" shapeId="0" xr:uid="{00000000-0006-0000-0000-000001000000}">
      <text>
        <r>
          <rPr>
            <b/>
            <sz val="9"/>
            <color indexed="81"/>
            <rFont val="Tahoma"/>
            <family val="2"/>
          </rPr>
          <t>Author:</t>
        </r>
        <r>
          <rPr>
            <sz val="9"/>
            <color indexed="81"/>
            <rFont val="Tahoma"/>
            <family val="2"/>
          </rPr>
          <t xml:space="preserve">
Role based on Salary Grade</t>
        </r>
      </text>
    </comment>
  </commentList>
</comments>
</file>

<file path=xl/sharedStrings.xml><?xml version="1.0" encoding="utf-8"?>
<sst xmlns="http://schemas.openxmlformats.org/spreadsheetml/2006/main" count="234" uniqueCount="161">
  <si>
    <t>Performance Appraisal Form</t>
  </si>
  <si>
    <t>1.4.2021 to 31.03.2022</t>
  </si>
  <si>
    <t>Position</t>
  </si>
  <si>
    <t>Organisation Unit</t>
  </si>
  <si>
    <t>Japan RBU</t>
    <phoneticPr fontId="3"/>
  </si>
  <si>
    <t>Role</t>
  </si>
  <si>
    <t>Mid Dev</t>
    <phoneticPr fontId="3"/>
  </si>
  <si>
    <t>Manager</t>
  </si>
  <si>
    <t>Sub Group</t>
  </si>
  <si>
    <t>Personnel Project/s</t>
  </si>
  <si>
    <t>Sub Area</t>
  </si>
  <si>
    <t>Personnel ID</t>
  </si>
  <si>
    <t>Appraiser Name</t>
  </si>
  <si>
    <t>Meeting Date</t>
  </si>
  <si>
    <t>Period Worked With Appraiser</t>
  </si>
  <si>
    <t>(Years &amp; Months)</t>
  </si>
  <si>
    <t>Goals - Current Appraisal Period</t>
  </si>
  <si>
    <t>Assessment of Objectives</t>
  </si>
  <si>
    <r>
      <rPr>
        <b/>
        <sz val="9"/>
        <color indexed="10"/>
        <rFont val="Calibri"/>
        <family val="2"/>
      </rPr>
      <t>Outstanding -</t>
    </r>
    <r>
      <rPr>
        <sz val="9"/>
        <color indexed="8"/>
        <rFont val="Calibri"/>
        <family val="2"/>
      </rPr>
      <t xml:space="preserve"> Objectives/KRAs/KPIs were delivered above and beyond what was expected and additional milestones were achieved</t>
    </r>
  </si>
  <si>
    <r>
      <rPr>
        <b/>
        <sz val="9"/>
        <color indexed="10"/>
        <rFont val="Calibri"/>
        <family val="2"/>
      </rPr>
      <t>Exceeds -</t>
    </r>
    <r>
      <rPr>
        <sz val="9"/>
        <color indexed="8"/>
        <rFont val="Calibri"/>
        <family val="2"/>
      </rPr>
      <t xml:space="preserve"> Objectives/KRAs/KPIs were delivered beyond what was required.</t>
    </r>
  </si>
  <si>
    <r>
      <rPr>
        <b/>
        <sz val="9"/>
        <color indexed="10"/>
        <rFont val="Calibri"/>
        <family val="2"/>
      </rPr>
      <t>Successful</t>
    </r>
    <r>
      <rPr>
        <sz val="9"/>
        <color indexed="8"/>
        <rFont val="Calibri"/>
        <family val="2"/>
      </rPr>
      <t>ly Meets - Objectives/KRAs/KPIs were met to the required standard and expectation of the role</t>
    </r>
  </si>
  <si>
    <r>
      <rPr>
        <b/>
        <sz val="9"/>
        <color indexed="10"/>
        <rFont val="Calibri"/>
        <family val="2"/>
      </rPr>
      <t>Partially</t>
    </r>
    <r>
      <rPr>
        <sz val="9"/>
        <color indexed="8"/>
        <rFont val="Calibri"/>
        <family val="2"/>
      </rPr>
      <t xml:space="preserve"> Meets - Below 80% of the objectives/KPIs were met but missed or may have missed some part of the objectives.</t>
    </r>
  </si>
  <si>
    <r>
      <rPr>
        <b/>
        <sz val="9"/>
        <color indexed="10"/>
        <rFont val="Calibri"/>
        <family val="2"/>
      </rPr>
      <t>Unacceptable</t>
    </r>
    <r>
      <rPr>
        <sz val="9"/>
        <color indexed="8"/>
        <rFont val="Calibri"/>
        <family val="2"/>
      </rPr>
      <t xml:space="preserve"> - Less than 70% of the objectives/KRAs/KPIs were met.</t>
    </r>
  </si>
  <si>
    <t>No</t>
  </si>
  <si>
    <t>Key Result Area
(KRA)</t>
  </si>
  <si>
    <t>Weightage 
(%)</t>
  </si>
  <si>
    <t>Key Performance Indicator
(KPI)</t>
  </si>
  <si>
    <t>Eff. Weightage 
(%)</t>
  </si>
  <si>
    <t>Self - Assessment</t>
  </si>
  <si>
    <t>Appraiser's Assessment</t>
  </si>
  <si>
    <t>Actual
Rating</t>
  </si>
  <si>
    <t>Weighted
Rating</t>
  </si>
  <si>
    <t>KPI Scores</t>
  </si>
  <si>
    <t>KPIs</t>
  </si>
  <si>
    <t>Rating</t>
  </si>
  <si>
    <t>Appraisee's Comments</t>
  </si>
  <si>
    <t>Appraiser's Comments</t>
  </si>
  <si>
    <t>Delight Customers</t>
    <phoneticPr fontId="3"/>
  </si>
  <si>
    <t>PPR (Clients Satisfaction)
Coverage:
FY20 Q4, FY21 Q1-Q3
*Team</t>
  </si>
  <si>
    <t>Outstanding</t>
  </si>
  <si>
    <t>PPR Result : 91% above score</t>
  </si>
  <si>
    <t>Exceeds</t>
  </si>
  <si>
    <t>PPR Result : 81% - 90% score</t>
  </si>
  <si>
    <t>Successful/Achiever</t>
  </si>
  <si>
    <t>PPR Result is 80% score</t>
  </si>
  <si>
    <t>Partially Meets</t>
  </si>
  <si>
    <t>PPR Result: 60% - 79% score</t>
  </si>
  <si>
    <t>Unacceptable</t>
  </si>
  <si>
    <t>PPR Result: below 60% score</t>
  </si>
  <si>
    <t>Empower Employees</t>
    <phoneticPr fontId="3"/>
  </si>
  <si>
    <t>GRiP/Ikigai (Techtalk, Lessons Learned, Kumustahan time, etc.) Participation
- Cut-off:  March, 2021 - Feb., 2022
*Individual</t>
  </si>
  <si>
    <t>40+ hours of GRiP participation for the whole Fiscal Year 
OR Presenter on Grip/Ikigai activity (minimum of  4 hours)
OR SPOC, Leader in Grip/Ikigai with activity for the fiscal year (minimum of  4 hours)
OR SPOC, Leader in IO Tower
OR selected to conduct mentoring activity outside project tasks (minimum of  4 hours)</t>
  </si>
  <si>
    <t>Minimum of 20 hours GRiP participation for the whole Fiscal Year
OR Presenter on Grip/Ikigai activity (minimum of  2 hours)</t>
  </si>
  <si>
    <t>Minimum of 10 hours GRiP participation for the whole Fiscal Year</t>
  </si>
  <si>
    <t>Below 10 hours of GRiP participation for whole Fiscal Year</t>
  </si>
  <si>
    <t>Below 5 hours or does not attend any GRiP activity for the whole Fiscal Year</t>
  </si>
  <si>
    <t>Responded in the survey 1 week earlier than deadline (upon opening/start of the survey)</t>
    <phoneticPr fontId="3"/>
  </si>
  <si>
    <t>Responded in the survey within 1 week upon opening/start of the survey</t>
    <phoneticPr fontId="3"/>
  </si>
  <si>
    <t>Responded on the survey on time</t>
  </si>
  <si>
    <t>Responded on the survey beyond the deadline</t>
  </si>
  <si>
    <t>Did not take the survey</t>
  </si>
  <si>
    <t>Events Attendance
- QTD
- General Assembly
- Townhall / Kickoff / Christmas Party
- Other company events
(Request for attendance list from JDU Events tower)
*Individual</t>
  </si>
  <si>
    <t>100% attendance</t>
  </si>
  <si>
    <t>90% - 99% attendance</t>
  </si>
  <si>
    <t>80% - 89% attendance</t>
  </si>
  <si>
    <t>60% - 79% attendance</t>
  </si>
  <si>
    <t>below 60% attendance</t>
  </si>
  <si>
    <t>Attended 100% of the assigned training + 3 trainings at own initiative OR with certification</t>
  </si>
  <si>
    <t>Attended 100% of the assigned training + 1 training at own initiative</t>
  </si>
  <si>
    <t>Attended 100% of the assigned training</t>
  </si>
  <si>
    <t>Attended 80% - 99% of the assigned training</t>
  </si>
  <si>
    <t>Attended &lt; 80% of the assigned training</t>
  </si>
  <si>
    <t>Individual Compliance:
a. No late filing
1. OT filing
2. ACR filing
*No late filing means no need to create memo
* Late filing ACR and OT = after 2 payroll (15th and 30th)
b. SAP Maintenance (weekly report from Ms. Ana Chamorro)
c. AE report submission (Request for report submission list from JDU xx tower)
*Individual</t>
    <phoneticPr fontId="3"/>
  </si>
  <si>
    <t xml:space="preserve">0 non-compliance </t>
  </si>
  <si>
    <t>1-2 non-compliance</t>
  </si>
  <si>
    <t>3-5 non-compliance</t>
  </si>
  <si>
    <t>6-10 non-compliance</t>
  </si>
  <si>
    <t>&gt; 11 non-compliance</t>
  </si>
  <si>
    <t>Attendance:
a. Tardiness (project time)
b. Unplanned Leave (not pre-approved leaves)
c. 50% VL usage compliance
Planned leave:
- based on the accomplished Planned Leave file
- OR informed PM 3 working days in advance
- Planned leave but need to re-schedule due to project commitment
Unplanned Leave:
emergency leave, family-related leave reason, internet connection, electricity outage
*Individual</t>
  </si>
  <si>
    <t>50% VL usage compliance; 0 Tardiness; 0 Unplanned Leave (not pre-approved leaves)</t>
  </si>
  <si>
    <t>50% VL usage compliance; 0 Tardiness; 1-2.5 Unplanned Leave (not pre-approved leaves)</t>
  </si>
  <si>
    <t>50% VL usage compliance; Maximum 2 tardiness (per month); 3-5 Unplanned Leave (not pre-approved leaves)</t>
  </si>
  <si>
    <t>50% VL non-usage compliance; Maximum 3 tardiness (per month); 5-7.5 Unplanned Leave (not pre-approved leaves)</t>
  </si>
  <si>
    <t>50% VL non-usage compliance; At least one month had more than 3 tardiness; Above 8 Unplanned Leave (not pre-approved leaves)</t>
  </si>
  <si>
    <t>Enhance Operations</t>
    <phoneticPr fontId="3"/>
  </si>
  <si>
    <t>CSIP / Innovation / Kaizen / Existing project +   Internal Projects
&lt;Measurement&gt;
- automation not instructed by client
- send ideathon
- project improvements/kaizen (checklist - constantly updated and used by team) 
- RD, UI, SS, PG, PT, or IT (any applicable phase) checklist is counted as 1
- Member with existing project who joined an internal project (not applicable if internal project only)
*Team</t>
    <phoneticPr fontId="3"/>
  </si>
  <si>
    <t>5 and more approved OR exceeded planned CSIP target by 100%</t>
  </si>
  <si>
    <t>2-4 approved  OR exceeded planned CSIP target less than 100%</t>
  </si>
  <si>
    <t>1 submitted and approved by:
- CSIP (client and Ms. Kats level)
- Kaizen/Innovation/Ideathon (PM level)
- Existing project +   Internal Projects (PM, OM level)</t>
  </si>
  <si>
    <t>Submitted 1 but not approved</t>
  </si>
  <si>
    <t>No submission</t>
  </si>
  <si>
    <t>Quality
&lt;Measurement&gt;
The number of bugs during Client Test or after delivery
*Individual</t>
  </si>
  <si>
    <t>Zero findings from client (JAT) AND no failed quality metrics per phase</t>
  </si>
  <si>
    <t>All phases / projects meet the quality metrics
(within 50% of the standard quality metrics)
Ex.
Upper limit = 10 bugs / KS  -&gt; (Upper - Standard) * 50% + Standard
Standard = 8 bugs / KS
Lower limit = 5 bugs / KS  -&gt; (Lower - Standard) * 50% + Standard</t>
  </si>
  <si>
    <t>All phases / projects meet the quality metrics
(within the agreed upper and lower limit of metrics)
Ex.
Upper limit = 10 bugs / KS
Standard = 8 bugs / KS
Lower limit = 5 bugs / KS</t>
  </si>
  <si>
    <t>One phase only:
Up to +-20% variance outside the quality range.
More than one phase:
At least one project phase failed quality metrics.
Phase:  PG, PT -&gt; PG - OK, PT - NG
Phase:  SS, PG, PT -&gt; SS - OK, PG - OK, PT - NG</t>
  </si>
  <si>
    <t xml:space="preserve">One phase only:
More than +-20% variance outside the quality range.
More than one phase:
ALL project phase failed quality metrics
OR, If during IT, 40% of the bugs found are from PT </t>
    <phoneticPr fontId="3"/>
  </si>
  <si>
    <t xml:space="preserve">
Productivity / Schedule
&lt;Measurement&gt;
Meets FY2021 Target Productivity
Meets deadline
For maintenance project -&gt; trial or POC for the 1st-2nd week -&gt; Planned Productivity and Quality
New = new in the project, new joiner in company, new skill
*Individual</t>
  </si>
  <si>
    <t>Exceeds the (internal/customer) defined productivity/schedule metrics by greater than 20%.</t>
  </si>
  <si>
    <t>Exceeds the (internal/customer) defined productivity/schedule metrics by 10 to 20%</t>
  </si>
  <si>
    <t>Meets the (internal/customer) defined productivity/schedule metrics.
OR Exceeds the (internal/customer) defined productivity/schedule metrics by 1 to 10%.</t>
  </si>
  <si>
    <t>Did not meet the (internal/customer) defined productivity/schedule metrics by less than 1 to 10%.</t>
  </si>
  <si>
    <t>Did not meet the (internal/customer) defined productivity/schedule metrics by less than 10%.</t>
  </si>
  <si>
    <t>Objectives Score</t>
  </si>
  <si>
    <t>WEIGHTAGE CHECK</t>
  </si>
  <si>
    <t>Objectives Rating</t>
  </si>
  <si>
    <t>RATING CHECK</t>
  </si>
  <si>
    <t>Agreement to the set Performance Objectives:</t>
  </si>
  <si>
    <t>Appraisee's Signature Over Printed Name</t>
  </si>
  <si>
    <t>Date</t>
  </si>
  <si>
    <t>Appraiser's Signature Over Printed Name</t>
  </si>
  <si>
    <t>Competency Factors</t>
  </si>
  <si>
    <t>Competency Assessment</t>
  </si>
  <si>
    <r>
      <rPr>
        <b/>
        <sz val="9"/>
        <color indexed="10"/>
        <rFont val="Calibri"/>
        <family val="2"/>
      </rPr>
      <t>Outstanding -</t>
    </r>
    <r>
      <rPr>
        <sz val="9"/>
        <color indexed="8"/>
        <rFont val="Calibri"/>
        <family val="2"/>
      </rPr>
      <t xml:space="preserve"> Performance against the competency standard far exceeds what is required</t>
    </r>
  </si>
  <si>
    <r>
      <rPr>
        <b/>
        <sz val="9"/>
        <color indexed="10"/>
        <rFont val="Calibri"/>
        <family val="2"/>
      </rPr>
      <t>Exceeds -</t>
    </r>
    <r>
      <rPr>
        <sz val="9"/>
        <color indexed="8"/>
        <rFont val="Calibri"/>
        <family val="2"/>
      </rPr>
      <t xml:space="preserve"> Comptency level is above what is required.</t>
    </r>
  </si>
  <si>
    <r>
      <rPr>
        <b/>
        <sz val="9"/>
        <color indexed="10"/>
        <rFont val="Calibri"/>
        <family val="2"/>
      </rPr>
      <t>Successful</t>
    </r>
    <r>
      <rPr>
        <sz val="9"/>
        <color indexed="8"/>
        <rFont val="Calibri"/>
        <family val="2"/>
      </rPr>
      <t>ly Meets - Meets all the required competency standard</t>
    </r>
  </si>
  <si>
    <r>
      <rPr>
        <b/>
        <sz val="9"/>
        <color indexed="10"/>
        <rFont val="Calibri"/>
        <family val="2"/>
      </rPr>
      <t>Partially</t>
    </r>
    <r>
      <rPr>
        <sz val="9"/>
        <color indexed="8"/>
        <rFont val="Calibri"/>
        <family val="2"/>
      </rPr>
      <t xml:space="preserve"> Meets - Comptency level largely meets the required standard, (75%) but some additional development/coaching is required.</t>
    </r>
  </si>
  <si>
    <r>
      <rPr>
        <b/>
        <sz val="9"/>
        <color indexed="10"/>
        <rFont val="Calibri"/>
        <family val="2"/>
      </rPr>
      <t>Unacceptable</t>
    </r>
    <r>
      <rPr>
        <sz val="9"/>
        <color indexed="8"/>
        <rFont val="Calibri"/>
        <family val="2"/>
      </rPr>
      <t xml:space="preserve"> - Competency area is not demonstrated at the required level.</t>
    </r>
  </si>
  <si>
    <t>Core Factor</t>
  </si>
  <si>
    <t>Description</t>
  </si>
  <si>
    <t>Self-Awareness &amp; Confidence</t>
  </si>
  <si>
    <t>People who possess this competency are persistent, hardworking, highly teachable and exude a "can-do" optimism. They have a strong desire to understand the needs of the business and the concerns and opinions of others. They are not afraid to identify personal competency gaps and will not hesitate to leverage on the strengths of their team mates to meet the overall business objectives and their own personal development needs.</t>
  </si>
  <si>
    <t>Cross Group Collaboration</t>
  </si>
  <si>
    <t>Ability to effectively work with individuals and organizations outside of one's immediate work area or span of control. People who possess this competency take the initiative to contribute to the success of business goals and objectives through collaborating and sharing of resources.</t>
  </si>
  <si>
    <t>Impact &amp; Influence</t>
  </si>
  <si>
    <t>Ability to generate common understanding amongst team mates from within and across groups to gain mindshare towards a common business outcome. They also take advantage of opportunities to make a difference to the business and have an impact. People who possess this competency tend to motivate others to follow them even when they do not have to.</t>
  </si>
  <si>
    <t>Taking Personal Leadership</t>
  </si>
  <si>
    <t>Demonstrates high level of dependability and ability to follow-up closely on assigned responsibilities without close supervision. They would anticipate the needs and requirements of their customers and go out of the way to source for and deliver appropriate solutions, while ensuring they solicit the appropriate consensus and support from key stakeholders. People who possess this competency typically deliver commitments on time. They are also ready to take the responsibilities for any decisions taken.</t>
  </si>
  <si>
    <t>Competency Score</t>
  </si>
  <si>
    <t>Rating Check</t>
  </si>
  <si>
    <t>Competency Rating</t>
  </si>
  <si>
    <t>PRELIMINARY AGGREGATE SCORE</t>
  </si>
  <si>
    <t>PRELIMINARY AGGREGATE RATING</t>
  </si>
  <si>
    <t>Please submit completed softcopy of the file and printed signed form to HR:</t>
  </si>
  <si>
    <t>Reviewer's Signature Over Printed Name</t>
  </si>
  <si>
    <r>
      <t xml:space="preserve">Overall Performance </t>
    </r>
    <r>
      <rPr>
        <sz val="12"/>
        <color indexed="8"/>
        <rFont val="Calibri"/>
        <family val="2"/>
      </rPr>
      <t>(This portion to be completed after Normalisation)</t>
    </r>
  </si>
  <si>
    <t>Final Rating Result:</t>
  </si>
  <si>
    <t>Final Rating Description</t>
  </si>
  <si>
    <r>
      <rPr>
        <b/>
        <sz val="9"/>
        <color indexed="10"/>
        <rFont val="Calibri"/>
        <family val="2"/>
      </rPr>
      <t>Outstanding -</t>
    </r>
    <r>
      <rPr>
        <sz val="9"/>
        <color indexed="8"/>
        <rFont val="Calibri"/>
        <family val="2"/>
      </rPr>
      <t xml:space="preserve"> Made an exceptional contribution to the organisation that has been transformational, far beyond the expectations and requirements of the role.</t>
    </r>
  </si>
  <si>
    <r>
      <rPr>
        <b/>
        <sz val="9"/>
        <color indexed="10"/>
        <rFont val="Calibri"/>
        <family val="2"/>
      </rPr>
      <t>Exceeds -</t>
    </r>
    <r>
      <rPr>
        <sz val="9"/>
        <color indexed="8"/>
        <rFont val="Calibri"/>
        <family val="2"/>
      </rPr>
      <t xml:space="preserve"> Consistently exceeded all performance objectives, expectations and requirements, in all aspects of the role.</t>
    </r>
  </si>
  <si>
    <r>
      <rPr>
        <b/>
        <sz val="9"/>
        <color indexed="10"/>
        <rFont val="Calibri"/>
        <family val="2"/>
      </rPr>
      <t>Successful</t>
    </r>
    <r>
      <rPr>
        <sz val="9"/>
        <color indexed="8"/>
        <rFont val="Calibri"/>
        <family val="2"/>
      </rPr>
      <t>ly Meets - Achieved all performance objectives and met all of the expectations and requirements of the role.</t>
    </r>
  </si>
  <si>
    <r>
      <rPr>
        <b/>
        <sz val="9"/>
        <color indexed="10"/>
        <rFont val="Calibri"/>
        <family val="2"/>
      </rPr>
      <t>Partially</t>
    </r>
    <r>
      <rPr>
        <sz val="9"/>
        <color indexed="8"/>
        <rFont val="Calibri"/>
        <family val="2"/>
      </rPr>
      <t xml:space="preserve"> Meets - Achieved some but not all performance objectives and met some but not all of the expectations and requirements of the role.</t>
    </r>
  </si>
  <si>
    <r>
      <rPr>
        <b/>
        <sz val="9"/>
        <color indexed="10"/>
        <rFont val="Calibri"/>
        <family val="2"/>
      </rPr>
      <t>Unacceptable</t>
    </r>
    <r>
      <rPr>
        <sz val="9"/>
        <color indexed="8"/>
        <rFont val="Calibri"/>
        <family val="2"/>
      </rPr>
      <t xml:space="preserve"> - Did not achieve performance objectives and overall performance was significantly below expectations and requirements.</t>
    </r>
  </si>
  <si>
    <t>Appraisee's Signature:</t>
  </si>
  <si>
    <t>Date:</t>
  </si>
  <si>
    <t>Appraiser's Signature:</t>
  </si>
  <si>
    <t>TG4 App Systems Consultant</t>
  </si>
  <si>
    <t>Bello, April Rose</t>
  </si>
  <si>
    <t>Zachary See Go</t>
  </si>
  <si>
    <t>Go, Zachary See</t>
  </si>
  <si>
    <t>No Previous Project</t>
  </si>
  <si>
    <r>
      <t xml:space="preserve">EE/GLINT Survey Scores
(Response Rate)
</t>
    </r>
    <r>
      <rPr>
        <i/>
        <sz val="9"/>
        <rFont val="Calibri"/>
        <family val="2"/>
      </rPr>
      <t xml:space="preserve">Both June 2021, December 2021 surveys
</t>
    </r>
    <r>
      <rPr>
        <sz val="9"/>
        <rFont val="Calibri"/>
        <family val="2"/>
      </rPr>
      <t xml:space="preserve">
*Individual</t>
    </r>
  </si>
  <si>
    <t>Personal Development:
a. Personal Development Plan compliance (Project-related trainings, certifications, Nihongo, Apps Hub-related, etc.)
b. Organization-required trainings (SABA, Apps Hub-related, etc.)
c. Add-on value trainings (internal/external/Apps Hub-related)
*Onsite assignment considered as project-related training
Assigned training:
- SABA mandatory courses
- JDU required trainings must be informed xx (months) in advance as to not affect existing project schedule.
- Upper management requested trainings are considered mandatory trainings (not own initiative).
*Individual</t>
  </si>
  <si>
    <t>Successful</t>
  </si>
  <si>
    <t>Date: 03/04/2022</t>
  </si>
  <si>
    <t>Total Grip Hours (2021Q1-Q3) =  20.62</t>
  </si>
  <si>
    <t>1 non compliance (SAP)</t>
  </si>
  <si>
    <t>Alsok 1.27/ticket/mm
currenty ticket 1.53/ticket/mm
20% higher than target</t>
  </si>
  <si>
    <t>Attended 100% of the assigned training + 34 trainings at own initiative my top 5 trainings are Learn Spring 5, Boot 2, JPA, Thymeleaf, AOP, Web MVC, REST
Spring Boot For Software Engineers"
Apache Maven: Beginner to Guru
Java Programming - A Complete Java course to Become Java Ace
Learn Advanced Java</t>
  </si>
  <si>
    <r>
      <rPr>
        <b/>
        <sz val="9"/>
        <color theme="1"/>
        <rFont val="Calibri"/>
        <family val="2"/>
      </rPr>
      <t>Planned</t>
    </r>
    <r>
      <rPr>
        <sz val="9"/>
        <color theme="1"/>
        <rFont val="Calibri"/>
        <family val="2"/>
      </rPr>
      <t xml:space="preserve">:
Vacation Leave 1
</t>
    </r>
    <r>
      <rPr>
        <b/>
        <sz val="9"/>
        <color theme="1"/>
        <rFont val="Calibri"/>
        <family val="2"/>
      </rPr>
      <t>Unplanned</t>
    </r>
    <r>
      <rPr>
        <sz val="9"/>
        <color theme="1"/>
        <rFont val="Calibri"/>
        <family val="2"/>
      </rPr>
      <t xml:space="preserve">: Bereavement Leave (4 Days), 
Sick Leave 2.5,
Emergency Leave 2,
National Emergency Leave 1
</t>
    </r>
    <r>
      <rPr>
        <b/>
        <sz val="9"/>
        <color theme="1"/>
        <rFont val="Calibri"/>
        <family val="2"/>
      </rPr>
      <t xml:space="preserve">VL Usages : </t>
    </r>
    <r>
      <rPr>
        <sz val="9"/>
        <color theme="1"/>
        <rFont val="Calibri"/>
        <family val="2"/>
      </rPr>
      <t xml:space="preserve">7.5 /
</t>
    </r>
    <r>
      <rPr>
        <b/>
        <sz val="9"/>
        <color theme="1"/>
        <rFont val="Calibri"/>
        <family val="2"/>
      </rPr>
      <t>Remaining : 7</t>
    </r>
    <r>
      <rPr>
        <sz val="9"/>
        <color theme="1"/>
        <rFont val="Calibri"/>
        <family val="2"/>
      </rPr>
      <t xml:space="preserve">.5 </t>
    </r>
  </si>
  <si>
    <t>Alsok target 1.25 findings/ticket 
Actual 0.875 findingsticket
Evauluation 34% lower than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</si>
</sst>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3"/>
      <charset val="128"/>
      <scheme val="minor"/>
    </font>
    <font>
      <sz val="11"/>
      <color theme="1"/>
      <name val="Calibri"/>
      <family val="3"/>
      <charset val="128"/>
      <scheme val="minor"/>
    </font>
    <font>
      <b/>
      <sz val="14"/>
      <color theme="1"/>
      <name val="Calibri"/>
      <family val="2"/>
    </font>
    <font>
      <sz val="6"/>
      <name val="Calibri"/>
      <family val="3"/>
      <charset val="128"/>
      <scheme val="minor"/>
    </font>
    <font>
      <b/>
      <sz val="16"/>
      <color theme="1"/>
      <name val="Calibri"/>
      <family val="2"/>
    </font>
    <font>
      <sz val="11"/>
      <color theme="1"/>
      <name val="Calibri"/>
      <family val="2"/>
    </font>
    <font>
      <b/>
      <i/>
      <sz val="12"/>
      <color rgb="FFFF0000"/>
      <name val="Calibri"/>
      <family val="2"/>
    </font>
    <font>
      <b/>
      <sz val="12"/>
      <color rgb="FFFF0000"/>
      <name val="Calibri"/>
      <family val="2"/>
    </font>
    <font>
      <sz val="10"/>
      <color theme="1"/>
      <name val="Calibri"/>
      <family val="2"/>
    </font>
    <font>
      <b/>
      <sz val="9"/>
      <color theme="1"/>
      <name val="Calibri"/>
      <family val="2"/>
    </font>
    <font>
      <sz val="9"/>
      <color theme="1"/>
      <name val="Calibri"/>
      <family val="2"/>
    </font>
    <font>
      <b/>
      <sz val="11"/>
      <color theme="1"/>
      <name val="Calibri"/>
      <family val="2"/>
    </font>
    <font>
      <b/>
      <sz val="9"/>
      <color indexed="10"/>
      <name val="Calibri"/>
      <family val="2"/>
    </font>
    <font>
      <sz val="9"/>
      <color indexed="8"/>
      <name val="Calibri"/>
      <family val="2"/>
    </font>
    <font>
      <b/>
      <sz val="8"/>
      <color theme="1"/>
      <name val="Calibri"/>
      <family val="2"/>
    </font>
    <font>
      <sz val="8"/>
      <color theme="1"/>
      <name val="Calibri"/>
      <family val="2"/>
    </font>
    <font>
      <sz val="9"/>
      <name val="Calibri"/>
      <family val="2"/>
    </font>
    <font>
      <b/>
      <sz val="9"/>
      <color rgb="FFFF0000"/>
      <name val="Calibri"/>
      <family val="2"/>
    </font>
    <font>
      <sz val="9"/>
      <color rgb="FFFF0000"/>
      <name val="Calibri"/>
      <family val="2"/>
    </font>
    <font>
      <i/>
      <sz val="9"/>
      <name val="Calibri"/>
      <family val="2"/>
    </font>
    <font>
      <sz val="11"/>
      <name val="Calibri"/>
      <family val="2"/>
    </font>
    <font>
      <i/>
      <sz val="9"/>
      <color theme="1"/>
      <name val="Calibri"/>
      <family val="2"/>
    </font>
    <font>
      <sz val="12"/>
      <color indexed="8"/>
      <name val="Calibri"/>
      <family val="2"/>
    </font>
    <font>
      <sz val="9"/>
      <color rgb="FF0070C0"/>
      <name val="Calibri"/>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3" tint="0.79998168889431442"/>
        <bgColor indexed="64"/>
      </patternFill>
    </fill>
  </fills>
  <borders count="50">
    <border>
      <left/>
      <right/>
      <top/>
      <bottom/>
      <diagonal/>
    </border>
    <border>
      <left/>
      <right/>
      <top/>
      <bottom style="double">
        <color indexed="64"/>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1" fillId="0" borderId="0"/>
  </cellStyleXfs>
  <cellXfs count="255">
    <xf numFmtId="0" fontId="0" fillId="0" borderId="0" xfId="0"/>
    <xf numFmtId="0" fontId="4" fillId="0" borderId="0" xfId="0" applyFont="1" applyAlignment="1">
      <alignment horizontal="center"/>
    </xf>
    <xf numFmtId="0" fontId="5" fillId="0" borderId="0" xfId="0" applyFont="1" applyAlignment="1">
      <alignment horizontal="center"/>
    </xf>
    <xf numFmtId="0" fontId="5" fillId="0" borderId="0" xfId="0" applyFont="1"/>
    <xf numFmtId="0" fontId="5" fillId="0" borderId="0" xfId="0" applyFont="1" applyAlignment="1">
      <alignment wrapText="1"/>
    </xf>
    <xf numFmtId="0" fontId="5" fillId="0" borderId="0" xfId="0" applyFont="1" applyBorder="1" applyAlignment="1">
      <alignment horizontal="center"/>
    </xf>
    <xf numFmtId="0" fontId="9" fillId="0" borderId="0" xfId="0" applyFont="1" applyBorder="1" applyAlignment="1"/>
    <xf numFmtId="0" fontId="10" fillId="0" borderId="0" xfId="0" applyFont="1"/>
    <xf numFmtId="0" fontId="9" fillId="0" borderId="0" xfId="0" applyFont="1"/>
    <xf numFmtId="0" fontId="10" fillId="0" borderId="0" xfId="0" applyFont="1" applyBorder="1" applyAlignment="1">
      <alignment horizontal="center"/>
    </xf>
    <xf numFmtId="0" fontId="10" fillId="0" borderId="0" xfId="0" applyFont="1" applyAlignment="1">
      <alignment horizontal="center"/>
    </xf>
    <xf numFmtId="16" fontId="10" fillId="0" borderId="0" xfId="0" applyNumberFormat="1" applyFont="1" applyAlignment="1">
      <alignment wrapText="1"/>
    </xf>
    <xf numFmtId="0" fontId="10" fillId="0" borderId="0" xfId="0" applyFont="1" applyProtection="1">
      <protection locked="0"/>
    </xf>
    <xf numFmtId="0" fontId="10" fillId="0" borderId="0" xfId="0" applyFont="1" applyAlignment="1">
      <alignment wrapText="1"/>
    </xf>
    <xf numFmtId="0" fontId="10" fillId="0" borderId="0" xfId="0" applyFont="1" applyBorder="1"/>
    <xf numFmtId="0" fontId="10" fillId="0" borderId="0" xfId="0" applyFont="1" applyBorder="1" applyAlignment="1" applyProtection="1">
      <alignment horizontal="left"/>
      <protection locked="0"/>
    </xf>
    <xf numFmtId="0" fontId="5" fillId="0" borderId="0" xfId="0" applyFont="1" applyBorder="1" applyAlignment="1"/>
    <xf numFmtId="0" fontId="5" fillId="0" borderId="0" xfId="0" applyFont="1" applyBorder="1"/>
    <xf numFmtId="0" fontId="11" fillId="0" borderId="4" xfId="0" applyFont="1" applyBorder="1"/>
    <xf numFmtId="0" fontId="5" fillId="0" borderId="4" xfId="0" applyFont="1" applyBorder="1"/>
    <xf numFmtId="0" fontId="9" fillId="0" borderId="0" xfId="0" applyFont="1" applyAlignment="1">
      <alignment vertical="center"/>
    </xf>
    <xf numFmtId="0" fontId="10" fillId="0" borderId="0" xfId="0" applyFont="1" applyAlignment="1">
      <alignment vertical="center"/>
    </xf>
    <xf numFmtId="0" fontId="14" fillId="0" borderId="0" xfId="0" applyFont="1" applyAlignment="1">
      <alignment horizontal="center" vertical="center"/>
    </xf>
    <xf numFmtId="0" fontId="14" fillId="2" borderId="12" xfId="0" applyFont="1" applyFill="1" applyBorder="1" applyAlignment="1">
      <alignment horizontal="center" vertical="center"/>
    </xf>
    <xf numFmtId="0" fontId="14" fillId="2" borderId="14" xfId="0" applyFont="1" applyFill="1" applyBorder="1" applyAlignment="1">
      <alignment horizontal="center"/>
    </xf>
    <xf numFmtId="0" fontId="15" fillId="0" borderId="0" xfId="0" applyFont="1"/>
    <xf numFmtId="0" fontId="16" fillId="0" borderId="10" xfId="0" applyFont="1" applyBorder="1" applyAlignment="1">
      <alignment vertical="center"/>
    </xf>
    <xf numFmtId="0" fontId="16" fillId="0" borderId="11" xfId="0" applyFont="1" applyFill="1" applyBorder="1" applyAlignment="1">
      <alignment vertical="center" wrapText="1"/>
    </xf>
    <xf numFmtId="0" fontId="17" fillId="0" borderId="0" xfId="0" applyFont="1" applyAlignment="1">
      <alignment vertical="center"/>
    </xf>
    <xf numFmtId="0" fontId="10" fillId="0" borderId="10" xfId="0" applyFont="1" applyBorder="1" applyAlignment="1">
      <alignment vertical="center"/>
    </xf>
    <xf numFmtId="0" fontId="10" fillId="0" borderId="11" xfId="0" applyFont="1" applyFill="1" applyBorder="1" applyAlignment="1">
      <alignment vertical="center" wrapText="1"/>
    </xf>
    <xf numFmtId="0" fontId="10" fillId="0" borderId="10" xfId="0" applyFont="1" applyFill="1" applyBorder="1" applyAlignment="1">
      <alignment vertical="center"/>
    </xf>
    <xf numFmtId="0" fontId="18" fillId="0" borderId="11" xfId="0" applyFont="1" applyFill="1" applyBorder="1" applyAlignment="1">
      <alignment vertical="center" wrapText="1"/>
    </xf>
    <xf numFmtId="0" fontId="16" fillId="0" borderId="11" xfId="0" applyFont="1" applyBorder="1" applyAlignment="1">
      <alignment vertical="center" wrapText="1"/>
    </xf>
    <xf numFmtId="0" fontId="10" fillId="0" borderId="11" xfId="0" applyFont="1" applyBorder="1" applyAlignment="1">
      <alignment vertical="center" wrapText="1"/>
    </xf>
    <xf numFmtId="0" fontId="18" fillId="0" borderId="11" xfId="0" quotePrefix="1" applyFont="1" applyBorder="1" applyAlignment="1">
      <alignment vertical="center" wrapText="1"/>
    </xf>
    <xf numFmtId="0" fontId="10" fillId="0" borderId="11" xfId="0" quotePrefix="1" applyFont="1" applyBorder="1" applyAlignment="1">
      <alignment vertical="center" wrapText="1"/>
    </xf>
    <xf numFmtId="0" fontId="18" fillId="0" borderId="11" xfId="0" applyFont="1" applyBorder="1" applyAlignment="1">
      <alignment vertical="center" wrapText="1"/>
    </xf>
    <xf numFmtId="0" fontId="10" fillId="0" borderId="18" xfId="0" applyFont="1" applyBorder="1" applyAlignment="1">
      <alignment horizontal="center" vertical="center"/>
    </xf>
    <xf numFmtId="0" fontId="10" fillId="0" borderId="18" xfId="0" applyFont="1" applyBorder="1" applyAlignment="1">
      <alignment horizontal="center" vertical="center" wrapText="1"/>
    </xf>
    <xf numFmtId="1" fontId="10" fillId="0" borderId="18" xfId="0" applyNumberFormat="1" applyFont="1" applyBorder="1" applyAlignment="1">
      <alignment horizontal="center" vertical="center"/>
    </xf>
    <xf numFmtId="0" fontId="10" fillId="0" borderId="18" xfId="0" applyFont="1" applyFill="1" applyBorder="1" applyAlignment="1">
      <alignment vertical="center"/>
    </xf>
    <xf numFmtId="0" fontId="10" fillId="0" borderId="18" xfId="0" applyFont="1" applyBorder="1" applyAlignment="1">
      <alignment horizontal="left" vertical="center" wrapText="1"/>
    </xf>
    <xf numFmtId="1" fontId="9" fillId="4" borderId="19" xfId="1" applyNumberFormat="1" applyFont="1" applyFill="1" applyBorder="1" applyAlignment="1">
      <alignment horizontal="center" vertical="center"/>
    </xf>
    <xf numFmtId="0" fontId="17" fillId="0" borderId="18" xfId="0" applyFont="1" applyBorder="1" applyAlignment="1">
      <alignment horizontal="left" vertical="center"/>
    </xf>
    <xf numFmtId="164" fontId="10" fillId="0" borderId="18" xfId="0" applyNumberFormat="1" applyFont="1" applyBorder="1" applyAlignment="1">
      <alignment horizontal="center" vertical="center"/>
    </xf>
    <xf numFmtId="0" fontId="10" fillId="0" borderId="0" xfId="0" applyFont="1" applyAlignment="1">
      <alignment vertical="center" wrapText="1"/>
    </xf>
    <xf numFmtId="0" fontId="10" fillId="0" borderId="12" xfId="0" applyFont="1" applyBorder="1" applyAlignment="1">
      <alignment vertical="center"/>
    </xf>
    <xf numFmtId="0" fontId="10" fillId="0" borderId="0" xfId="0" applyFont="1" applyFill="1" applyBorder="1" applyAlignment="1">
      <alignment vertical="center"/>
    </xf>
    <xf numFmtId="0" fontId="10" fillId="0" borderId="0" xfId="0" applyFont="1" applyBorder="1" applyAlignment="1">
      <alignment horizontal="left" vertical="center" wrapText="1"/>
    </xf>
    <xf numFmtId="1" fontId="9" fillId="4" borderId="26" xfId="1" applyNumberFormat="1" applyFont="1" applyFill="1" applyBorder="1" applyAlignment="1">
      <alignment horizontal="center" vertical="center"/>
    </xf>
    <xf numFmtId="0" fontId="17" fillId="0" borderId="0" xfId="0" applyFont="1" applyBorder="1" applyAlignment="1">
      <alignment horizontal="left" vertical="center"/>
    </xf>
    <xf numFmtId="0" fontId="10" fillId="0" borderId="0" xfId="0" applyFont="1" applyBorder="1" applyAlignment="1">
      <alignment horizontal="center" vertical="center"/>
    </xf>
    <xf numFmtId="164" fontId="10" fillId="0" borderId="0" xfId="0" applyNumberFormat="1" applyFont="1" applyBorder="1" applyAlignment="1">
      <alignment horizontal="center" vertical="center"/>
    </xf>
    <xf numFmtId="0" fontId="10" fillId="0" borderId="27" xfId="0" applyFont="1" applyBorder="1" applyAlignment="1">
      <alignment horizontal="center" vertical="center"/>
    </xf>
    <xf numFmtId="0" fontId="10" fillId="0" borderId="27" xfId="0" applyFont="1" applyBorder="1" applyAlignment="1">
      <alignment horizontal="center" vertical="center" wrapText="1"/>
    </xf>
    <xf numFmtId="1" fontId="10" fillId="0" borderId="27" xfId="0" applyNumberFormat="1" applyFont="1" applyBorder="1" applyAlignment="1">
      <alignment horizontal="center" vertical="center"/>
    </xf>
    <xf numFmtId="0" fontId="10" fillId="0" borderId="27" xfId="0" applyFont="1" applyFill="1" applyBorder="1" applyAlignment="1">
      <alignment vertical="center"/>
    </xf>
    <xf numFmtId="0" fontId="10" fillId="0" borderId="27" xfId="0" applyFont="1" applyBorder="1" applyAlignment="1">
      <alignment horizontal="left" vertical="center" wrapText="1"/>
    </xf>
    <xf numFmtId="0" fontId="17" fillId="0" borderId="27" xfId="0" applyFont="1" applyBorder="1" applyAlignment="1">
      <alignment horizontal="left" vertical="center"/>
    </xf>
    <xf numFmtId="164" fontId="10" fillId="0" borderId="27" xfId="0" applyNumberFormat="1" applyFont="1" applyBorder="1" applyAlignment="1">
      <alignment horizontal="center" vertical="center"/>
    </xf>
    <xf numFmtId="0" fontId="10" fillId="0" borderId="0" xfId="0" applyFont="1" applyBorder="1" applyAlignment="1">
      <alignment vertical="center"/>
    </xf>
    <xf numFmtId="0" fontId="17" fillId="0" borderId="0" xfId="0" applyFont="1" applyBorder="1" applyAlignment="1">
      <alignment vertical="center"/>
    </xf>
    <xf numFmtId="0" fontId="5" fillId="0" borderId="10" xfId="0" applyFont="1" applyBorder="1"/>
    <xf numFmtId="0" fontId="5" fillId="0" borderId="11" xfId="0" applyFont="1" applyFill="1" applyBorder="1" applyAlignment="1">
      <alignment vertical="top" wrapText="1"/>
    </xf>
    <xf numFmtId="0" fontId="5" fillId="0" borderId="10" xfId="0" applyFont="1" applyFill="1" applyBorder="1"/>
    <xf numFmtId="0" fontId="20" fillId="0" borderId="11" xfId="0" applyFont="1" applyBorder="1" applyAlignment="1">
      <alignment vertical="top" wrapText="1"/>
    </xf>
    <xf numFmtId="0" fontId="5" fillId="0" borderId="28" xfId="0" applyFont="1" applyBorder="1"/>
    <xf numFmtId="0" fontId="5" fillId="0" borderId="28" xfId="0" applyFont="1" applyFill="1" applyBorder="1"/>
    <xf numFmtId="0" fontId="10" fillId="0" borderId="28" xfId="0" applyFont="1" applyBorder="1" applyAlignment="1">
      <alignment vertical="center"/>
    </xf>
    <xf numFmtId="0" fontId="10" fillId="0" borderId="0" xfId="0" applyFont="1" applyBorder="1" applyAlignment="1">
      <alignment horizontal="center" vertical="center" wrapText="1"/>
    </xf>
    <xf numFmtId="1" fontId="10" fillId="0" borderId="0" xfId="0" applyNumberFormat="1" applyFont="1" applyBorder="1" applyAlignment="1">
      <alignment horizontal="center" vertical="center"/>
    </xf>
    <xf numFmtId="0" fontId="21" fillId="0" borderId="0" xfId="0" applyFont="1"/>
    <xf numFmtId="1" fontId="9" fillId="4" borderId="19" xfId="0" applyNumberFormat="1" applyFont="1" applyFill="1" applyBorder="1" applyAlignment="1">
      <alignment horizontal="center"/>
    </xf>
    <xf numFmtId="0" fontId="11" fillId="0" borderId="0" xfId="0" applyFont="1" applyAlignment="1">
      <alignment horizontal="right"/>
    </xf>
    <xf numFmtId="2" fontId="5" fillId="0" borderId="11" xfId="0" applyNumberFormat="1" applyFont="1" applyBorder="1" applyAlignment="1">
      <alignment horizontal="center"/>
    </xf>
    <xf numFmtId="0" fontId="15" fillId="0" borderId="0" xfId="0" applyFont="1" applyAlignment="1">
      <alignment wrapText="1"/>
    </xf>
    <xf numFmtId="0" fontId="15" fillId="0" borderId="0" xfId="0" applyFont="1" applyAlignment="1">
      <alignment horizontal="right"/>
    </xf>
    <xf numFmtId="0" fontId="11" fillId="4" borderId="11" xfId="0" applyFont="1" applyFill="1" applyBorder="1" applyAlignment="1">
      <alignment horizontal="center" vertical="top" wrapText="1"/>
    </xf>
    <xf numFmtId="0" fontId="4" fillId="0" borderId="0" xfId="0" applyFont="1" applyAlignment="1">
      <alignment horizontal="right"/>
    </xf>
    <xf numFmtId="0" fontId="10" fillId="0" borderId="29" xfId="0" applyFont="1" applyBorder="1"/>
    <xf numFmtId="0" fontId="10" fillId="0" borderId="27" xfId="0" applyFont="1" applyBorder="1"/>
    <xf numFmtId="0" fontId="10" fillId="0" borderId="30" xfId="0" applyFont="1" applyBorder="1"/>
    <xf numFmtId="0" fontId="11" fillId="0" borderId="0" xfId="0" applyFont="1"/>
    <xf numFmtId="0" fontId="10" fillId="0" borderId="31" xfId="0" applyFont="1" applyBorder="1" applyProtection="1">
      <protection locked="0"/>
    </xf>
    <xf numFmtId="0" fontId="10" fillId="0" borderId="0" xfId="0" applyFont="1" applyBorder="1" applyProtection="1">
      <protection locked="0"/>
    </xf>
    <xf numFmtId="0" fontId="10" fillId="0" borderId="32" xfId="0" applyFont="1" applyBorder="1" applyProtection="1">
      <protection locked="0"/>
    </xf>
    <xf numFmtId="0" fontId="10" fillId="0" borderId="0" xfId="0" applyFont="1" applyAlignment="1" applyProtection="1">
      <alignment horizontal="center"/>
      <protection locked="0"/>
    </xf>
    <xf numFmtId="0" fontId="11" fillId="0" borderId="0" xfId="0" applyFont="1" applyFill="1" applyAlignment="1" applyProtection="1">
      <alignment vertical="center"/>
      <protection locked="0"/>
    </xf>
    <xf numFmtId="0" fontId="10" fillId="0" borderId="0" xfId="0" applyFont="1" applyAlignment="1" applyProtection="1">
      <alignment wrapText="1"/>
      <protection locked="0"/>
    </xf>
    <xf numFmtId="0" fontId="10" fillId="0" borderId="2" xfId="0" applyFont="1" applyBorder="1" applyProtection="1">
      <protection locked="0"/>
    </xf>
    <xf numFmtId="14" fontId="10" fillId="0" borderId="2" xfId="0" applyNumberFormat="1" applyFont="1" applyBorder="1" applyProtection="1">
      <protection locked="0"/>
    </xf>
    <xf numFmtId="0" fontId="10" fillId="0" borderId="33" xfId="0" applyFont="1" applyBorder="1" applyProtection="1">
      <protection locked="0"/>
    </xf>
    <xf numFmtId="0" fontId="10" fillId="0" borderId="31" xfId="0" applyFont="1" applyBorder="1"/>
    <xf numFmtId="0" fontId="10" fillId="0" borderId="32" xfId="0" applyFont="1" applyBorder="1"/>
    <xf numFmtId="0" fontId="5" fillId="0" borderId="34" xfId="0" applyFont="1" applyBorder="1"/>
    <xf numFmtId="0" fontId="5" fillId="0" borderId="35" xfId="0" applyFont="1" applyBorder="1"/>
    <xf numFmtId="0" fontId="11" fillId="0" borderId="31" xfId="0" applyFont="1" applyFill="1" applyBorder="1" applyAlignment="1">
      <alignment vertical="center" wrapText="1"/>
    </xf>
    <xf numFmtId="0" fontId="11" fillId="0" borderId="0" xfId="0" applyFont="1" applyFill="1" applyBorder="1" applyAlignment="1">
      <alignment vertical="center" wrapText="1"/>
    </xf>
    <xf numFmtId="0" fontId="11" fillId="0" borderId="0" xfId="0" applyFont="1" applyFill="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2" borderId="23" xfId="0" applyFont="1" applyFill="1" applyBorder="1" applyAlignment="1">
      <alignment horizontal="center"/>
    </xf>
    <xf numFmtId="0" fontId="11" fillId="2" borderId="25" xfId="0" applyFont="1" applyFill="1" applyBorder="1" applyAlignment="1">
      <alignment horizontal="center"/>
    </xf>
    <xf numFmtId="0" fontId="10" fillId="5" borderId="5" xfId="0" applyFont="1" applyFill="1" applyBorder="1" applyAlignment="1">
      <alignment horizontal="center" vertical="center"/>
    </xf>
    <xf numFmtId="0" fontId="10" fillId="5" borderId="6" xfId="0" applyFont="1" applyFill="1" applyBorder="1" applyAlignment="1">
      <alignment horizontal="left" vertical="center" wrapText="1"/>
    </xf>
    <xf numFmtId="0" fontId="10" fillId="5" borderId="5" xfId="0" applyFont="1" applyFill="1" applyBorder="1" applyAlignment="1" applyProtection="1">
      <alignment horizontal="center" vertical="center"/>
      <protection locked="0"/>
    </xf>
    <xf numFmtId="0" fontId="10" fillId="5" borderId="7" xfId="0" applyFont="1" applyFill="1" applyBorder="1" applyAlignment="1" applyProtection="1">
      <alignment horizontal="left" vertical="center" wrapText="1"/>
      <protection locked="0"/>
    </xf>
    <xf numFmtId="0" fontId="10" fillId="5" borderId="9" xfId="0" applyFont="1" applyFill="1" applyBorder="1" applyAlignment="1" applyProtection="1">
      <alignment horizontal="center" vertical="center" wrapText="1"/>
      <protection locked="0"/>
    </xf>
    <xf numFmtId="0" fontId="10" fillId="0" borderId="5" xfId="0" applyFont="1" applyBorder="1" applyAlignment="1">
      <alignment horizontal="center" vertical="center"/>
    </xf>
    <xf numFmtId="0" fontId="10" fillId="0" borderId="7" xfId="0" applyFont="1" applyBorder="1" applyAlignment="1">
      <alignment horizontal="center" vertical="center"/>
    </xf>
    <xf numFmtId="0" fontId="5" fillId="0" borderId="0" xfId="0" applyFont="1" applyAlignment="1">
      <alignment vertical="center"/>
    </xf>
    <xf numFmtId="0" fontId="5" fillId="0" borderId="0" xfId="0" applyFont="1" applyAlignment="1">
      <alignment vertical="center" wrapText="1"/>
    </xf>
    <xf numFmtId="0" fontId="10" fillId="0" borderId="10" xfId="0" applyFont="1" applyBorder="1" applyAlignment="1">
      <alignment horizontal="center" vertical="center"/>
    </xf>
    <xf numFmtId="0" fontId="10" fillId="0" borderId="11" xfId="0" applyFont="1" applyBorder="1" applyAlignment="1">
      <alignment horizontal="left" vertical="center" wrapText="1"/>
    </xf>
    <xf numFmtId="0" fontId="10" fillId="0" borderId="10" xfId="0" applyFont="1" applyBorder="1" applyAlignment="1" applyProtection="1">
      <alignment horizontal="center" vertical="center"/>
      <protection locked="0"/>
    </xf>
    <xf numFmtId="0" fontId="10" fillId="0" borderId="17" xfId="0" applyFont="1" applyBorder="1" applyAlignment="1" applyProtection="1">
      <alignment horizontal="left" vertical="center" wrapText="1"/>
      <protection locked="0"/>
    </xf>
    <xf numFmtId="0" fontId="10" fillId="0" borderId="41" xfId="0" applyFont="1" applyBorder="1" applyAlignment="1" applyProtection="1">
      <alignment horizontal="center" vertical="center" wrapText="1"/>
      <protection locked="0"/>
    </xf>
    <xf numFmtId="0" fontId="10" fillId="0" borderId="17" xfId="0" applyFont="1" applyBorder="1" applyAlignment="1">
      <alignment horizontal="center" vertical="center"/>
    </xf>
    <xf numFmtId="0" fontId="10" fillId="5" borderId="10" xfId="0" applyFont="1" applyFill="1" applyBorder="1" applyAlignment="1">
      <alignment horizontal="center" vertical="center"/>
    </xf>
    <xf numFmtId="0" fontId="10" fillId="5" borderId="11" xfId="0" applyFont="1" applyFill="1" applyBorder="1" applyAlignment="1">
      <alignment horizontal="left" vertical="center" wrapText="1"/>
    </xf>
    <xf numFmtId="0" fontId="10" fillId="5" borderId="10" xfId="0" applyFont="1" applyFill="1" applyBorder="1" applyAlignment="1" applyProtection="1">
      <alignment horizontal="center" vertical="center"/>
      <protection locked="0"/>
    </xf>
    <xf numFmtId="0" fontId="10" fillId="5" borderId="17" xfId="0" applyFont="1" applyFill="1" applyBorder="1" applyAlignment="1" applyProtection="1">
      <alignment horizontal="left" vertical="center" wrapText="1"/>
      <protection locked="0"/>
    </xf>
    <xf numFmtId="0" fontId="10" fillId="5" borderId="41" xfId="0" applyFont="1" applyFill="1" applyBorder="1" applyAlignment="1" applyProtection="1">
      <alignment horizontal="center" vertical="center" wrapText="1"/>
      <protection locked="0"/>
    </xf>
    <xf numFmtId="0" fontId="10" fillId="0" borderId="23" xfId="0" applyFont="1" applyBorder="1" applyAlignment="1">
      <alignment horizontal="center" vertical="center"/>
    </xf>
    <xf numFmtId="0" fontId="10" fillId="0" borderId="24" xfId="0" applyFont="1" applyBorder="1" applyAlignment="1">
      <alignment horizontal="left" vertical="center" wrapText="1"/>
    </xf>
    <xf numFmtId="0" fontId="10" fillId="0" borderId="23" xfId="0" applyFont="1" applyBorder="1" applyAlignment="1" applyProtection="1">
      <alignment horizontal="center" vertical="center"/>
      <protection locked="0"/>
    </xf>
    <xf numFmtId="0" fontId="10" fillId="0" borderId="25" xfId="0" applyFont="1" applyBorder="1" applyAlignment="1" applyProtection="1">
      <alignment horizontal="left" vertical="center" wrapText="1"/>
      <protection locked="0"/>
    </xf>
    <xf numFmtId="0" fontId="10" fillId="0" borderId="43" xfId="0" applyFont="1" applyBorder="1" applyAlignment="1" applyProtection="1">
      <alignment horizontal="center" vertical="center" wrapText="1"/>
      <protection locked="0"/>
    </xf>
    <xf numFmtId="0" fontId="10" fillId="0" borderId="25" xfId="0" applyFont="1" applyBorder="1" applyAlignment="1">
      <alignment horizontal="center" vertical="center"/>
    </xf>
    <xf numFmtId="2" fontId="5" fillId="0" borderId="20" xfId="0" applyNumberFormat="1" applyFont="1" applyBorder="1" applyAlignment="1">
      <alignment horizontal="center"/>
    </xf>
    <xf numFmtId="0" fontId="11" fillId="0" borderId="0" xfId="0" applyFont="1" applyFill="1" applyBorder="1"/>
    <xf numFmtId="0" fontId="5" fillId="0" borderId="0" xfId="0" applyFont="1" applyFill="1" applyBorder="1" applyAlignment="1">
      <alignment horizontal="center"/>
    </xf>
    <xf numFmtId="0" fontId="5" fillId="0" borderId="0" xfId="0" applyFont="1" applyFill="1" applyBorder="1"/>
    <xf numFmtId="0" fontId="15" fillId="0" borderId="0" xfId="0" applyFont="1" applyAlignment="1">
      <alignment horizontal="right" wrapText="1"/>
    </xf>
    <xf numFmtId="0" fontId="11" fillId="0" borderId="0" xfId="0" applyFont="1" applyFill="1" applyBorder="1" applyAlignment="1">
      <alignment horizontal="center" vertical="top" wrapText="1"/>
    </xf>
    <xf numFmtId="0" fontId="11" fillId="0" borderId="0" xfId="0" applyFont="1" applyFill="1" applyBorder="1" applyAlignment="1">
      <alignment horizontal="right"/>
    </xf>
    <xf numFmtId="2" fontId="5" fillId="0" borderId="0" xfId="0" applyNumberFormat="1" applyFont="1" applyFill="1" applyBorder="1" applyAlignment="1">
      <alignment horizontal="center"/>
    </xf>
    <xf numFmtId="0" fontId="5" fillId="0" borderId="27" xfId="0" applyFont="1" applyBorder="1"/>
    <xf numFmtId="0" fontId="5" fillId="0" borderId="30" xfId="0" applyFont="1" applyBorder="1"/>
    <xf numFmtId="0" fontId="10" fillId="0" borderId="32" xfId="0" applyFont="1" applyBorder="1" applyAlignment="1">
      <alignment horizontal="center"/>
    </xf>
    <xf numFmtId="0" fontId="10" fillId="0" borderId="34" xfId="0" applyFont="1" applyBorder="1"/>
    <xf numFmtId="0" fontId="10" fillId="0" borderId="4" xfId="0" applyFont="1" applyBorder="1"/>
    <xf numFmtId="0" fontId="10" fillId="0" borderId="35" xfId="0" applyFont="1" applyBorder="1"/>
    <xf numFmtId="0" fontId="2" fillId="0" borderId="4" xfId="0" applyFont="1" applyBorder="1"/>
    <xf numFmtId="0" fontId="11" fillId="0" borderId="0" xfId="0" applyFont="1" applyFill="1" applyAlignment="1">
      <alignment vertical="center"/>
    </xf>
    <xf numFmtId="0" fontId="2" fillId="0" borderId="0" xfId="0" applyFont="1"/>
    <xf numFmtId="0" fontId="11" fillId="0" borderId="11" xfId="0" applyFont="1" applyBorder="1" applyAlignment="1" applyProtection="1">
      <alignment horizontal="center"/>
      <protection locked="0"/>
    </xf>
    <xf numFmtId="0" fontId="11" fillId="3" borderId="44" xfId="0" applyFont="1" applyFill="1" applyBorder="1"/>
    <xf numFmtId="0" fontId="11" fillId="3" borderId="45" xfId="0" applyFont="1" applyFill="1" applyBorder="1"/>
    <xf numFmtId="0" fontId="11" fillId="3" borderId="46" xfId="0" applyFont="1" applyFill="1" applyBorder="1"/>
    <xf numFmtId="0" fontId="5" fillId="0" borderId="0" xfId="0" applyFont="1" applyProtection="1">
      <protection locked="0"/>
    </xf>
    <xf numFmtId="0" fontId="5" fillId="0" borderId="0" xfId="0" applyFont="1" applyAlignment="1" applyProtection="1">
      <alignment wrapText="1"/>
      <protection locked="0"/>
    </xf>
    <xf numFmtId="0" fontId="5" fillId="0" borderId="47" xfId="0" applyFont="1" applyBorder="1" applyProtection="1">
      <protection locked="0"/>
    </xf>
    <xf numFmtId="0" fontId="5" fillId="0" borderId="42" xfId="0" applyFont="1" applyBorder="1" applyProtection="1">
      <protection locked="0"/>
    </xf>
    <xf numFmtId="0" fontId="5" fillId="0" borderId="48" xfId="0" applyFont="1" applyBorder="1" applyProtection="1">
      <protection locked="0"/>
    </xf>
    <xf numFmtId="0" fontId="5" fillId="0" borderId="36" xfId="0" applyFont="1" applyBorder="1" applyProtection="1">
      <protection locked="0"/>
    </xf>
    <xf numFmtId="0" fontId="5" fillId="0" borderId="49" xfId="0" applyFont="1" applyBorder="1" applyProtection="1">
      <protection locked="0"/>
    </xf>
    <xf numFmtId="0" fontId="5" fillId="0" borderId="31" xfId="0" applyFont="1" applyBorder="1"/>
    <xf numFmtId="0" fontId="5" fillId="0" borderId="32" xfId="0" applyFont="1" applyBorder="1"/>
    <xf numFmtId="14" fontId="10" fillId="0" borderId="2" xfId="0" applyNumberFormat="1" applyFont="1" applyBorder="1" applyAlignment="1" applyProtection="1">
      <alignment horizontal="center"/>
      <protection locked="0"/>
    </xf>
    <xf numFmtId="0" fontId="2" fillId="0" borderId="0" xfId="0" applyFont="1" applyAlignment="1" applyProtection="1">
      <alignment horizontal="center"/>
    </xf>
    <xf numFmtId="0" fontId="6" fillId="0" borderId="0" xfId="0" applyFont="1" applyAlignment="1" applyProtection="1">
      <alignment horizontal="center"/>
      <protection locked="0"/>
    </xf>
    <xf numFmtId="0" fontId="7" fillId="0" borderId="0" xfId="0" applyFont="1" applyAlignment="1" applyProtection="1">
      <alignment horizontal="center"/>
      <protection locked="0"/>
    </xf>
    <xf numFmtId="0" fontId="8" fillId="0" borderId="1" xfId="0" applyFont="1" applyBorder="1" applyAlignment="1" applyProtection="1">
      <alignment horizontal="center"/>
    </xf>
    <xf numFmtId="0" fontId="10" fillId="0" borderId="2" xfId="0" applyFont="1" applyBorder="1" applyAlignment="1" applyProtection="1">
      <alignment horizontal="center"/>
      <protection locked="0"/>
    </xf>
    <xf numFmtId="0" fontId="10" fillId="0" borderId="2" xfId="0" applyFont="1" applyBorder="1" applyAlignment="1" applyProtection="1">
      <alignment horizontal="left"/>
      <protection locked="0"/>
    </xf>
    <xf numFmtId="0" fontId="10" fillId="0" borderId="3" xfId="0" applyFont="1" applyBorder="1" applyAlignment="1" applyProtection="1">
      <alignment horizontal="left"/>
      <protection locked="0"/>
    </xf>
    <xf numFmtId="0" fontId="14" fillId="2" borderId="5"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6"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14"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15" xfId="0" applyFont="1" applyFill="1" applyBorder="1" applyAlignment="1">
      <alignment horizontal="center" vertical="center" wrapText="1"/>
    </xf>
    <xf numFmtId="0" fontId="15" fillId="3" borderId="10"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0" fillId="0" borderId="5" xfId="0" applyFont="1" applyBorder="1" applyAlignment="1">
      <alignment horizontal="center" vertical="center"/>
    </xf>
    <xf numFmtId="0" fontId="10" fillId="0" borderId="10" xfId="0" applyFont="1" applyBorder="1" applyAlignment="1">
      <alignment horizontal="center" vertical="center"/>
    </xf>
    <xf numFmtId="0" fontId="10" fillId="0" borderId="12" xfId="0" applyFont="1" applyBorder="1" applyAlignment="1">
      <alignment horizontal="center" vertical="center"/>
    </xf>
    <xf numFmtId="0" fontId="10" fillId="0" borderId="6" xfId="0" applyFont="1" applyBorder="1" applyAlignment="1" applyProtection="1">
      <alignment horizontal="center" vertical="center" wrapText="1"/>
      <protection locked="0"/>
    </xf>
    <xf numFmtId="0" fontId="10" fillId="0" borderId="11" xfId="0" applyFont="1" applyBorder="1" applyAlignment="1" applyProtection="1">
      <alignment horizontal="center" vertical="center" wrapText="1"/>
      <protection locked="0"/>
    </xf>
    <xf numFmtId="0" fontId="10" fillId="0" borderId="13" xfId="0" applyFont="1" applyBorder="1" applyAlignment="1" applyProtection="1">
      <alignment horizontal="center" vertical="center" wrapText="1"/>
      <protection locked="0"/>
    </xf>
    <xf numFmtId="1" fontId="10" fillId="0" borderId="6" xfId="1" applyNumberFormat="1" applyFont="1" applyBorder="1" applyAlignment="1" applyProtection="1">
      <alignment horizontal="center" vertical="center"/>
      <protection locked="0"/>
    </xf>
    <xf numFmtId="1" fontId="10" fillId="0" borderId="11" xfId="1" applyNumberFormat="1" applyFont="1" applyBorder="1" applyAlignment="1" applyProtection="1">
      <alignment horizontal="center" vertical="center"/>
      <protection locked="0"/>
    </xf>
    <xf numFmtId="1" fontId="10" fillId="0" borderId="13" xfId="1" applyNumberFormat="1" applyFont="1" applyBorder="1" applyAlignment="1" applyProtection="1">
      <alignment horizontal="center" vertical="center"/>
      <protection locked="0"/>
    </xf>
    <xf numFmtId="0" fontId="10" fillId="0" borderId="6" xfId="0" applyFont="1" applyBorder="1" applyAlignment="1">
      <alignment horizontal="center" vertical="center"/>
    </xf>
    <xf numFmtId="0" fontId="10" fillId="0" borderId="11" xfId="0" applyFont="1" applyBorder="1" applyAlignment="1">
      <alignment horizontal="center" vertical="center"/>
    </xf>
    <xf numFmtId="1" fontId="10" fillId="0" borderId="6" xfId="0" applyNumberFormat="1" applyFont="1" applyBorder="1" applyAlignment="1" applyProtection="1">
      <alignment horizontal="center" vertical="center" wrapText="1"/>
      <protection locked="0"/>
    </xf>
    <xf numFmtId="1" fontId="10" fillId="0" borderId="11" xfId="0" applyNumberFormat="1" applyFont="1" applyBorder="1" applyAlignment="1" applyProtection="1">
      <alignment horizontal="center" vertical="center" wrapText="1"/>
      <protection locked="0"/>
    </xf>
    <xf numFmtId="0" fontId="10" fillId="0" borderId="6" xfId="0" applyFont="1" applyBorder="1" applyAlignment="1" applyProtection="1">
      <alignment horizontal="center" vertical="center"/>
      <protection locked="0"/>
    </xf>
    <xf numFmtId="0" fontId="10" fillId="0" borderId="11" xfId="0" applyFont="1" applyBorder="1" applyAlignment="1" applyProtection="1">
      <alignment horizontal="center" vertical="center"/>
      <protection locked="0"/>
    </xf>
    <xf numFmtId="0" fontId="14" fillId="2" borderId="9"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2" borderId="7" xfId="0" applyFont="1" applyFill="1" applyBorder="1" applyAlignment="1">
      <alignment horizontal="center" vertical="center"/>
    </xf>
    <xf numFmtId="0" fontId="15" fillId="3" borderId="5" xfId="0" applyFont="1" applyFill="1" applyBorder="1" applyAlignment="1">
      <alignment horizontal="center" vertical="center" wrapText="1"/>
    </xf>
    <xf numFmtId="0" fontId="15" fillId="3" borderId="12"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14" xfId="0" applyFont="1" applyFill="1" applyBorder="1" applyAlignment="1">
      <alignment horizontal="center" vertical="center" wrapText="1"/>
    </xf>
    <xf numFmtId="0" fontId="10" fillId="0" borderId="7" xfId="0" applyFont="1" applyBorder="1" applyAlignment="1" applyProtection="1">
      <alignment horizontal="center" vertical="center" wrapText="1"/>
      <protection locked="0"/>
    </xf>
    <xf numFmtId="0" fontId="10" fillId="0" borderId="17" xfId="0" applyFont="1" applyBorder="1" applyAlignment="1" applyProtection="1">
      <alignment horizontal="center" vertical="center" wrapText="1"/>
      <protection locked="0"/>
    </xf>
    <xf numFmtId="164" fontId="10" fillId="0" borderId="7" xfId="0" applyNumberFormat="1" applyFont="1" applyBorder="1" applyAlignment="1">
      <alignment horizontal="center" vertical="center"/>
    </xf>
    <xf numFmtId="164" fontId="10" fillId="0" borderId="17" xfId="0" applyNumberFormat="1" applyFont="1" applyBorder="1" applyAlignment="1">
      <alignment horizontal="center" vertical="center"/>
    </xf>
    <xf numFmtId="0" fontId="10" fillId="0" borderId="11" xfId="0" applyFont="1" applyBorder="1" applyAlignment="1" applyProtection="1">
      <alignment horizontal="center" vertical="top" wrapText="1"/>
      <protection locked="0"/>
    </xf>
    <xf numFmtId="0" fontId="10" fillId="0" borderId="11" xfId="2" applyFont="1" applyBorder="1" applyAlignment="1" applyProtection="1">
      <alignment horizontal="center" vertical="center" wrapText="1"/>
      <protection locked="0"/>
    </xf>
    <xf numFmtId="0" fontId="10" fillId="0" borderId="13" xfId="0" applyFont="1" applyBorder="1" applyAlignment="1">
      <alignment horizontal="center" vertical="center"/>
    </xf>
    <xf numFmtId="1" fontId="10" fillId="0" borderId="13" xfId="0" applyNumberFormat="1" applyFont="1" applyBorder="1" applyAlignment="1" applyProtection="1">
      <alignment horizontal="center" vertical="center" wrapText="1"/>
      <protection locked="0"/>
    </xf>
    <xf numFmtId="0" fontId="10" fillId="0" borderId="13" xfId="0" applyFont="1" applyBorder="1" applyAlignment="1" applyProtection="1">
      <alignment horizontal="center" vertical="center"/>
      <protection locked="0"/>
    </xf>
    <xf numFmtId="0" fontId="10" fillId="0" borderId="14" xfId="0" applyFont="1" applyBorder="1" applyAlignment="1" applyProtection="1">
      <alignment horizontal="center" vertical="center" wrapText="1"/>
      <protection locked="0"/>
    </xf>
    <xf numFmtId="164" fontId="10" fillId="0" borderId="14" xfId="0" applyNumberFormat="1" applyFont="1" applyBorder="1" applyAlignment="1">
      <alignment horizontal="center" vertical="center"/>
    </xf>
    <xf numFmtId="0" fontId="10" fillId="0" borderId="23" xfId="0" applyFont="1" applyBorder="1" applyAlignment="1">
      <alignment horizontal="center" vertical="center"/>
    </xf>
    <xf numFmtId="0" fontId="10" fillId="0" borderId="24" xfId="0" applyFont="1" applyBorder="1" applyAlignment="1" applyProtection="1">
      <alignment horizontal="center" vertical="center" wrapText="1"/>
      <protection locked="0"/>
    </xf>
    <xf numFmtId="1" fontId="10" fillId="0" borderId="24" xfId="1" applyNumberFormat="1" applyFont="1" applyBorder="1" applyAlignment="1" applyProtection="1">
      <alignment horizontal="center" vertical="center"/>
      <protection locked="0"/>
    </xf>
    <xf numFmtId="0" fontId="16" fillId="0" borderId="20" xfId="0" applyFont="1" applyBorder="1" applyAlignment="1">
      <alignment horizontal="center" vertical="center"/>
    </xf>
    <xf numFmtId="0" fontId="16" fillId="0" borderId="11" xfId="0" applyFont="1" applyBorder="1" applyAlignment="1">
      <alignment horizontal="center" vertical="center"/>
    </xf>
    <xf numFmtId="0" fontId="16" fillId="0" borderId="20" xfId="0" applyFont="1" applyBorder="1" applyAlignment="1" applyProtection="1">
      <alignment horizontal="center" vertical="center" wrapText="1"/>
      <protection locked="0"/>
    </xf>
    <xf numFmtId="0" fontId="16" fillId="0" borderId="11" xfId="0" applyFont="1" applyBorder="1" applyAlignment="1" applyProtection="1">
      <alignment horizontal="center" vertical="center" wrapText="1"/>
      <protection locked="0"/>
    </xf>
    <xf numFmtId="1" fontId="10" fillId="0" borderId="20" xfId="0" applyNumberFormat="1" applyFont="1" applyBorder="1" applyAlignment="1" applyProtection="1">
      <alignment horizontal="center" vertical="center" wrapText="1"/>
      <protection locked="0"/>
    </xf>
    <xf numFmtId="0" fontId="10" fillId="0" borderId="20" xfId="0" applyFont="1" applyBorder="1" applyAlignment="1" applyProtection="1">
      <alignment horizontal="center" vertical="center"/>
      <protection locked="0"/>
    </xf>
    <xf numFmtId="0" fontId="10" fillId="0" borderId="20" xfId="0" applyFont="1" applyBorder="1" applyAlignment="1" applyProtection="1">
      <alignment horizontal="center" vertical="center" wrapText="1"/>
      <protection locked="0"/>
    </xf>
    <xf numFmtId="0" fontId="10" fillId="0" borderId="21" xfId="0" applyFont="1" applyBorder="1" applyAlignment="1" applyProtection="1">
      <alignment horizontal="center" vertical="center" wrapText="1"/>
      <protection locked="0"/>
    </xf>
    <xf numFmtId="0" fontId="10" fillId="0" borderId="22" xfId="0" applyFont="1" applyBorder="1" applyAlignment="1">
      <alignment horizontal="center" vertical="center"/>
    </xf>
    <xf numFmtId="164" fontId="10" fillId="0" borderId="21" xfId="0" applyNumberFormat="1" applyFont="1" applyBorder="1" applyAlignment="1">
      <alignment horizontal="center" vertical="center"/>
    </xf>
    <xf numFmtId="0" fontId="10" fillId="0" borderId="24" xfId="0" applyFont="1" applyBorder="1" applyAlignment="1">
      <alignment horizontal="center" vertical="center"/>
    </xf>
    <xf numFmtId="1" fontId="10" fillId="0" borderId="24" xfId="0" applyNumberFormat="1" applyFont="1" applyBorder="1" applyAlignment="1" applyProtection="1">
      <alignment horizontal="center" vertical="center" wrapText="1"/>
      <protection locked="0"/>
    </xf>
    <xf numFmtId="0" fontId="10" fillId="0" borderId="24" xfId="0" applyFont="1" applyBorder="1" applyAlignment="1" applyProtection="1">
      <alignment horizontal="center" vertical="center"/>
      <protection locked="0"/>
    </xf>
    <xf numFmtId="0" fontId="10" fillId="0" borderId="25" xfId="0" applyFont="1" applyBorder="1" applyAlignment="1" applyProtection="1">
      <alignment horizontal="center" vertical="center" wrapText="1"/>
      <protection locked="0"/>
    </xf>
    <xf numFmtId="164" fontId="10" fillId="0" borderId="25" xfId="0" applyNumberFormat="1" applyFont="1" applyBorder="1" applyAlignment="1">
      <alignment horizontal="center" vertical="center"/>
    </xf>
    <xf numFmtId="1" fontId="10" fillId="0" borderId="20" xfId="1" applyNumberFormat="1" applyFont="1" applyBorder="1" applyAlignment="1" applyProtection="1">
      <alignment horizontal="center" vertical="center"/>
      <protection locked="0"/>
    </xf>
    <xf numFmtId="0" fontId="10" fillId="0" borderId="20" xfId="0" applyFont="1" applyBorder="1" applyAlignment="1">
      <alignment horizontal="center" vertical="center"/>
    </xf>
    <xf numFmtId="0" fontId="11" fillId="2" borderId="5" xfId="0" applyFont="1" applyFill="1" applyBorder="1" applyAlignment="1">
      <alignment horizontal="center" vertical="center"/>
    </xf>
    <xf numFmtId="0" fontId="11" fillId="2" borderId="23"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24"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36" xfId="0" applyFont="1" applyFill="1" applyBorder="1" applyAlignment="1">
      <alignment horizontal="center" vertical="center"/>
    </xf>
    <xf numFmtId="0" fontId="11" fillId="2" borderId="7" xfId="0" applyFont="1" applyFill="1" applyBorder="1" applyAlignment="1">
      <alignment horizontal="center" vertical="center"/>
    </xf>
    <xf numFmtId="0" fontId="23" fillId="0" borderId="31" xfId="0" applyFont="1" applyBorder="1" applyAlignment="1" applyProtection="1">
      <alignment horizontal="left" vertical="center" wrapText="1"/>
      <protection locked="0"/>
    </xf>
    <xf numFmtId="0" fontId="23" fillId="0" borderId="0" xfId="0" applyFont="1" applyBorder="1" applyAlignment="1" applyProtection="1">
      <alignment horizontal="left" vertical="center" wrapText="1"/>
      <protection locked="0"/>
    </xf>
    <xf numFmtId="0" fontId="23" fillId="0" borderId="32" xfId="0" applyFont="1" applyBorder="1" applyAlignment="1" applyProtection="1">
      <alignment horizontal="left" vertical="center" wrapText="1"/>
      <protection locked="0"/>
    </xf>
    <xf numFmtId="0" fontId="15" fillId="5" borderId="8" xfId="0" applyFont="1" applyFill="1" applyBorder="1" applyAlignment="1">
      <alignment horizontal="left" vertical="center" wrapText="1"/>
    </xf>
    <xf numFmtId="0" fontId="15" fillId="5" borderId="37" xfId="0" applyFont="1" applyFill="1" applyBorder="1" applyAlignment="1">
      <alignment horizontal="left" vertical="center" wrapText="1"/>
    </xf>
    <xf numFmtId="0" fontId="15" fillId="5" borderId="38" xfId="0" applyFont="1" applyFill="1" applyBorder="1" applyAlignment="1">
      <alignment horizontal="left" vertical="center" wrapText="1"/>
    </xf>
    <xf numFmtId="0" fontId="15" fillId="0" borderId="39" xfId="0" applyFont="1" applyBorder="1" applyAlignment="1">
      <alignment horizontal="left" vertical="center" wrapText="1"/>
    </xf>
    <xf numFmtId="0" fontId="15" fillId="0" borderId="3" xfId="0" applyFont="1" applyBorder="1" applyAlignment="1">
      <alignment horizontal="left" vertical="center" wrapText="1"/>
    </xf>
    <xf numFmtId="0" fontId="15" fillId="0" borderId="40" xfId="0" applyFont="1" applyBorder="1" applyAlignment="1">
      <alignment horizontal="left" vertical="center" wrapText="1"/>
    </xf>
    <xf numFmtId="0" fontId="15" fillId="5" borderId="39" xfId="0" applyFont="1" applyFill="1" applyBorder="1" applyAlignment="1">
      <alignment horizontal="left" vertical="center" wrapText="1"/>
    </xf>
    <xf numFmtId="0" fontId="15" fillId="5" borderId="3" xfId="0" applyFont="1" applyFill="1" applyBorder="1" applyAlignment="1">
      <alignment horizontal="left" vertical="center"/>
    </xf>
    <xf numFmtId="0" fontId="15" fillId="0" borderId="36" xfId="0" applyFont="1" applyBorder="1" applyAlignment="1">
      <alignment horizontal="left" vertical="center" wrapText="1"/>
    </xf>
    <xf numFmtId="0" fontId="15" fillId="0" borderId="42" xfId="0" applyFont="1" applyBorder="1" applyAlignment="1">
      <alignment horizontal="left" vertical="center"/>
    </xf>
    <xf numFmtId="0" fontId="10" fillId="0" borderId="0" xfId="0" applyFont="1" applyAlignment="1">
      <alignment horizontal="center" vertical="center"/>
    </xf>
    <xf numFmtId="0" fontId="10" fillId="0" borderId="0" xfId="0" applyFont="1" applyBorder="1" applyAlignment="1">
      <alignment horizontal="center"/>
    </xf>
  </cellXfs>
  <cellStyles count="3">
    <cellStyle name="Normal" xfId="0" builtinId="0"/>
    <cellStyle name="Normal 2" xfId="2" xr:uid="{00000000-0005-0000-0000-000001000000}"/>
    <cellStyle name="Percent" xfId="1" builtinId="5"/>
  </cellStyles>
  <dxfs count="34">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val="0"/>
        <color rgb="FFFF0000"/>
      </font>
      <fill>
        <patternFill>
          <bgColor rgb="FFFFFF00"/>
        </patternFill>
      </fill>
    </dxf>
    <dxf>
      <font>
        <color rgb="FF9C6500"/>
      </font>
      <fill>
        <patternFill>
          <bgColor rgb="FFFFFF00"/>
        </patternFill>
      </fill>
    </dxf>
    <dxf>
      <font>
        <b/>
        <i/>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val="0"/>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126594</xdr:colOff>
      <xdr:row>166</xdr:row>
      <xdr:rowOff>159027</xdr:rowOff>
    </xdr:from>
    <xdr:to>
      <xdr:col>2</xdr:col>
      <xdr:colOff>106017</xdr:colOff>
      <xdr:row>168</xdr:row>
      <xdr:rowOff>36069</xdr:rowOff>
    </xdr:to>
    <xdr:pic>
      <xdr:nvPicPr>
        <xdr:cNvPr id="13" name="Picture 12">
          <a:extLst>
            <a:ext uri="{FF2B5EF4-FFF2-40B4-BE49-F238E27FC236}">
              <a16:creationId xmlns:a16="http://schemas.microsoft.com/office/drawing/2014/main" id="{3EE7A107-C223-490E-B839-6AA37B2B33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1516" y="32004001"/>
          <a:ext cx="728171" cy="248103"/>
        </a:xfrm>
        <a:prstGeom prst="rect">
          <a:avLst/>
        </a:prstGeom>
      </xdr:spPr>
    </xdr:pic>
    <xdr:clientData/>
  </xdr:twoCellAnchor>
  <xdr:twoCellAnchor editAs="oneCell">
    <xdr:from>
      <xdr:col>0</xdr:col>
      <xdr:colOff>99060</xdr:colOff>
      <xdr:row>0</xdr:row>
      <xdr:rowOff>0</xdr:rowOff>
    </xdr:from>
    <xdr:to>
      <xdr:col>1</xdr:col>
      <xdr:colOff>670560</xdr:colOff>
      <xdr:row>1</xdr:row>
      <xdr:rowOff>175260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060" y="0"/>
          <a:ext cx="885825" cy="365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408214</xdr:colOff>
      <xdr:row>96</xdr:row>
      <xdr:rowOff>204107</xdr:rowOff>
    </xdr:from>
    <xdr:to>
      <xdr:col>4</xdr:col>
      <xdr:colOff>1825344</xdr:colOff>
      <xdr:row>98</xdr:row>
      <xdr:rowOff>312568</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46564" y="28131407"/>
          <a:ext cx="1417130" cy="1632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381000</xdr:colOff>
      <xdr:row>25</xdr:row>
      <xdr:rowOff>353786</xdr:rowOff>
    </xdr:from>
    <xdr:to>
      <xdr:col>4</xdr:col>
      <xdr:colOff>244928</xdr:colOff>
      <xdr:row>26</xdr:row>
      <xdr:rowOff>299358</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695325" y="4763861"/>
          <a:ext cx="1587953"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5% </a:t>
          </a:r>
          <a:r>
            <a:rPr kumimoji="1" lang="en-US" altLang="ja-JP" sz="1100">
              <a:latin typeface="Wingdings 3" panose="05040102010807070707" pitchFamily="18" charset="2"/>
            </a:rPr>
            <a:t>g</a:t>
          </a:r>
          <a:r>
            <a:rPr kumimoji="1" lang="en-US" altLang="ja-JP" sz="1100"/>
            <a:t> 10%</a:t>
          </a:r>
          <a:endParaRPr kumimoji="1" lang="ja-JP" altLang="en-US" sz="1100"/>
        </a:p>
      </xdr:txBody>
    </xdr:sp>
    <xdr:clientData/>
  </xdr:twoCellAnchor>
  <xdr:twoCellAnchor>
    <xdr:from>
      <xdr:col>4</xdr:col>
      <xdr:colOff>1894115</xdr:colOff>
      <xdr:row>25</xdr:row>
      <xdr:rowOff>329293</xdr:rowOff>
    </xdr:from>
    <xdr:to>
      <xdr:col>6</xdr:col>
      <xdr:colOff>451757</xdr:colOff>
      <xdr:row>26</xdr:row>
      <xdr:rowOff>274865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3932465" y="4739368"/>
          <a:ext cx="1586592"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5% </a:t>
          </a:r>
          <a:r>
            <a:rPr kumimoji="1" lang="en-US" altLang="ja-JP" sz="1100">
              <a:latin typeface="Wingdings 3" panose="05040102010807070707" pitchFamily="18" charset="2"/>
            </a:rPr>
            <a:t>g</a:t>
          </a:r>
          <a:r>
            <a:rPr kumimoji="1" lang="en-US" altLang="ja-JP" sz="1100"/>
            <a:t> 10%</a:t>
          </a:r>
          <a:endParaRPr kumimoji="1" lang="ja-JP" altLang="en-US" sz="1100"/>
        </a:p>
      </xdr:txBody>
    </xdr:sp>
    <xdr:clientData/>
  </xdr:twoCellAnchor>
  <xdr:twoCellAnchor>
    <xdr:from>
      <xdr:col>4</xdr:col>
      <xdr:colOff>1918608</xdr:colOff>
      <xdr:row>61</xdr:row>
      <xdr:rowOff>326571</xdr:rowOff>
    </xdr:from>
    <xdr:to>
      <xdr:col>6</xdr:col>
      <xdr:colOff>476250</xdr:colOff>
      <xdr:row>62</xdr:row>
      <xdr:rowOff>272143</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3956958" y="9137196"/>
          <a:ext cx="1586592"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5% </a:t>
          </a:r>
          <a:r>
            <a:rPr kumimoji="1" lang="en-US" altLang="ja-JP" sz="1100">
              <a:latin typeface="Wingdings 3" panose="05040102010807070707" pitchFamily="18" charset="2"/>
            </a:rPr>
            <a:t>g</a:t>
          </a:r>
          <a:r>
            <a:rPr kumimoji="1" lang="en-US" altLang="ja-JP" sz="1100"/>
            <a:t> 0%</a:t>
          </a:r>
          <a:endParaRPr kumimoji="1" lang="ja-JP" altLang="en-US" sz="1100"/>
        </a:p>
      </xdr:txBody>
    </xdr:sp>
    <xdr:clientData/>
  </xdr:twoCellAnchor>
  <xdr:twoCellAnchor>
    <xdr:from>
      <xdr:col>4</xdr:col>
      <xdr:colOff>1905000</xdr:colOff>
      <xdr:row>67</xdr:row>
      <xdr:rowOff>136071</xdr:rowOff>
    </xdr:from>
    <xdr:to>
      <xdr:col>6</xdr:col>
      <xdr:colOff>462642</xdr:colOff>
      <xdr:row>68</xdr:row>
      <xdr:rowOff>81643</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3943350" y="11232696"/>
          <a:ext cx="1586592"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5% </a:t>
          </a:r>
          <a:r>
            <a:rPr kumimoji="1" lang="en-US" altLang="ja-JP" sz="1100">
              <a:latin typeface="Wingdings 3" panose="05040102010807070707" pitchFamily="18" charset="2"/>
            </a:rPr>
            <a:t>g</a:t>
          </a:r>
          <a:r>
            <a:rPr kumimoji="1" lang="en-US" altLang="ja-JP" sz="1100"/>
            <a:t> 3%</a:t>
          </a:r>
          <a:endParaRPr kumimoji="1" lang="ja-JP" altLang="en-US" sz="1100"/>
        </a:p>
      </xdr:txBody>
    </xdr:sp>
    <xdr:clientData/>
  </xdr:twoCellAnchor>
  <xdr:twoCellAnchor>
    <xdr:from>
      <xdr:col>1</xdr:col>
      <xdr:colOff>136545</xdr:colOff>
      <xdr:row>70</xdr:row>
      <xdr:rowOff>360767</xdr:rowOff>
    </xdr:from>
    <xdr:to>
      <xdr:col>4</xdr:col>
      <xdr:colOff>473</xdr:colOff>
      <xdr:row>71</xdr:row>
      <xdr:rowOff>20589</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421467" y="12937080"/>
          <a:ext cx="1421058" cy="329057"/>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35% </a:t>
          </a:r>
          <a:r>
            <a:rPr kumimoji="1" lang="en-US" altLang="ja-JP" sz="1100">
              <a:latin typeface="Wingdings 3" panose="05040102010807070707" pitchFamily="18" charset="2"/>
            </a:rPr>
            <a:t>g</a:t>
          </a:r>
          <a:r>
            <a:rPr kumimoji="1" lang="en-US" altLang="ja-JP" sz="1100"/>
            <a:t> 28%</a:t>
          </a:r>
          <a:endParaRPr kumimoji="1" lang="ja-JP" altLang="en-US" sz="1100"/>
        </a:p>
      </xdr:txBody>
    </xdr:sp>
    <xdr:clientData/>
  </xdr:twoCellAnchor>
  <xdr:twoCellAnchor>
    <xdr:from>
      <xdr:col>1</xdr:col>
      <xdr:colOff>326571</xdr:colOff>
      <xdr:row>93</xdr:row>
      <xdr:rowOff>775608</xdr:rowOff>
    </xdr:from>
    <xdr:to>
      <xdr:col>4</xdr:col>
      <xdr:colOff>190499</xdr:colOff>
      <xdr:row>93</xdr:row>
      <xdr:rowOff>1102180</xdr:rowOff>
    </xdr:to>
    <xdr:sp macro="" textlink="">
      <xdr:nvSpPr>
        <xdr:cNvPr id="9" name="TextBox 8">
          <a:extLst>
            <a:ext uri="{FF2B5EF4-FFF2-40B4-BE49-F238E27FC236}">
              <a16:creationId xmlns:a16="http://schemas.microsoft.com/office/drawing/2014/main" id="{00000000-0008-0000-0300-00000A000000}"/>
            </a:ext>
          </a:extLst>
        </xdr:cNvPr>
        <xdr:cNvSpPr txBox="1"/>
      </xdr:nvSpPr>
      <xdr:spPr>
        <a:xfrm>
          <a:off x="640896" y="25654908"/>
          <a:ext cx="1587953"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60% </a:t>
          </a:r>
          <a:r>
            <a:rPr kumimoji="1" lang="en-US" altLang="ja-JP" sz="1100">
              <a:latin typeface="Wingdings 3" panose="05040102010807070707" pitchFamily="18" charset="2"/>
            </a:rPr>
            <a:t>g</a:t>
          </a:r>
          <a:r>
            <a:rPr kumimoji="1" lang="en-US" altLang="ja-JP" sz="1100"/>
            <a:t> 62%</a:t>
          </a:r>
          <a:endParaRPr kumimoji="1" lang="ja-JP" altLang="en-US" sz="1100"/>
        </a:p>
      </xdr:txBody>
    </xdr:sp>
    <xdr:clientData/>
  </xdr:twoCellAnchor>
  <xdr:twoCellAnchor>
    <xdr:from>
      <xdr:col>4</xdr:col>
      <xdr:colOff>1918607</xdr:colOff>
      <xdr:row>93</xdr:row>
      <xdr:rowOff>27214</xdr:rowOff>
    </xdr:from>
    <xdr:to>
      <xdr:col>6</xdr:col>
      <xdr:colOff>476249</xdr:colOff>
      <xdr:row>93</xdr:row>
      <xdr:rowOff>353786</xdr:rowOff>
    </xdr:to>
    <xdr:sp macro="" textlink="">
      <xdr:nvSpPr>
        <xdr:cNvPr id="10" name="TextBox 9">
          <a:extLst>
            <a:ext uri="{FF2B5EF4-FFF2-40B4-BE49-F238E27FC236}">
              <a16:creationId xmlns:a16="http://schemas.microsoft.com/office/drawing/2014/main" id="{00000000-0008-0000-0300-00000B000000}"/>
            </a:ext>
          </a:extLst>
        </xdr:cNvPr>
        <xdr:cNvSpPr txBox="1"/>
      </xdr:nvSpPr>
      <xdr:spPr>
        <a:xfrm>
          <a:off x="3956957" y="24906514"/>
          <a:ext cx="1586592"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25% </a:t>
          </a:r>
          <a:r>
            <a:rPr kumimoji="1" lang="en-US" altLang="ja-JP" sz="1100">
              <a:latin typeface="Wingdings 3" panose="05040102010807070707" pitchFamily="18" charset="2"/>
            </a:rPr>
            <a:t>g</a:t>
          </a:r>
          <a:r>
            <a:rPr kumimoji="1" lang="en-US" altLang="ja-JP" sz="1100"/>
            <a:t> 26%</a:t>
          </a:r>
          <a:endParaRPr kumimoji="1" lang="ja-JP" altLang="en-US" sz="1100"/>
        </a:p>
      </xdr:txBody>
    </xdr:sp>
    <xdr:clientData/>
  </xdr:twoCellAnchor>
  <xdr:twoCellAnchor>
    <xdr:from>
      <xdr:col>4</xdr:col>
      <xdr:colOff>1918608</xdr:colOff>
      <xdr:row>97</xdr:row>
      <xdr:rowOff>489857</xdr:rowOff>
    </xdr:from>
    <xdr:to>
      <xdr:col>6</xdr:col>
      <xdr:colOff>476250</xdr:colOff>
      <xdr:row>98</xdr:row>
      <xdr:rowOff>54429</xdr:rowOff>
    </xdr:to>
    <xdr:sp macro="" textlink="">
      <xdr:nvSpPr>
        <xdr:cNvPr id="11" name="TextBox 10">
          <a:extLst>
            <a:ext uri="{FF2B5EF4-FFF2-40B4-BE49-F238E27FC236}">
              <a16:creationId xmlns:a16="http://schemas.microsoft.com/office/drawing/2014/main" id="{00000000-0008-0000-0300-00000C000000}"/>
            </a:ext>
          </a:extLst>
        </xdr:cNvPr>
        <xdr:cNvSpPr txBox="1"/>
      </xdr:nvSpPr>
      <xdr:spPr>
        <a:xfrm>
          <a:off x="3956958" y="29179157"/>
          <a:ext cx="1586592" cy="32657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Changed 25% </a:t>
          </a:r>
          <a:r>
            <a:rPr kumimoji="1" lang="en-US" altLang="ja-JP" sz="1100">
              <a:latin typeface="Wingdings 3" panose="05040102010807070707" pitchFamily="18" charset="2"/>
            </a:rPr>
            <a:t>g</a:t>
          </a:r>
          <a:r>
            <a:rPr kumimoji="1" lang="en-US" altLang="ja-JP" sz="1100"/>
            <a:t> 26%</a:t>
          </a:r>
          <a:endParaRPr kumimoji="1" lang="ja-JP" altLang="en-US" sz="1100"/>
        </a:p>
      </xdr:txBody>
    </xdr:sp>
    <xdr:clientData/>
  </xdr:twoCellAnchor>
  <xdr:twoCellAnchor editAs="oneCell">
    <xdr:from>
      <xdr:col>1</xdr:col>
      <xdr:colOff>357809</xdr:colOff>
      <xdr:row>191</xdr:row>
      <xdr:rowOff>119269</xdr:rowOff>
    </xdr:from>
    <xdr:to>
      <xdr:col>2</xdr:col>
      <xdr:colOff>159025</xdr:colOff>
      <xdr:row>193</xdr:row>
      <xdr:rowOff>32894</xdr:rowOff>
    </xdr:to>
    <xdr:pic>
      <xdr:nvPicPr>
        <xdr:cNvPr id="15" name="Picture 14">
          <a:extLst>
            <a:ext uri="{FF2B5EF4-FFF2-40B4-BE49-F238E27FC236}">
              <a16:creationId xmlns:a16="http://schemas.microsoft.com/office/drawing/2014/main" id="{42975198-C075-47F0-94E4-CEB4C295DBB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2731" y="40021565"/>
          <a:ext cx="549964" cy="218425"/>
        </a:xfrm>
        <a:prstGeom prst="rect">
          <a:avLst/>
        </a:prstGeom>
      </xdr:spPr>
    </xdr:pic>
    <xdr:clientData/>
  </xdr:twoCellAnchor>
  <xdr:twoCellAnchor editAs="oneCell">
    <xdr:from>
      <xdr:col>4</xdr:col>
      <xdr:colOff>112645</xdr:colOff>
      <xdr:row>212</xdr:row>
      <xdr:rowOff>894521</xdr:rowOff>
    </xdr:from>
    <xdr:to>
      <xdr:col>4</xdr:col>
      <xdr:colOff>662609</xdr:colOff>
      <xdr:row>213</xdr:row>
      <xdr:rowOff>185294</xdr:rowOff>
    </xdr:to>
    <xdr:pic>
      <xdr:nvPicPr>
        <xdr:cNvPr id="14" name="Picture 13">
          <a:extLst>
            <a:ext uri="{FF2B5EF4-FFF2-40B4-BE49-F238E27FC236}">
              <a16:creationId xmlns:a16="http://schemas.microsoft.com/office/drawing/2014/main" id="{6D5BFF77-8360-4578-A8C1-C01AE9AE695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54697" y="44003843"/>
          <a:ext cx="549964" cy="218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Q219"/>
  <sheetViews>
    <sheetView tabSelected="1" topLeftCell="A175" zoomScale="130" zoomScaleNormal="130" zoomScaleSheetLayoutView="115" workbookViewId="0">
      <selection activeCell="K182" sqref="K182"/>
    </sheetView>
  </sheetViews>
  <sheetFormatPr defaultColWidth="9.109375" defaultRowHeight="14.4"/>
  <cols>
    <col min="1" max="1" width="4.109375" style="3" customWidth="1"/>
    <col min="2" max="2" width="10.88671875" style="3" customWidth="1"/>
    <col min="3" max="3" width="8.88671875" style="3" customWidth="1"/>
    <col min="4" max="4" width="2.88671875" style="3" bestFit="1" customWidth="1"/>
    <col min="5" max="5" width="30.88671875" style="3" customWidth="1"/>
    <col min="6" max="7" width="8.88671875" style="3" customWidth="1"/>
    <col min="8" max="8" width="10.88671875" style="3" customWidth="1"/>
    <col min="9" max="9" width="30.88671875" style="3" customWidth="1"/>
    <col min="10" max="10" width="10.88671875" style="3" customWidth="1"/>
    <col min="11" max="11" width="30.88671875" style="2" customWidth="1"/>
    <col min="12" max="12" width="8.88671875" style="2" customWidth="1"/>
    <col min="13" max="13" width="8.88671875" style="3" customWidth="1"/>
    <col min="14" max="14" width="16.6640625" style="3" customWidth="1"/>
    <col min="15" max="15" width="70.88671875" style="4" customWidth="1"/>
    <col min="16" max="16384" width="9.109375" style="3"/>
  </cols>
  <sheetData>
    <row r="1" spans="1:15" ht="15" customHeight="1">
      <c r="A1" s="161" t="s">
        <v>0</v>
      </c>
      <c r="B1" s="161"/>
      <c r="C1" s="161"/>
      <c r="D1" s="161"/>
      <c r="E1" s="161"/>
      <c r="F1" s="161"/>
      <c r="G1" s="161"/>
      <c r="H1" s="161"/>
      <c r="I1" s="161"/>
      <c r="J1" s="161"/>
      <c r="K1" s="1"/>
    </row>
    <row r="2" spans="1:15" ht="15" customHeight="1">
      <c r="A2" s="162" t="s">
        <v>149</v>
      </c>
      <c r="B2" s="163"/>
      <c r="C2" s="163"/>
      <c r="D2" s="163"/>
      <c r="E2" s="163"/>
      <c r="F2" s="163"/>
      <c r="G2" s="163"/>
      <c r="H2" s="163"/>
      <c r="I2" s="163"/>
      <c r="J2" s="163"/>
      <c r="K2" s="1"/>
    </row>
    <row r="3" spans="1:15" ht="12" customHeight="1" thickBot="1">
      <c r="A3" s="164" t="s">
        <v>1</v>
      </c>
      <c r="B3" s="164"/>
      <c r="C3" s="164"/>
      <c r="D3" s="164"/>
      <c r="E3" s="164"/>
      <c r="F3" s="164"/>
      <c r="G3" s="164"/>
      <c r="H3" s="164"/>
      <c r="I3" s="164"/>
      <c r="J3" s="164"/>
      <c r="K3" s="5"/>
    </row>
    <row r="4" spans="1:15" ht="9" customHeight="1" thickTop="1">
      <c r="K4" s="5"/>
    </row>
    <row r="5" spans="1:15" s="7" customFormat="1" ht="12">
      <c r="A5" s="6" t="s">
        <v>2</v>
      </c>
      <c r="C5" s="165" t="s">
        <v>146</v>
      </c>
      <c r="D5" s="165"/>
      <c r="E5" s="165"/>
      <c r="H5" s="8" t="s">
        <v>3</v>
      </c>
      <c r="I5" s="166" t="s">
        <v>4</v>
      </c>
      <c r="J5" s="166"/>
      <c r="K5" s="9"/>
      <c r="L5" s="10"/>
      <c r="O5" s="11"/>
    </row>
    <row r="6" spans="1:15" s="7" customFormat="1" ht="12">
      <c r="A6" s="6" t="s">
        <v>5</v>
      </c>
      <c r="C6" s="167" t="s">
        <v>6</v>
      </c>
      <c r="D6" s="167"/>
      <c r="E6" s="167"/>
      <c r="H6" s="8"/>
      <c r="I6" s="12"/>
      <c r="J6" s="12"/>
      <c r="K6" s="9"/>
      <c r="L6" s="10"/>
      <c r="O6" s="13"/>
    </row>
    <row r="7" spans="1:15" s="7" customFormat="1" ht="12">
      <c r="A7" s="6" t="s">
        <v>7</v>
      </c>
      <c r="C7" s="167" t="s">
        <v>147</v>
      </c>
      <c r="D7" s="167"/>
      <c r="E7" s="167"/>
      <c r="H7" s="8" t="s">
        <v>8</v>
      </c>
      <c r="I7" s="166"/>
      <c r="J7" s="166"/>
      <c r="K7" s="9"/>
      <c r="L7" s="10"/>
      <c r="O7" s="13"/>
    </row>
    <row r="8" spans="1:15" s="7" customFormat="1" ht="12">
      <c r="A8" s="6" t="s">
        <v>9</v>
      </c>
      <c r="C8" s="167"/>
      <c r="D8" s="167"/>
      <c r="E8" s="167"/>
      <c r="H8" s="8" t="s">
        <v>10</v>
      </c>
      <c r="I8" s="166"/>
      <c r="J8" s="166"/>
      <c r="K8" s="9"/>
      <c r="L8" s="10"/>
      <c r="O8" s="13"/>
    </row>
    <row r="9" spans="1:15" s="7" customFormat="1" ht="12">
      <c r="A9" s="6" t="s">
        <v>11</v>
      </c>
      <c r="C9" s="167">
        <v>220068460</v>
      </c>
      <c r="D9" s="167"/>
      <c r="E9" s="167"/>
      <c r="I9" s="14"/>
      <c r="J9" s="14"/>
      <c r="K9" s="9"/>
      <c r="L9" s="10"/>
      <c r="O9" s="13"/>
    </row>
    <row r="10" spans="1:15" s="7" customFormat="1" ht="12">
      <c r="A10" s="6"/>
      <c r="C10" s="15"/>
      <c r="D10" s="15"/>
      <c r="E10" s="15"/>
      <c r="I10" s="14"/>
      <c r="J10" s="14"/>
      <c r="K10" s="9"/>
      <c r="L10" s="10"/>
      <c r="O10" s="13"/>
    </row>
    <row r="11" spans="1:15" s="7" customFormat="1" ht="12">
      <c r="A11" s="6" t="s">
        <v>12</v>
      </c>
      <c r="C11" s="166"/>
      <c r="D11" s="166"/>
      <c r="E11" s="166"/>
      <c r="K11" s="9"/>
      <c r="L11" s="10"/>
      <c r="O11" s="13"/>
    </row>
    <row r="12" spans="1:15" s="7" customFormat="1" ht="12">
      <c r="A12" s="6" t="s">
        <v>13</v>
      </c>
      <c r="C12" s="167"/>
      <c r="D12" s="167"/>
      <c r="E12" s="167"/>
      <c r="K12" s="9"/>
      <c r="L12" s="10"/>
      <c r="O12" s="13"/>
    </row>
    <row r="13" spans="1:15" s="7" customFormat="1" ht="12">
      <c r="A13" s="6" t="s">
        <v>14</v>
      </c>
      <c r="C13" s="167"/>
      <c r="D13" s="167"/>
      <c r="E13" s="167"/>
      <c r="F13" s="7" t="s">
        <v>15</v>
      </c>
      <c r="K13" s="9"/>
      <c r="L13" s="10"/>
      <c r="O13" s="13"/>
    </row>
    <row r="14" spans="1:15" ht="5.25" customHeight="1">
      <c r="A14" s="16"/>
      <c r="B14" s="17"/>
      <c r="C14" s="16"/>
      <c r="D14" s="16"/>
      <c r="E14" s="17"/>
      <c r="F14" s="17"/>
      <c r="I14" s="17"/>
      <c r="J14" s="17"/>
      <c r="K14" s="5"/>
    </row>
    <row r="15" spans="1:15" ht="15" thickBot="1">
      <c r="A15" s="18" t="s">
        <v>16</v>
      </c>
      <c r="B15" s="19"/>
      <c r="C15" s="19"/>
      <c r="D15" s="19"/>
      <c r="E15" s="19"/>
      <c r="F15" s="19"/>
      <c r="G15" s="19"/>
      <c r="H15" s="19"/>
      <c r="I15" s="19"/>
      <c r="J15" s="19"/>
      <c r="K15" s="5"/>
    </row>
    <row r="16" spans="1:15" s="7" customFormat="1" ht="12">
      <c r="A16" s="20" t="s">
        <v>17</v>
      </c>
      <c r="B16" s="21"/>
      <c r="K16" s="10"/>
      <c r="L16" s="10"/>
      <c r="O16" s="13"/>
    </row>
    <row r="17" spans="1:17" s="7" customFormat="1" ht="12">
      <c r="A17" s="21"/>
      <c r="B17" s="21" t="s">
        <v>18</v>
      </c>
      <c r="K17" s="10"/>
      <c r="L17" s="10"/>
      <c r="O17" s="13"/>
    </row>
    <row r="18" spans="1:17" s="7" customFormat="1" ht="12">
      <c r="A18" s="21"/>
      <c r="B18" s="21" t="s">
        <v>19</v>
      </c>
      <c r="K18" s="10"/>
      <c r="L18" s="10"/>
      <c r="O18" s="13"/>
    </row>
    <row r="19" spans="1:17" s="7" customFormat="1" ht="12">
      <c r="A19" s="21"/>
      <c r="B19" s="21" t="s">
        <v>20</v>
      </c>
      <c r="K19" s="10"/>
      <c r="L19" s="10"/>
      <c r="O19" s="13"/>
    </row>
    <row r="20" spans="1:17" s="7" customFormat="1" ht="12">
      <c r="A20" s="21"/>
      <c r="B20" s="21" t="s">
        <v>21</v>
      </c>
      <c r="K20" s="10"/>
      <c r="L20" s="10"/>
      <c r="O20" s="13"/>
    </row>
    <row r="21" spans="1:17" s="7" customFormat="1" ht="12.6" thickBot="1">
      <c r="A21" s="21"/>
      <c r="B21" s="21" t="s">
        <v>22</v>
      </c>
      <c r="K21" s="10"/>
      <c r="L21" s="10"/>
      <c r="O21" s="13"/>
    </row>
    <row r="22" spans="1:17" s="22" customFormat="1" ht="17.399999999999999" customHeight="1">
      <c r="A22" s="168" t="s">
        <v>23</v>
      </c>
      <c r="B22" s="170" t="s">
        <v>24</v>
      </c>
      <c r="C22" s="172" t="s">
        <v>25</v>
      </c>
      <c r="D22" s="174" t="s">
        <v>26</v>
      </c>
      <c r="E22" s="175"/>
      <c r="F22" s="195" t="s">
        <v>25</v>
      </c>
      <c r="G22" s="172" t="s">
        <v>27</v>
      </c>
      <c r="H22" s="168" t="s">
        <v>28</v>
      </c>
      <c r="I22" s="197"/>
      <c r="J22" s="168" t="s">
        <v>29</v>
      </c>
      <c r="K22" s="197"/>
      <c r="L22" s="198" t="s">
        <v>30</v>
      </c>
      <c r="M22" s="200" t="s">
        <v>31</v>
      </c>
      <c r="N22" s="178" t="s">
        <v>32</v>
      </c>
      <c r="O22" s="179" t="s">
        <v>33</v>
      </c>
    </row>
    <row r="23" spans="1:17" s="25" customFormat="1" ht="17.399999999999999" customHeight="1" thickBot="1">
      <c r="A23" s="169"/>
      <c r="B23" s="171"/>
      <c r="C23" s="173"/>
      <c r="D23" s="176"/>
      <c r="E23" s="177"/>
      <c r="F23" s="196"/>
      <c r="G23" s="173"/>
      <c r="H23" s="23" t="s">
        <v>34</v>
      </c>
      <c r="I23" s="24" t="s">
        <v>35</v>
      </c>
      <c r="J23" s="23" t="s">
        <v>34</v>
      </c>
      <c r="K23" s="24" t="s">
        <v>36</v>
      </c>
      <c r="L23" s="199"/>
      <c r="M23" s="201"/>
      <c r="N23" s="178"/>
      <c r="O23" s="179"/>
    </row>
    <row r="24" spans="1:17" s="21" customFormat="1" ht="30" customHeight="1">
      <c r="A24" s="180">
        <v>1</v>
      </c>
      <c r="B24" s="183" t="s">
        <v>37</v>
      </c>
      <c r="C24" s="186">
        <v>10</v>
      </c>
      <c r="D24" s="189">
        <v>1</v>
      </c>
      <c r="E24" s="183" t="s">
        <v>38</v>
      </c>
      <c r="F24" s="183">
        <v>10</v>
      </c>
      <c r="G24" s="191">
        <f>F24/$C$24*100</f>
        <v>100</v>
      </c>
      <c r="H24" s="193"/>
      <c r="I24" s="183" t="s">
        <v>150</v>
      </c>
      <c r="J24" s="193"/>
      <c r="K24" s="202"/>
      <c r="L24" s="180" t="b">
        <f>IF(OR($C$24=0,G24=0),FALSE,IF(J24="Outstanding",5,IF(J24="Exceeds",4,IF(J24="Successful",3,IF(J24="Partially",2,IF(J24="Unacceptable",1))))))</f>
        <v>0</v>
      </c>
      <c r="M24" s="204">
        <f>$C$24*G24*L24/10000</f>
        <v>0</v>
      </c>
      <c r="N24" s="26" t="s">
        <v>39</v>
      </c>
      <c r="O24" s="27" t="s">
        <v>40</v>
      </c>
      <c r="Q24" s="28" t="str">
        <f>IF(AND($C$24&gt;0,G24&gt;0,J24=""),"RATING REQ'D",IF(AND(K24="",OR(J24="Outstanding",J24="Exceeds",J24="Unacceptable")),"Comments compulsory for O, E or U rating",""))</f>
        <v>RATING REQ'D</v>
      </c>
    </row>
    <row r="25" spans="1:17" s="21" customFormat="1" ht="30" customHeight="1">
      <c r="A25" s="181"/>
      <c r="B25" s="184"/>
      <c r="C25" s="187"/>
      <c r="D25" s="190"/>
      <c r="E25" s="184"/>
      <c r="F25" s="184"/>
      <c r="G25" s="192"/>
      <c r="H25" s="194"/>
      <c r="I25" s="184"/>
      <c r="J25" s="194"/>
      <c r="K25" s="203"/>
      <c r="L25" s="181"/>
      <c r="M25" s="205"/>
      <c r="N25" s="26" t="s">
        <v>41</v>
      </c>
      <c r="O25" s="27" t="s">
        <v>42</v>
      </c>
      <c r="Q25" s="28"/>
    </row>
    <row r="26" spans="1:17" s="21" customFormat="1" ht="30" customHeight="1">
      <c r="A26" s="181"/>
      <c r="B26" s="184"/>
      <c r="C26" s="187"/>
      <c r="D26" s="190"/>
      <c r="E26" s="184"/>
      <c r="F26" s="184"/>
      <c r="G26" s="192"/>
      <c r="H26" s="194"/>
      <c r="I26" s="184"/>
      <c r="J26" s="194"/>
      <c r="K26" s="203"/>
      <c r="L26" s="181"/>
      <c r="M26" s="205"/>
      <c r="N26" s="26" t="s">
        <v>43</v>
      </c>
      <c r="O26" s="27" t="s">
        <v>44</v>
      </c>
      <c r="Q26" s="28"/>
    </row>
    <row r="27" spans="1:17" s="21" customFormat="1" ht="30" customHeight="1">
      <c r="A27" s="181"/>
      <c r="B27" s="184"/>
      <c r="C27" s="187"/>
      <c r="D27" s="190"/>
      <c r="E27" s="184"/>
      <c r="F27" s="184"/>
      <c r="G27" s="192"/>
      <c r="H27" s="194"/>
      <c r="I27" s="184"/>
      <c r="J27" s="194"/>
      <c r="K27" s="203"/>
      <c r="L27" s="181"/>
      <c r="M27" s="205"/>
      <c r="N27" s="26" t="s">
        <v>45</v>
      </c>
      <c r="O27" s="27" t="s">
        <v>46</v>
      </c>
      <c r="Q27" s="28"/>
    </row>
    <row r="28" spans="1:17" s="21" customFormat="1" ht="30" customHeight="1" thickBot="1">
      <c r="A28" s="181"/>
      <c r="B28" s="184"/>
      <c r="C28" s="187"/>
      <c r="D28" s="190"/>
      <c r="E28" s="184"/>
      <c r="F28" s="184"/>
      <c r="G28" s="192"/>
      <c r="H28" s="194"/>
      <c r="I28" s="184"/>
      <c r="J28" s="194"/>
      <c r="K28" s="203"/>
      <c r="L28" s="181"/>
      <c r="M28" s="205"/>
      <c r="N28" s="26" t="s">
        <v>47</v>
      </c>
      <c r="O28" s="27" t="s">
        <v>48</v>
      </c>
      <c r="Q28" s="28"/>
    </row>
    <row r="29" spans="1:17" s="21" customFormat="1" ht="30" hidden="1" customHeight="1">
      <c r="A29" s="181"/>
      <c r="B29" s="184"/>
      <c r="C29" s="187"/>
      <c r="D29" s="190"/>
      <c r="E29" s="206"/>
      <c r="F29" s="184"/>
      <c r="G29" s="192">
        <f>F29/$C$24*100</f>
        <v>0</v>
      </c>
      <c r="H29" s="194"/>
      <c r="I29" s="184"/>
      <c r="J29" s="194"/>
      <c r="K29" s="203"/>
      <c r="L29" s="181" t="b">
        <f>IF(OR($C$24=0,G29=0),FALSE,IF(J29="Outstanding",5,IF(J29="Exceeds",4,IF(J29="Successful",3,IF(J29="Partially",2,IF(J29="Unacceptable",1))))))</f>
        <v>0</v>
      </c>
      <c r="M29" s="205">
        <f>$C$24*G29*L29/10000</f>
        <v>0</v>
      </c>
      <c r="N29" s="29"/>
      <c r="O29" s="30"/>
      <c r="Q29" s="28" t="str">
        <f>IF(AND($C$24&gt;0,G29&gt;0,J29=""),"RATING REQ'D",IF(AND(K29="",OR(J29="Outstanding",J29="Exceeds",J29="Unacceptable")),"Comments compulsory for O, E or U rating",""))</f>
        <v/>
      </c>
    </row>
    <row r="30" spans="1:17" s="21" customFormat="1" ht="30" hidden="1" customHeight="1">
      <c r="A30" s="181"/>
      <c r="B30" s="184"/>
      <c r="C30" s="187"/>
      <c r="D30" s="190"/>
      <c r="E30" s="206"/>
      <c r="F30" s="184"/>
      <c r="G30" s="192"/>
      <c r="H30" s="194"/>
      <c r="I30" s="184"/>
      <c r="J30" s="194"/>
      <c r="K30" s="203"/>
      <c r="L30" s="181"/>
      <c r="M30" s="205"/>
      <c r="N30" s="31"/>
      <c r="O30" s="30"/>
      <c r="Q30" s="28"/>
    </row>
    <row r="31" spans="1:17" s="21" customFormat="1" ht="30" hidden="1" customHeight="1">
      <c r="A31" s="181"/>
      <c r="B31" s="184"/>
      <c r="C31" s="187"/>
      <c r="D31" s="190"/>
      <c r="E31" s="206"/>
      <c r="F31" s="184"/>
      <c r="G31" s="192"/>
      <c r="H31" s="194"/>
      <c r="I31" s="184"/>
      <c r="J31" s="194"/>
      <c r="K31" s="203"/>
      <c r="L31" s="181"/>
      <c r="M31" s="205"/>
      <c r="N31" s="31"/>
      <c r="O31" s="32"/>
      <c r="Q31" s="28"/>
    </row>
    <row r="32" spans="1:17" s="21" customFormat="1" ht="30" hidden="1" customHeight="1">
      <c r="A32" s="181"/>
      <c r="B32" s="184"/>
      <c r="C32" s="187"/>
      <c r="D32" s="190"/>
      <c r="E32" s="206"/>
      <c r="F32" s="184"/>
      <c r="G32" s="192"/>
      <c r="H32" s="194"/>
      <c r="I32" s="184"/>
      <c r="J32" s="194"/>
      <c r="K32" s="203"/>
      <c r="L32" s="181"/>
      <c r="M32" s="205"/>
      <c r="N32" s="29"/>
      <c r="O32" s="30"/>
      <c r="Q32" s="28"/>
    </row>
    <row r="33" spans="1:17" s="21" customFormat="1" ht="30" hidden="1" customHeight="1">
      <c r="A33" s="181"/>
      <c r="B33" s="184"/>
      <c r="C33" s="187"/>
      <c r="D33" s="190"/>
      <c r="E33" s="206"/>
      <c r="F33" s="184"/>
      <c r="G33" s="192"/>
      <c r="H33" s="194"/>
      <c r="I33" s="184"/>
      <c r="J33" s="194"/>
      <c r="K33" s="203"/>
      <c r="L33" s="181"/>
      <c r="M33" s="205"/>
      <c r="N33" s="29"/>
      <c r="O33" s="30"/>
      <c r="Q33" s="28"/>
    </row>
    <row r="34" spans="1:17" s="21" customFormat="1" ht="30" hidden="1" customHeight="1">
      <c r="A34" s="181"/>
      <c r="B34" s="184"/>
      <c r="C34" s="187"/>
      <c r="D34" s="190"/>
      <c r="E34" s="184"/>
      <c r="F34" s="184"/>
      <c r="G34" s="192">
        <f>F34/$C$24*100</f>
        <v>0</v>
      </c>
      <c r="H34" s="194"/>
      <c r="I34" s="184"/>
      <c r="J34" s="194"/>
      <c r="K34" s="203"/>
      <c r="L34" s="181" t="b">
        <f>IF(OR($C$24=0,G34=0),FALSE,IF(J34="Outstanding",5,IF(J34="Exceeds",4,IF(J34="Successful",3,IF(J34="Partially",2,IF(J34="Unacceptable",1))))))</f>
        <v>0</v>
      </c>
      <c r="M34" s="205">
        <f>$C$24*G34*L34/10000</f>
        <v>0</v>
      </c>
      <c r="N34" s="29"/>
      <c r="O34" s="33"/>
      <c r="Q34" s="28" t="str">
        <f>IF(AND($C$24&gt;0,G34&gt;0,J34=""),"RATING REQ'D",IF(AND(K34="",OR(J34="Outstanding",J34="Exceeds",J34="Unacceptable")),"Comments compulsory for O, E or U rating",""))</f>
        <v/>
      </c>
    </row>
    <row r="35" spans="1:17" s="21" customFormat="1" ht="30" hidden="1" customHeight="1">
      <c r="A35" s="181"/>
      <c r="B35" s="184"/>
      <c r="C35" s="187"/>
      <c r="D35" s="190"/>
      <c r="E35" s="184"/>
      <c r="F35" s="184"/>
      <c r="G35" s="192"/>
      <c r="H35" s="194"/>
      <c r="I35" s="184"/>
      <c r="J35" s="194"/>
      <c r="K35" s="203"/>
      <c r="L35" s="181"/>
      <c r="M35" s="205"/>
      <c r="N35" s="29"/>
      <c r="O35" s="33"/>
      <c r="Q35" s="28"/>
    </row>
    <row r="36" spans="1:17" s="21" customFormat="1" ht="30" hidden="1" customHeight="1">
      <c r="A36" s="181"/>
      <c r="B36" s="184"/>
      <c r="C36" s="187"/>
      <c r="D36" s="190"/>
      <c r="E36" s="184"/>
      <c r="F36" s="184"/>
      <c r="G36" s="192"/>
      <c r="H36" s="194"/>
      <c r="I36" s="184"/>
      <c r="J36" s="194"/>
      <c r="K36" s="203"/>
      <c r="L36" s="181"/>
      <c r="M36" s="205"/>
      <c r="N36" s="31"/>
      <c r="O36" s="33"/>
      <c r="Q36" s="28"/>
    </row>
    <row r="37" spans="1:17" s="21" customFormat="1" ht="30" hidden="1" customHeight="1">
      <c r="A37" s="181"/>
      <c r="B37" s="184"/>
      <c r="C37" s="187"/>
      <c r="D37" s="190"/>
      <c r="E37" s="184"/>
      <c r="F37" s="184"/>
      <c r="G37" s="192"/>
      <c r="H37" s="194"/>
      <c r="I37" s="184"/>
      <c r="J37" s="194"/>
      <c r="K37" s="203"/>
      <c r="L37" s="181"/>
      <c r="M37" s="205"/>
      <c r="N37" s="29"/>
      <c r="O37" s="33"/>
      <c r="Q37" s="28"/>
    </row>
    <row r="38" spans="1:17" s="21" customFormat="1" ht="30" hidden="1" customHeight="1">
      <c r="A38" s="181"/>
      <c r="B38" s="184"/>
      <c r="C38" s="187"/>
      <c r="D38" s="190"/>
      <c r="E38" s="184"/>
      <c r="F38" s="184"/>
      <c r="G38" s="192"/>
      <c r="H38" s="194"/>
      <c r="I38" s="184"/>
      <c r="J38" s="194"/>
      <c r="K38" s="203"/>
      <c r="L38" s="181"/>
      <c r="M38" s="205"/>
      <c r="N38" s="29"/>
      <c r="O38" s="33"/>
      <c r="Q38" s="28"/>
    </row>
    <row r="39" spans="1:17" s="21" customFormat="1" ht="30" hidden="1" customHeight="1">
      <c r="A39" s="181"/>
      <c r="B39" s="184"/>
      <c r="C39" s="187"/>
      <c r="D39" s="190"/>
      <c r="E39" s="207"/>
      <c r="F39" s="184"/>
      <c r="G39" s="192">
        <f>F39/$C$24*100</f>
        <v>0</v>
      </c>
      <c r="H39" s="194"/>
      <c r="I39" s="184"/>
      <c r="J39" s="194"/>
      <c r="K39" s="203"/>
      <c r="L39" s="181" t="b">
        <f>IF(OR($C$24=0,G39=0),FALSE,IF(J39="Outstanding",5,IF(J39="Exceeds",4,IF(J39="Successful",3,IF(J39="Partially",2,IF(J39="Unacceptable",1))))))</f>
        <v>0</v>
      </c>
      <c r="M39" s="205">
        <f>$C$24*G39*L39/10000</f>
        <v>0</v>
      </c>
      <c r="N39" s="29"/>
      <c r="O39" s="34"/>
      <c r="Q39" s="28" t="str">
        <f>IF(AND($C$24&gt;0,G39&gt;0,J39=""),"RATING REQ'D",IF(AND(K39="",OR(J39="Outstanding",J39="Exceeds",J39="Unacceptable")),"Comments compulsory for O, E or U rating",""))</f>
        <v/>
      </c>
    </row>
    <row r="40" spans="1:17" s="21" customFormat="1" ht="30" hidden="1" customHeight="1">
      <c r="A40" s="181"/>
      <c r="B40" s="184"/>
      <c r="C40" s="187"/>
      <c r="D40" s="190"/>
      <c r="E40" s="207"/>
      <c r="F40" s="184"/>
      <c r="G40" s="192"/>
      <c r="H40" s="194"/>
      <c r="I40" s="184"/>
      <c r="J40" s="194"/>
      <c r="K40" s="203"/>
      <c r="L40" s="181"/>
      <c r="M40" s="205"/>
      <c r="N40" s="29"/>
      <c r="O40" s="34"/>
      <c r="Q40" s="28"/>
    </row>
    <row r="41" spans="1:17" s="21" customFormat="1" ht="30" hidden="1" customHeight="1">
      <c r="A41" s="181"/>
      <c r="B41" s="184"/>
      <c r="C41" s="187"/>
      <c r="D41" s="190"/>
      <c r="E41" s="207"/>
      <c r="F41" s="184"/>
      <c r="G41" s="192"/>
      <c r="H41" s="194"/>
      <c r="I41" s="184"/>
      <c r="J41" s="194"/>
      <c r="K41" s="203"/>
      <c r="L41" s="181"/>
      <c r="M41" s="205"/>
      <c r="N41" s="29"/>
      <c r="O41" s="35"/>
      <c r="Q41" s="28"/>
    </row>
    <row r="42" spans="1:17" s="21" customFormat="1" ht="30" hidden="1" customHeight="1">
      <c r="A42" s="181"/>
      <c r="B42" s="184"/>
      <c r="C42" s="187"/>
      <c r="D42" s="190"/>
      <c r="E42" s="207"/>
      <c r="F42" s="184"/>
      <c r="G42" s="192"/>
      <c r="H42" s="194"/>
      <c r="I42" s="184"/>
      <c r="J42" s="194"/>
      <c r="K42" s="203"/>
      <c r="L42" s="181"/>
      <c r="M42" s="205"/>
      <c r="N42" s="29"/>
      <c r="O42" s="36"/>
      <c r="Q42" s="28"/>
    </row>
    <row r="43" spans="1:17" s="21" customFormat="1" ht="30" hidden="1" customHeight="1">
      <c r="A43" s="181"/>
      <c r="B43" s="184"/>
      <c r="C43" s="187"/>
      <c r="D43" s="190"/>
      <c r="E43" s="207"/>
      <c r="F43" s="184"/>
      <c r="G43" s="192"/>
      <c r="H43" s="194"/>
      <c r="I43" s="184"/>
      <c r="J43" s="194"/>
      <c r="K43" s="203"/>
      <c r="L43" s="181"/>
      <c r="M43" s="205"/>
      <c r="N43" s="29"/>
      <c r="O43" s="36"/>
      <c r="Q43" s="28"/>
    </row>
    <row r="44" spans="1:17" s="21" customFormat="1" ht="30" hidden="1" customHeight="1">
      <c r="A44" s="181"/>
      <c r="B44" s="184"/>
      <c r="C44" s="187"/>
      <c r="D44" s="190"/>
      <c r="E44" s="184"/>
      <c r="F44" s="184"/>
      <c r="G44" s="192">
        <f>F44/$C$24*100</f>
        <v>0</v>
      </c>
      <c r="H44" s="194"/>
      <c r="I44" s="184"/>
      <c r="J44" s="194"/>
      <c r="K44" s="203"/>
      <c r="L44" s="181" t="b">
        <f>IF(OR($C$24=0,G44=0),FALSE,IF(J44="Outstanding",5,IF(J44="Exceeds",4,IF(J44="Successful",3,IF(J44="Partially",2,IF(J44="Unacceptable",1))))))</f>
        <v>0</v>
      </c>
      <c r="M44" s="205">
        <f>$C$24*G44*L44/10000</f>
        <v>0</v>
      </c>
      <c r="N44" s="29"/>
      <c r="O44" s="34"/>
      <c r="Q44" s="28" t="str">
        <f>IF(AND($C$24&gt;0,G44&gt;0,J44=""),"RATING REQ'D",IF(AND(K44="",OR(J44="Outstanding",J44="Exceeds",J44="Unacceptable")),"Comments compulsory for O, E or U rating",""))</f>
        <v/>
      </c>
    </row>
    <row r="45" spans="1:17" s="21" customFormat="1" ht="30" hidden="1" customHeight="1">
      <c r="A45" s="181"/>
      <c r="B45" s="184"/>
      <c r="C45" s="187"/>
      <c r="D45" s="190"/>
      <c r="E45" s="184"/>
      <c r="F45" s="184"/>
      <c r="G45" s="192"/>
      <c r="H45" s="194"/>
      <c r="I45" s="184"/>
      <c r="J45" s="194"/>
      <c r="K45" s="203"/>
      <c r="L45" s="181"/>
      <c r="M45" s="205"/>
      <c r="N45" s="29"/>
      <c r="O45" s="34"/>
      <c r="Q45" s="28"/>
    </row>
    <row r="46" spans="1:17" s="21" customFormat="1" ht="30" hidden="1" customHeight="1">
      <c r="A46" s="181"/>
      <c r="B46" s="184"/>
      <c r="C46" s="187"/>
      <c r="D46" s="190"/>
      <c r="E46" s="184"/>
      <c r="F46" s="184"/>
      <c r="G46" s="192"/>
      <c r="H46" s="194"/>
      <c r="I46" s="184"/>
      <c r="J46" s="194"/>
      <c r="K46" s="203"/>
      <c r="L46" s="181"/>
      <c r="M46" s="205"/>
      <c r="N46" s="29"/>
      <c r="O46" s="34"/>
      <c r="Q46" s="28"/>
    </row>
    <row r="47" spans="1:17" s="21" customFormat="1" ht="30" hidden="1" customHeight="1">
      <c r="A47" s="181"/>
      <c r="B47" s="184"/>
      <c r="C47" s="187"/>
      <c r="D47" s="190"/>
      <c r="E47" s="184"/>
      <c r="F47" s="184"/>
      <c r="G47" s="192"/>
      <c r="H47" s="194"/>
      <c r="I47" s="184"/>
      <c r="J47" s="194"/>
      <c r="K47" s="203"/>
      <c r="L47" s="181"/>
      <c r="M47" s="205"/>
      <c r="N47" s="29"/>
      <c r="O47" s="34"/>
      <c r="Q47" s="28"/>
    </row>
    <row r="48" spans="1:17" s="21" customFormat="1" ht="30" hidden="1" customHeight="1">
      <c r="A48" s="181"/>
      <c r="B48" s="184"/>
      <c r="C48" s="187"/>
      <c r="D48" s="190"/>
      <c r="E48" s="184"/>
      <c r="F48" s="184"/>
      <c r="G48" s="192"/>
      <c r="H48" s="194"/>
      <c r="I48" s="184"/>
      <c r="J48" s="194"/>
      <c r="K48" s="203"/>
      <c r="L48" s="181"/>
      <c r="M48" s="205"/>
      <c r="N48" s="29"/>
      <c r="O48" s="34"/>
      <c r="Q48" s="28"/>
    </row>
    <row r="49" spans="1:17" s="21" customFormat="1" ht="30" hidden="1" customHeight="1">
      <c r="A49" s="181"/>
      <c r="B49" s="184"/>
      <c r="C49" s="187"/>
      <c r="D49" s="190"/>
      <c r="E49" s="184"/>
      <c r="F49" s="184"/>
      <c r="G49" s="192">
        <f>F49/$C$24*100</f>
        <v>0</v>
      </c>
      <c r="H49" s="194"/>
      <c r="I49" s="184"/>
      <c r="J49" s="194"/>
      <c r="K49" s="203"/>
      <c r="L49" s="181" t="b">
        <f>IF(OR($C$24=0,G49=0),FALSE,IF(J49="Outstanding",5,IF(J49="Exceeds",4,IF(J49="Successful",3,IF(J49="Partially",2,IF(J49="Unacceptable",1))))))</f>
        <v>0</v>
      </c>
      <c r="M49" s="205">
        <f>$C$24*G49*L49/10000</f>
        <v>0</v>
      </c>
      <c r="N49" s="29"/>
      <c r="O49" s="34"/>
      <c r="Q49" s="28" t="str">
        <f>IF(AND($C$24&gt;0,G49&gt;0,J49=""),"RATING REQ'D",IF(AND(K49="",OR(J49="Outstanding",J49="Exceeds",J49="Unacceptable")),"Comments compulsory for O, E or U rating",""))</f>
        <v/>
      </c>
    </row>
    <row r="50" spans="1:17" s="21" customFormat="1" ht="30" hidden="1" customHeight="1">
      <c r="A50" s="181"/>
      <c r="B50" s="184"/>
      <c r="C50" s="187"/>
      <c r="D50" s="190"/>
      <c r="E50" s="184"/>
      <c r="F50" s="184"/>
      <c r="G50" s="192"/>
      <c r="H50" s="194"/>
      <c r="I50" s="184"/>
      <c r="J50" s="194"/>
      <c r="K50" s="203"/>
      <c r="L50" s="181"/>
      <c r="M50" s="205"/>
      <c r="N50" s="29"/>
      <c r="O50" s="34"/>
      <c r="Q50" s="28"/>
    </row>
    <row r="51" spans="1:17" s="21" customFormat="1" ht="30" hidden="1" customHeight="1">
      <c r="A51" s="181"/>
      <c r="B51" s="184"/>
      <c r="C51" s="187"/>
      <c r="D51" s="190"/>
      <c r="E51" s="184"/>
      <c r="F51" s="184"/>
      <c r="G51" s="192"/>
      <c r="H51" s="194"/>
      <c r="I51" s="184"/>
      <c r="J51" s="194"/>
      <c r="K51" s="203"/>
      <c r="L51" s="181"/>
      <c r="M51" s="205"/>
      <c r="N51" s="29"/>
      <c r="O51" s="37"/>
      <c r="Q51" s="28"/>
    </row>
    <row r="52" spans="1:17" s="21" customFormat="1" ht="30" hidden="1" customHeight="1">
      <c r="A52" s="181"/>
      <c r="B52" s="184"/>
      <c r="C52" s="187"/>
      <c r="D52" s="190"/>
      <c r="E52" s="184"/>
      <c r="F52" s="184"/>
      <c r="G52" s="192"/>
      <c r="H52" s="194"/>
      <c r="I52" s="184"/>
      <c r="J52" s="194"/>
      <c r="K52" s="203"/>
      <c r="L52" s="181"/>
      <c r="M52" s="205"/>
      <c r="N52" s="29"/>
      <c r="O52" s="34"/>
      <c r="Q52" s="28"/>
    </row>
    <row r="53" spans="1:17" s="21" customFormat="1" ht="30" hidden="1" customHeight="1">
      <c r="A53" s="182"/>
      <c r="B53" s="185"/>
      <c r="C53" s="188"/>
      <c r="D53" s="208"/>
      <c r="E53" s="185"/>
      <c r="F53" s="185"/>
      <c r="G53" s="209"/>
      <c r="H53" s="210"/>
      <c r="I53" s="185"/>
      <c r="J53" s="210"/>
      <c r="K53" s="211"/>
      <c r="L53" s="182"/>
      <c r="M53" s="212"/>
      <c r="N53" s="29"/>
      <c r="O53" s="34"/>
      <c r="Q53" s="28"/>
    </row>
    <row r="54" spans="1:17" s="21" customFormat="1" ht="12" customHeight="1" thickBot="1">
      <c r="A54" s="38"/>
      <c r="B54" s="39"/>
      <c r="C54" s="40"/>
      <c r="D54" s="41"/>
      <c r="E54" s="42"/>
      <c r="F54" s="42"/>
      <c r="G54" s="43">
        <f>IF(C24=0,0,SUM(G24:G49))</f>
        <v>100</v>
      </c>
      <c r="H54" s="44" t="str">
        <f>IF(AND(C24&gt;0,G54=0),"PLEASE ENSURE KPIs ARE SET",IF(AND(C24&gt;0,G54&gt;0,G54&lt;100),"PLEASE ENSURE TOTAL WEIGHTAGE IS 100%.",IF(G54&gt;100,"WEIGHTAGE EXCEEDED, PLEASE REVIEW.","")))</f>
        <v/>
      </c>
      <c r="I54" s="42"/>
      <c r="J54" s="38"/>
      <c r="K54" s="42"/>
      <c r="L54" s="38"/>
      <c r="M54" s="45"/>
      <c r="O54" s="46" t="str">
        <f>IF(N54="","",1)</f>
        <v/>
      </c>
      <c r="Q54" s="28"/>
    </row>
    <row r="55" spans="1:17" s="21" customFormat="1" ht="65.099999999999994" customHeight="1">
      <c r="A55" s="180">
        <v>2</v>
      </c>
      <c r="B55" s="183" t="s">
        <v>49</v>
      </c>
      <c r="C55" s="186">
        <v>28</v>
      </c>
      <c r="D55" s="189">
        <v>1</v>
      </c>
      <c r="E55" s="183" t="s">
        <v>50</v>
      </c>
      <c r="F55" s="183">
        <v>10</v>
      </c>
      <c r="G55" s="191">
        <f>IFERROR(F55/$C$55*100,0)</f>
        <v>35.714285714285715</v>
      </c>
      <c r="H55" s="193" t="s">
        <v>153</v>
      </c>
      <c r="I55" s="183" t="s">
        <v>155</v>
      </c>
      <c r="J55" s="193"/>
      <c r="K55" s="202"/>
      <c r="L55" s="180" t="b">
        <f>IF(OR($C$55=0,G55=0),FALSE,IF(J55="Outstanding",5,IF(J55="Exceeds",4,IF(J55="Successful",3,IF(J55="Partially",2,IF(J55="Unacceptable",1))))))</f>
        <v>0</v>
      </c>
      <c r="M55" s="204">
        <f>$C$55*G55*L55/10000</f>
        <v>0</v>
      </c>
      <c r="N55" s="29" t="s">
        <v>39</v>
      </c>
      <c r="O55" s="30" t="s">
        <v>51</v>
      </c>
      <c r="Q55" s="28" t="str">
        <f>IF(AND($C$55&gt;0,G55&gt;0,J55=""),"RATING REQ'D",IF(AND(K55="",OR(J55="Outstanding",J55="Exceeds", J55="Unacceptable")),"Comments compulsory for O, E and U rating",""))</f>
        <v>RATING REQ'D</v>
      </c>
    </row>
    <row r="56" spans="1:17" s="21" customFormat="1" ht="30" customHeight="1">
      <c r="A56" s="181"/>
      <c r="B56" s="184"/>
      <c r="C56" s="187"/>
      <c r="D56" s="190"/>
      <c r="E56" s="184"/>
      <c r="F56" s="184"/>
      <c r="G56" s="192"/>
      <c r="H56" s="194"/>
      <c r="I56" s="184"/>
      <c r="J56" s="194"/>
      <c r="K56" s="203"/>
      <c r="L56" s="181"/>
      <c r="M56" s="205"/>
      <c r="N56" s="29" t="s">
        <v>41</v>
      </c>
      <c r="O56" s="30" t="s">
        <v>52</v>
      </c>
      <c r="Q56" s="28"/>
    </row>
    <row r="57" spans="1:17" s="21" customFormat="1" ht="30" customHeight="1">
      <c r="A57" s="181"/>
      <c r="B57" s="184"/>
      <c r="C57" s="187"/>
      <c r="D57" s="190"/>
      <c r="E57" s="184"/>
      <c r="F57" s="184"/>
      <c r="G57" s="192"/>
      <c r="H57" s="194"/>
      <c r="I57" s="184"/>
      <c r="J57" s="194"/>
      <c r="K57" s="203"/>
      <c r="L57" s="181"/>
      <c r="M57" s="205"/>
      <c r="N57" s="29" t="s">
        <v>43</v>
      </c>
      <c r="O57" s="30" t="s">
        <v>53</v>
      </c>
      <c r="Q57" s="28"/>
    </row>
    <row r="58" spans="1:17" s="21" customFormat="1" ht="30" customHeight="1">
      <c r="A58" s="181"/>
      <c r="B58" s="184"/>
      <c r="C58" s="187"/>
      <c r="D58" s="190"/>
      <c r="E58" s="184"/>
      <c r="F58" s="184"/>
      <c r="G58" s="192"/>
      <c r="H58" s="194"/>
      <c r="I58" s="184"/>
      <c r="J58" s="194"/>
      <c r="K58" s="203"/>
      <c r="L58" s="181"/>
      <c r="M58" s="205"/>
      <c r="N58" s="29" t="s">
        <v>45</v>
      </c>
      <c r="O58" s="30" t="s">
        <v>54</v>
      </c>
      <c r="Q58" s="28"/>
    </row>
    <row r="59" spans="1:17" s="21" customFormat="1" ht="30" customHeight="1">
      <c r="A59" s="181"/>
      <c r="B59" s="184"/>
      <c r="C59" s="187"/>
      <c r="D59" s="190"/>
      <c r="E59" s="184"/>
      <c r="F59" s="184"/>
      <c r="G59" s="192"/>
      <c r="H59" s="194"/>
      <c r="I59" s="184"/>
      <c r="J59" s="194"/>
      <c r="K59" s="203"/>
      <c r="L59" s="181"/>
      <c r="M59" s="205"/>
      <c r="N59" s="47" t="s">
        <v>47</v>
      </c>
      <c r="O59" s="30" t="s">
        <v>55</v>
      </c>
      <c r="Q59" s="28"/>
    </row>
    <row r="60" spans="1:17" s="21" customFormat="1" ht="30" customHeight="1">
      <c r="A60" s="181"/>
      <c r="B60" s="184"/>
      <c r="C60" s="187"/>
      <c r="D60" s="216">
        <v>2</v>
      </c>
      <c r="E60" s="218" t="s">
        <v>151</v>
      </c>
      <c r="F60" s="218">
        <v>0</v>
      </c>
      <c r="G60" s="220">
        <f>IFERROR(F60/$C$55*100,0)</f>
        <v>0</v>
      </c>
      <c r="H60" s="221" t="s">
        <v>153</v>
      </c>
      <c r="I60" s="222"/>
      <c r="J60" s="221"/>
      <c r="K60" s="223"/>
      <c r="L60" s="224" t="b">
        <f>IF(OR($C$24=0,G60=0),FALSE,IF(J60="Outstanding",5,IF(J60="Exceeds",4,IF(J60="Successful",3,IF(J60="Partially",2,IF(J60="Unacceptable",1))))))</f>
        <v>0</v>
      </c>
      <c r="M60" s="225">
        <f>$C$55*G60*L60/10000</f>
        <v>0</v>
      </c>
      <c r="N60" s="26" t="s">
        <v>39</v>
      </c>
      <c r="O60" s="27" t="s">
        <v>56</v>
      </c>
      <c r="Q60" s="28" t="str">
        <f>IF(AND($C$55&gt;0,G60&gt;0,J60=""),"RATING REQ'D",IF(AND(K60="",OR(J60="Outstanding",J60="Exceeds", J60="Unacceptable")),"Comments compulsory for O, E and U rating",""))</f>
        <v/>
      </c>
    </row>
    <row r="61" spans="1:17" s="21" customFormat="1" ht="30" customHeight="1">
      <c r="A61" s="181"/>
      <c r="B61" s="184"/>
      <c r="C61" s="187"/>
      <c r="D61" s="217"/>
      <c r="E61" s="219"/>
      <c r="F61" s="219"/>
      <c r="G61" s="192"/>
      <c r="H61" s="194"/>
      <c r="I61" s="184"/>
      <c r="J61" s="194"/>
      <c r="K61" s="203"/>
      <c r="L61" s="181"/>
      <c r="M61" s="205"/>
      <c r="N61" s="26" t="s">
        <v>41</v>
      </c>
      <c r="O61" s="27" t="s">
        <v>57</v>
      </c>
      <c r="Q61" s="28"/>
    </row>
    <row r="62" spans="1:17" s="21" customFormat="1" ht="30" customHeight="1">
      <c r="A62" s="181"/>
      <c r="B62" s="184"/>
      <c r="C62" s="187"/>
      <c r="D62" s="217"/>
      <c r="E62" s="219"/>
      <c r="F62" s="219"/>
      <c r="G62" s="192"/>
      <c r="H62" s="194"/>
      <c r="I62" s="184"/>
      <c r="J62" s="194"/>
      <c r="K62" s="203"/>
      <c r="L62" s="181"/>
      <c r="M62" s="205"/>
      <c r="N62" s="26" t="s">
        <v>43</v>
      </c>
      <c r="O62" s="27" t="s">
        <v>58</v>
      </c>
      <c r="Q62" s="28"/>
    </row>
    <row r="63" spans="1:17" s="21" customFormat="1" ht="30" customHeight="1">
      <c r="A63" s="181"/>
      <c r="B63" s="184"/>
      <c r="C63" s="187"/>
      <c r="D63" s="217"/>
      <c r="E63" s="219"/>
      <c r="F63" s="219"/>
      <c r="G63" s="192"/>
      <c r="H63" s="194"/>
      <c r="I63" s="184"/>
      <c r="J63" s="194"/>
      <c r="K63" s="203"/>
      <c r="L63" s="181"/>
      <c r="M63" s="205"/>
      <c r="N63" s="26" t="s">
        <v>45</v>
      </c>
      <c r="O63" s="27" t="s">
        <v>59</v>
      </c>
      <c r="Q63" s="28"/>
    </row>
    <row r="64" spans="1:17" s="21" customFormat="1" ht="30" customHeight="1">
      <c r="A64" s="181"/>
      <c r="B64" s="184"/>
      <c r="C64" s="187"/>
      <c r="D64" s="217"/>
      <c r="E64" s="219"/>
      <c r="F64" s="219"/>
      <c r="G64" s="192"/>
      <c r="H64" s="194"/>
      <c r="I64" s="184"/>
      <c r="J64" s="194"/>
      <c r="K64" s="203"/>
      <c r="L64" s="181"/>
      <c r="M64" s="205"/>
      <c r="N64" s="26" t="s">
        <v>47</v>
      </c>
      <c r="O64" s="27" t="s">
        <v>60</v>
      </c>
      <c r="Q64" s="28"/>
    </row>
    <row r="65" spans="1:17" s="21" customFormat="1" ht="30" customHeight="1">
      <c r="A65" s="181"/>
      <c r="B65" s="184"/>
      <c r="C65" s="187"/>
      <c r="D65" s="216">
        <v>3</v>
      </c>
      <c r="E65" s="218" t="s">
        <v>61</v>
      </c>
      <c r="F65" s="218">
        <v>3</v>
      </c>
      <c r="G65" s="220">
        <f>IFERROR(F65/$C$55*100,0)</f>
        <v>10.714285714285714</v>
      </c>
      <c r="H65" s="221" t="s">
        <v>39</v>
      </c>
      <c r="I65" s="222"/>
      <c r="J65" s="221"/>
      <c r="K65" s="223"/>
      <c r="L65" s="224" t="b">
        <f>IF(OR($C$24=0,G65=0),FALSE,IF(J65="Outstanding",5,IF(J65="Exceeds",4,IF(J65="Successful",3,IF(J65="Partially",2,IF(J65="Unacceptable",1))))))</f>
        <v>0</v>
      </c>
      <c r="M65" s="225">
        <f>$C$55*G65*L65/10000</f>
        <v>0</v>
      </c>
      <c r="N65" s="26" t="s">
        <v>39</v>
      </c>
      <c r="O65" s="27" t="s">
        <v>62</v>
      </c>
      <c r="Q65" s="28" t="str">
        <f>IF(AND($C$55&gt;0,G65&gt;0,J65=""),"RATING REQ'D",IF(AND(K65="",OR(J65="Outstanding",J65="Exceeds", J65="Unacceptable")),"Comments compulsory for O, E and U rating",""))</f>
        <v>RATING REQ'D</v>
      </c>
    </row>
    <row r="66" spans="1:17" s="21" customFormat="1" ht="30" customHeight="1">
      <c r="A66" s="181"/>
      <c r="B66" s="184"/>
      <c r="C66" s="187"/>
      <c r="D66" s="217"/>
      <c r="E66" s="219"/>
      <c r="F66" s="219"/>
      <c r="G66" s="192"/>
      <c r="H66" s="194"/>
      <c r="I66" s="184"/>
      <c r="J66" s="194"/>
      <c r="K66" s="203"/>
      <c r="L66" s="181"/>
      <c r="M66" s="205"/>
      <c r="N66" s="26" t="s">
        <v>41</v>
      </c>
      <c r="O66" s="27" t="s">
        <v>63</v>
      </c>
      <c r="Q66" s="28"/>
    </row>
    <row r="67" spans="1:17" s="21" customFormat="1" ht="30" customHeight="1">
      <c r="A67" s="181"/>
      <c r="B67" s="184"/>
      <c r="C67" s="187"/>
      <c r="D67" s="217"/>
      <c r="E67" s="219"/>
      <c r="F67" s="219"/>
      <c r="G67" s="192"/>
      <c r="H67" s="194"/>
      <c r="I67" s="184"/>
      <c r="J67" s="194"/>
      <c r="K67" s="203"/>
      <c r="L67" s="181"/>
      <c r="M67" s="205"/>
      <c r="N67" s="26" t="s">
        <v>43</v>
      </c>
      <c r="O67" s="27" t="s">
        <v>64</v>
      </c>
      <c r="Q67" s="28"/>
    </row>
    <row r="68" spans="1:17" s="21" customFormat="1" ht="30" customHeight="1">
      <c r="A68" s="181"/>
      <c r="B68" s="184"/>
      <c r="C68" s="187"/>
      <c r="D68" s="217"/>
      <c r="E68" s="219"/>
      <c r="F68" s="219"/>
      <c r="G68" s="192"/>
      <c r="H68" s="194"/>
      <c r="I68" s="184"/>
      <c r="J68" s="194"/>
      <c r="K68" s="203"/>
      <c r="L68" s="181"/>
      <c r="M68" s="205"/>
      <c r="N68" s="26" t="s">
        <v>45</v>
      </c>
      <c r="O68" s="27" t="s">
        <v>65</v>
      </c>
      <c r="Q68" s="28"/>
    </row>
    <row r="69" spans="1:17" s="21" customFormat="1" ht="30" customHeight="1">
      <c r="A69" s="181"/>
      <c r="B69" s="184"/>
      <c r="C69" s="187"/>
      <c r="D69" s="217"/>
      <c r="E69" s="219"/>
      <c r="F69" s="219"/>
      <c r="G69" s="192"/>
      <c r="H69" s="194"/>
      <c r="I69" s="184"/>
      <c r="J69" s="194"/>
      <c r="K69" s="203"/>
      <c r="L69" s="181"/>
      <c r="M69" s="205"/>
      <c r="N69" s="26" t="s">
        <v>47</v>
      </c>
      <c r="O69" s="27" t="s">
        <v>66</v>
      </c>
      <c r="Q69" s="28"/>
    </row>
    <row r="70" spans="1:17" s="21" customFormat="1" ht="53.1" customHeight="1">
      <c r="A70" s="181"/>
      <c r="B70" s="184"/>
      <c r="C70" s="187"/>
      <c r="D70" s="190">
        <v>4</v>
      </c>
      <c r="E70" s="184" t="s">
        <v>152</v>
      </c>
      <c r="F70" s="184">
        <v>5</v>
      </c>
      <c r="G70" s="192">
        <f>IFERROR(F70/$C$55*100,0)</f>
        <v>17.857142857142858</v>
      </c>
      <c r="H70" s="194" t="s">
        <v>39</v>
      </c>
      <c r="I70" s="184" t="s">
        <v>158</v>
      </c>
      <c r="J70" s="194"/>
      <c r="K70" s="203"/>
      <c r="L70" s="181" t="b">
        <f>IF(OR($C$24=0,G70=0),FALSE,IF(J70="Outstanding",5,IF(J70="Exceeds",4,IF(J70="Successful",3,IF(J70="Partially",2,IF(J70="Unacceptable",1))))))</f>
        <v>0</v>
      </c>
      <c r="M70" s="205">
        <f>$C$55*G70*L70/10000</f>
        <v>0</v>
      </c>
      <c r="N70" s="26" t="s">
        <v>39</v>
      </c>
      <c r="O70" s="27" t="s">
        <v>67</v>
      </c>
      <c r="Q70" s="28" t="str">
        <f>IF(AND($C$55&gt;0,G70&gt;0,J70=""),"RATING REQ'D",IF(AND(K70="",OR(J70="Outstanding",J70="Exceeds", J70="Unacceptable")),"Comments compulsory for O, E and U rating",""))</f>
        <v>RATING REQ'D</v>
      </c>
    </row>
    <row r="71" spans="1:17" s="21" customFormat="1" ht="53.1" customHeight="1">
      <c r="A71" s="181"/>
      <c r="B71" s="184"/>
      <c r="C71" s="187"/>
      <c r="D71" s="190"/>
      <c r="E71" s="184"/>
      <c r="F71" s="184"/>
      <c r="G71" s="192"/>
      <c r="H71" s="194"/>
      <c r="I71" s="184"/>
      <c r="J71" s="194"/>
      <c r="K71" s="203"/>
      <c r="L71" s="181"/>
      <c r="M71" s="205"/>
      <c r="N71" s="26" t="s">
        <v>41</v>
      </c>
      <c r="O71" s="27" t="s">
        <v>68</v>
      </c>
      <c r="Q71" s="28"/>
    </row>
    <row r="72" spans="1:17" s="21" customFormat="1" ht="53.1" customHeight="1">
      <c r="A72" s="181"/>
      <c r="B72" s="184"/>
      <c r="C72" s="187"/>
      <c r="D72" s="190"/>
      <c r="E72" s="184"/>
      <c r="F72" s="184"/>
      <c r="G72" s="192"/>
      <c r="H72" s="194"/>
      <c r="I72" s="184"/>
      <c r="J72" s="194"/>
      <c r="K72" s="203"/>
      <c r="L72" s="181"/>
      <c r="M72" s="205"/>
      <c r="N72" s="26" t="s">
        <v>43</v>
      </c>
      <c r="O72" s="27" t="s">
        <v>69</v>
      </c>
      <c r="Q72" s="28"/>
    </row>
    <row r="73" spans="1:17" s="21" customFormat="1" ht="53.1" customHeight="1">
      <c r="A73" s="181"/>
      <c r="B73" s="184"/>
      <c r="C73" s="187"/>
      <c r="D73" s="190"/>
      <c r="E73" s="184"/>
      <c r="F73" s="184"/>
      <c r="G73" s="192"/>
      <c r="H73" s="194"/>
      <c r="I73" s="184"/>
      <c r="J73" s="194"/>
      <c r="K73" s="203"/>
      <c r="L73" s="181"/>
      <c r="M73" s="205"/>
      <c r="N73" s="26" t="s">
        <v>45</v>
      </c>
      <c r="O73" s="27" t="s">
        <v>70</v>
      </c>
      <c r="Q73" s="28"/>
    </row>
    <row r="74" spans="1:17" s="21" customFormat="1" ht="53.1" customHeight="1">
      <c r="A74" s="181"/>
      <c r="B74" s="184"/>
      <c r="C74" s="187"/>
      <c r="D74" s="190"/>
      <c r="E74" s="184"/>
      <c r="F74" s="184"/>
      <c r="G74" s="192"/>
      <c r="H74" s="194"/>
      <c r="I74" s="184"/>
      <c r="J74" s="194"/>
      <c r="K74" s="203"/>
      <c r="L74" s="181"/>
      <c r="M74" s="205"/>
      <c r="N74" s="26" t="s">
        <v>47</v>
      </c>
      <c r="O74" s="27" t="s">
        <v>71</v>
      </c>
      <c r="Q74" s="28"/>
    </row>
    <row r="75" spans="1:17" s="21" customFormat="1" ht="35.1" customHeight="1">
      <c r="A75" s="181"/>
      <c r="B75" s="184"/>
      <c r="C75" s="187"/>
      <c r="D75" s="190">
        <v>5</v>
      </c>
      <c r="E75" s="184" t="s">
        <v>72</v>
      </c>
      <c r="F75" s="184">
        <v>5</v>
      </c>
      <c r="G75" s="192">
        <f>IFERROR(F75/$C$55*100,0)</f>
        <v>17.857142857142858</v>
      </c>
      <c r="H75" s="194" t="s">
        <v>41</v>
      </c>
      <c r="I75" s="184" t="s">
        <v>156</v>
      </c>
      <c r="J75" s="194"/>
      <c r="K75" s="203"/>
      <c r="L75" s="181" t="b">
        <f>IF(OR($C$24=0,G75=0),FALSE,IF(J75="Outstanding",5,IF(J75="Exceeds",4,IF(J75="Successful",3,IF(J75="Partially",2,IF(J75="Unacceptable",1))))))</f>
        <v>0</v>
      </c>
      <c r="M75" s="205">
        <f>$C$55*G75*L75/10000</f>
        <v>0</v>
      </c>
      <c r="N75" s="29" t="s">
        <v>39</v>
      </c>
      <c r="O75" s="34" t="s">
        <v>73</v>
      </c>
      <c r="Q75" s="28" t="str">
        <f>IF(AND($C$55&gt;0,G75&gt;0,J75=""),"RATING REQ'D",IF(AND(K75="",OR(J75="Outstanding",J75="Exceeds", J75="Unacceptable")),"Comments compulsory for O, E and U rating",""))</f>
        <v>RATING REQ'D</v>
      </c>
    </row>
    <row r="76" spans="1:17" s="21" customFormat="1" ht="35.1" customHeight="1">
      <c r="A76" s="181"/>
      <c r="B76" s="184"/>
      <c r="C76" s="187"/>
      <c r="D76" s="190"/>
      <c r="E76" s="184"/>
      <c r="F76" s="184"/>
      <c r="G76" s="192"/>
      <c r="H76" s="194"/>
      <c r="I76" s="184"/>
      <c r="J76" s="194"/>
      <c r="K76" s="203"/>
      <c r="L76" s="181"/>
      <c r="M76" s="205"/>
      <c r="N76" s="29" t="s">
        <v>41</v>
      </c>
      <c r="O76" s="34" t="s">
        <v>74</v>
      </c>
      <c r="Q76" s="28"/>
    </row>
    <row r="77" spans="1:17" s="21" customFormat="1" ht="35.1" customHeight="1">
      <c r="A77" s="181"/>
      <c r="B77" s="184"/>
      <c r="C77" s="187"/>
      <c r="D77" s="190"/>
      <c r="E77" s="184"/>
      <c r="F77" s="184"/>
      <c r="G77" s="192"/>
      <c r="H77" s="194"/>
      <c r="I77" s="184"/>
      <c r="J77" s="194"/>
      <c r="K77" s="203"/>
      <c r="L77" s="181"/>
      <c r="M77" s="205"/>
      <c r="N77" s="29" t="s">
        <v>43</v>
      </c>
      <c r="O77" s="34" t="s">
        <v>75</v>
      </c>
      <c r="Q77" s="28"/>
    </row>
    <row r="78" spans="1:17" s="21" customFormat="1" ht="35.1" customHeight="1">
      <c r="A78" s="181"/>
      <c r="B78" s="184"/>
      <c r="C78" s="187"/>
      <c r="D78" s="190"/>
      <c r="E78" s="184"/>
      <c r="F78" s="184"/>
      <c r="G78" s="192"/>
      <c r="H78" s="194"/>
      <c r="I78" s="184"/>
      <c r="J78" s="194"/>
      <c r="K78" s="203"/>
      <c r="L78" s="181"/>
      <c r="M78" s="205"/>
      <c r="N78" s="29" t="s">
        <v>45</v>
      </c>
      <c r="O78" s="34" t="s">
        <v>76</v>
      </c>
      <c r="Q78" s="28"/>
    </row>
    <row r="79" spans="1:17" s="21" customFormat="1" ht="35.1" customHeight="1">
      <c r="A79" s="181"/>
      <c r="B79" s="184"/>
      <c r="C79" s="187"/>
      <c r="D79" s="190"/>
      <c r="E79" s="184"/>
      <c r="F79" s="184"/>
      <c r="G79" s="192"/>
      <c r="H79" s="194"/>
      <c r="I79" s="184"/>
      <c r="J79" s="194"/>
      <c r="K79" s="203"/>
      <c r="L79" s="181"/>
      <c r="M79" s="205"/>
      <c r="N79" s="29" t="s">
        <v>47</v>
      </c>
      <c r="O79" s="34" t="s">
        <v>77</v>
      </c>
      <c r="Q79" s="28"/>
    </row>
    <row r="80" spans="1:17" s="21" customFormat="1" ht="39.9" customHeight="1">
      <c r="A80" s="181"/>
      <c r="B80" s="184"/>
      <c r="C80" s="187"/>
      <c r="D80" s="190">
        <v>6</v>
      </c>
      <c r="E80" s="184" t="s">
        <v>78</v>
      </c>
      <c r="F80" s="184">
        <v>5</v>
      </c>
      <c r="G80" s="192">
        <f>IFERROR(F80/$C$55*100,0)</f>
        <v>17.857142857142858</v>
      </c>
      <c r="H80" s="194" t="s">
        <v>153</v>
      </c>
      <c r="I80" s="184" t="s">
        <v>159</v>
      </c>
      <c r="J80" s="194"/>
      <c r="K80" s="203"/>
      <c r="L80" s="181" t="b">
        <f>IF(OR($C$24=0,G80=0),FALSE,IF(J80="Outstanding",5,IF(J80="Exceeds",4,IF(J80="Successful",3,IF(J80="Partially",2,IF(J80="Unacceptable",1))))))</f>
        <v>0</v>
      </c>
      <c r="M80" s="205">
        <f>$C$55*G80*L80/10000</f>
        <v>0</v>
      </c>
      <c r="N80" s="29" t="s">
        <v>39</v>
      </c>
      <c r="O80" s="34" t="s">
        <v>79</v>
      </c>
      <c r="Q80" s="28" t="str">
        <f>IF(AND($C$55&gt;0,G80&gt;0,J80=""),"RATING REQ'D",IF(AND(K80="",OR(J80="Outstanding",J80="Exceeds", J80="Unacceptable")),"Comments compulsory for O, E and U rating",""))</f>
        <v>RATING REQ'D</v>
      </c>
    </row>
    <row r="81" spans="1:17" s="21" customFormat="1" ht="39.9" customHeight="1">
      <c r="A81" s="181"/>
      <c r="B81" s="184"/>
      <c r="C81" s="187"/>
      <c r="D81" s="190"/>
      <c r="E81" s="184"/>
      <c r="F81" s="184"/>
      <c r="G81" s="192"/>
      <c r="H81" s="194"/>
      <c r="I81" s="184"/>
      <c r="J81" s="194"/>
      <c r="K81" s="203"/>
      <c r="L81" s="181"/>
      <c r="M81" s="205"/>
      <c r="N81" s="29" t="s">
        <v>41</v>
      </c>
      <c r="O81" s="34" t="s">
        <v>80</v>
      </c>
      <c r="Q81" s="28"/>
    </row>
    <row r="82" spans="1:17" s="21" customFormat="1" ht="39.9" customHeight="1">
      <c r="A82" s="181"/>
      <c r="B82" s="184"/>
      <c r="C82" s="187"/>
      <c r="D82" s="190"/>
      <c r="E82" s="184"/>
      <c r="F82" s="184"/>
      <c r="G82" s="192"/>
      <c r="H82" s="194"/>
      <c r="I82" s="184"/>
      <c r="J82" s="194"/>
      <c r="K82" s="203"/>
      <c r="L82" s="181"/>
      <c r="M82" s="205"/>
      <c r="N82" s="29" t="s">
        <v>43</v>
      </c>
      <c r="O82" s="34" t="s">
        <v>81</v>
      </c>
      <c r="Q82" s="28"/>
    </row>
    <row r="83" spans="1:17" s="21" customFormat="1" ht="39.9" customHeight="1">
      <c r="A83" s="181"/>
      <c r="B83" s="184"/>
      <c r="C83" s="187"/>
      <c r="D83" s="190"/>
      <c r="E83" s="184"/>
      <c r="F83" s="184"/>
      <c r="G83" s="192"/>
      <c r="H83" s="194"/>
      <c r="I83" s="184"/>
      <c r="J83" s="194"/>
      <c r="K83" s="203"/>
      <c r="L83" s="181"/>
      <c r="M83" s="205"/>
      <c r="N83" s="29" t="s">
        <v>45</v>
      </c>
      <c r="O83" s="34" t="s">
        <v>82</v>
      </c>
      <c r="Q83" s="28"/>
    </row>
    <row r="84" spans="1:17" s="21" customFormat="1" ht="39.9" customHeight="1" thickBot="1">
      <c r="A84" s="213"/>
      <c r="B84" s="214"/>
      <c r="C84" s="215"/>
      <c r="D84" s="226"/>
      <c r="E84" s="214"/>
      <c r="F84" s="214"/>
      <c r="G84" s="227"/>
      <c r="H84" s="228"/>
      <c r="I84" s="214"/>
      <c r="J84" s="228"/>
      <c r="K84" s="229"/>
      <c r="L84" s="213"/>
      <c r="M84" s="230"/>
      <c r="N84" s="29" t="s">
        <v>47</v>
      </c>
      <c r="O84" s="34" t="s">
        <v>83</v>
      </c>
      <c r="Q84" s="28"/>
    </row>
    <row r="85" spans="1:17" s="21" customFormat="1" ht="12" customHeight="1" thickBot="1">
      <c r="A85" s="38"/>
      <c r="B85" s="39"/>
      <c r="C85" s="40"/>
      <c r="D85" s="48"/>
      <c r="E85" s="49"/>
      <c r="F85" s="49"/>
      <c r="G85" s="50">
        <f>IF(C55=0,0,SUM(G55:G80))</f>
        <v>100.00000000000001</v>
      </c>
      <c r="H85" s="51" t="str">
        <f>IF(AND(C55&gt;0,G85=0),"PLEASE ENSURE KPIs ARE SET",IF(AND(C55&gt;0,G85&gt;0,G85&lt;100),"PLEASE ENSURE TOTAL WEIGHTAGE IS 100%.",IF(G85&gt;100,"WEIGHTAGE EXCEEDED, PLEASE REVIEW.","")))</f>
        <v/>
      </c>
      <c r="I85" s="49"/>
      <c r="J85" s="52"/>
      <c r="K85" s="49"/>
      <c r="L85" s="52"/>
      <c r="M85" s="53"/>
      <c r="O85" s="46" t="str">
        <f>IF(N85="","",1)</f>
        <v/>
      </c>
      <c r="Q85" s="28"/>
    </row>
    <row r="86" spans="1:17" s="21" customFormat="1" ht="30" customHeight="1">
      <c r="A86" s="180">
        <v>3</v>
      </c>
      <c r="B86" s="183" t="s">
        <v>84</v>
      </c>
      <c r="C86" s="186">
        <v>62</v>
      </c>
      <c r="D86" s="189">
        <v>1</v>
      </c>
      <c r="E86" s="183" t="s">
        <v>85</v>
      </c>
      <c r="F86" s="183">
        <v>10</v>
      </c>
      <c r="G86" s="191">
        <f>F86/$C$86*100</f>
        <v>16.129032258064516</v>
      </c>
      <c r="H86" s="193" t="s">
        <v>47</v>
      </c>
      <c r="I86" s="183" t="s">
        <v>150</v>
      </c>
      <c r="J86" s="193"/>
      <c r="K86" s="202"/>
      <c r="L86" s="180" t="b">
        <f>IF(OR($C$86=0,G86=0),FALSE,IF(J86="Outstanding",5,IF(J86="Exceeds",4,IF(J86="Successful",3,IF(J86="Partially",2,IF(J86="Unacceptable",1))))))</f>
        <v>0</v>
      </c>
      <c r="M86" s="204">
        <f>$C$86*G86*L86/10000</f>
        <v>0</v>
      </c>
      <c r="N86" s="29" t="s">
        <v>39</v>
      </c>
      <c r="O86" s="30" t="s">
        <v>86</v>
      </c>
      <c r="Q86" s="28" t="str">
        <f>IF(AND($C$86&gt;0,G86&gt;0,J86=""),"RATING REQ'D",IF(AND(K86="",OR(J86="Outstanding",J86="Exceeds", J86="Unacceptable")),"Comments compulsory for O, E and U rating",""))</f>
        <v>RATING REQ'D</v>
      </c>
    </row>
    <row r="87" spans="1:17" s="21" customFormat="1" ht="30" customHeight="1">
      <c r="A87" s="181"/>
      <c r="B87" s="184"/>
      <c r="C87" s="187"/>
      <c r="D87" s="190"/>
      <c r="E87" s="184"/>
      <c r="F87" s="184"/>
      <c r="G87" s="192"/>
      <c r="H87" s="194"/>
      <c r="I87" s="184"/>
      <c r="J87" s="194"/>
      <c r="K87" s="203"/>
      <c r="L87" s="181"/>
      <c r="M87" s="205"/>
      <c r="N87" s="29" t="s">
        <v>41</v>
      </c>
      <c r="O87" s="30" t="s">
        <v>87</v>
      </c>
      <c r="Q87" s="28"/>
    </row>
    <row r="88" spans="1:17" s="21" customFormat="1" ht="60" customHeight="1">
      <c r="A88" s="181"/>
      <c r="B88" s="184"/>
      <c r="C88" s="187"/>
      <c r="D88" s="190"/>
      <c r="E88" s="184"/>
      <c r="F88" s="184"/>
      <c r="G88" s="192"/>
      <c r="H88" s="194"/>
      <c r="I88" s="184"/>
      <c r="J88" s="194"/>
      <c r="K88" s="203"/>
      <c r="L88" s="181"/>
      <c r="M88" s="205"/>
      <c r="N88" s="29" t="s">
        <v>43</v>
      </c>
      <c r="O88" s="30" t="s">
        <v>88</v>
      </c>
      <c r="Q88" s="28"/>
    </row>
    <row r="89" spans="1:17" s="21" customFormat="1" ht="30" customHeight="1">
      <c r="A89" s="181"/>
      <c r="B89" s="184"/>
      <c r="C89" s="187"/>
      <c r="D89" s="190"/>
      <c r="E89" s="184"/>
      <c r="F89" s="184"/>
      <c r="G89" s="192"/>
      <c r="H89" s="194"/>
      <c r="I89" s="184"/>
      <c r="J89" s="194"/>
      <c r="K89" s="203"/>
      <c r="L89" s="181"/>
      <c r="M89" s="205"/>
      <c r="N89" s="29" t="s">
        <v>45</v>
      </c>
      <c r="O89" s="30" t="s">
        <v>89</v>
      </c>
      <c r="Q89" s="28"/>
    </row>
    <row r="90" spans="1:17" s="21" customFormat="1" ht="30" customHeight="1">
      <c r="A90" s="181"/>
      <c r="B90" s="184"/>
      <c r="C90" s="187"/>
      <c r="D90" s="190"/>
      <c r="E90" s="184"/>
      <c r="F90" s="184"/>
      <c r="G90" s="192"/>
      <c r="H90" s="194"/>
      <c r="I90" s="184"/>
      <c r="J90" s="194"/>
      <c r="K90" s="203"/>
      <c r="L90" s="181"/>
      <c r="M90" s="205"/>
      <c r="N90" s="29" t="s">
        <v>47</v>
      </c>
      <c r="O90" s="30" t="s">
        <v>90</v>
      </c>
      <c r="Q90" s="28"/>
    </row>
    <row r="91" spans="1:17" s="21" customFormat="1" ht="30" customHeight="1">
      <c r="A91" s="181"/>
      <c r="B91" s="184"/>
      <c r="C91" s="187"/>
      <c r="D91" s="190"/>
      <c r="E91" s="184" t="s">
        <v>91</v>
      </c>
      <c r="F91" s="184">
        <v>26</v>
      </c>
      <c r="G91" s="192">
        <f>F91/$C$86*100</f>
        <v>41.935483870967744</v>
      </c>
      <c r="H91" s="194" t="s">
        <v>153</v>
      </c>
      <c r="I91" s="184" t="s">
        <v>160</v>
      </c>
      <c r="J91" s="194"/>
      <c r="K91" s="203"/>
      <c r="L91" s="181" t="b">
        <f>IF(OR($C$86=0,G91=0),FALSE,IF(J91="Outstanding",5,IF(J91="Exceeds",4,IF(J91="Successful",3,IF(J91="Partially",2,IF(J91="Unacceptable",1))))))</f>
        <v>0</v>
      </c>
      <c r="M91" s="205">
        <f>$C$86*G91*L91/10000</f>
        <v>0</v>
      </c>
      <c r="N91" s="29" t="s">
        <v>39</v>
      </c>
      <c r="O91" s="30" t="s">
        <v>92</v>
      </c>
      <c r="Q91" s="28" t="str">
        <f>IF(AND($C$86&gt;0,G91&gt;0,J91=""),"RATING REQ'D",IF(AND(K91="",OR(J91="Outstanding",J91="Exceeds", J91="Unacceptable")),"Comments compulsory for O, E and U rating",""))</f>
        <v>RATING REQ'D</v>
      </c>
    </row>
    <row r="92" spans="1:17" s="21" customFormat="1" ht="85.35" customHeight="1">
      <c r="A92" s="181"/>
      <c r="B92" s="184"/>
      <c r="C92" s="187"/>
      <c r="D92" s="190"/>
      <c r="E92" s="184"/>
      <c r="F92" s="184"/>
      <c r="G92" s="192"/>
      <c r="H92" s="194"/>
      <c r="I92" s="184"/>
      <c r="J92" s="194"/>
      <c r="K92" s="203"/>
      <c r="L92" s="181"/>
      <c r="M92" s="205"/>
      <c r="N92" s="31" t="s">
        <v>41</v>
      </c>
      <c r="O92" s="30" t="s">
        <v>93</v>
      </c>
      <c r="Q92" s="28"/>
    </row>
    <row r="93" spans="1:17" s="21" customFormat="1" ht="85.35" customHeight="1">
      <c r="A93" s="181"/>
      <c r="B93" s="184"/>
      <c r="C93" s="187"/>
      <c r="D93" s="190"/>
      <c r="E93" s="184"/>
      <c r="F93" s="184"/>
      <c r="G93" s="192"/>
      <c r="H93" s="194"/>
      <c r="I93" s="184"/>
      <c r="J93" s="194"/>
      <c r="K93" s="203"/>
      <c r="L93" s="181"/>
      <c r="M93" s="205"/>
      <c r="N93" s="31" t="s">
        <v>43</v>
      </c>
      <c r="O93" s="30" t="s">
        <v>94</v>
      </c>
      <c r="Q93" s="28"/>
    </row>
    <row r="94" spans="1:17" s="21" customFormat="1" ht="90" customHeight="1">
      <c r="A94" s="181"/>
      <c r="B94" s="184"/>
      <c r="C94" s="187"/>
      <c r="D94" s="190"/>
      <c r="E94" s="184"/>
      <c r="F94" s="184"/>
      <c r="G94" s="192"/>
      <c r="H94" s="194"/>
      <c r="I94" s="184"/>
      <c r="J94" s="194"/>
      <c r="K94" s="203"/>
      <c r="L94" s="181"/>
      <c r="M94" s="205"/>
      <c r="N94" s="29" t="s">
        <v>45</v>
      </c>
      <c r="O94" s="30" t="s">
        <v>95</v>
      </c>
      <c r="Q94" s="28"/>
    </row>
    <row r="95" spans="1:17" s="21" customFormat="1" ht="90" customHeight="1">
      <c r="A95" s="181"/>
      <c r="B95" s="184"/>
      <c r="C95" s="187"/>
      <c r="D95" s="190"/>
      <c r="E95" s="184"/>
      <c r="F95" s="184"/>
      <c r="G95" s="192"/>
      <c r="H95" s="194"/>
      <c r="I95" s="184"/>
      <c r="J95" s="194"/>
      <c r="K95" s="203"/>
      <c r="L95" s="181"/>
      <c r="M95" s="205"/>
      <c r="N95" s="29" t="s">
        <v>47</v>
      </c>
      <c r="O95" s="30" t="s">
        <v>96</v>
      </c>
      <c r="Q95" s="28"/>
    </row>
    <row r="96" spans="1:17" s="21" customFormat="1" ht="60" customHeight="1">
      <c r="A96" s="181"/>
      <c r="B96" s="184"/>
      <c r="C96" s="187"/>
      <c r="D96" s="190"/>
      <c r="E96" s="184" t="s">
        <v>97</v>
      </c>
      <c r="F96" s="184">
        <v>26</v>
      </c>
      <c r="G96" s="192">
        <f>F96/$C$86*100</f>
        <v>41.935483870967744</v>
      </c>
      <c r="H96" s="194" t="s">
        <v>41</v>
      </c>
      <c r="I96" s="184" t="s">
        <v>157</v>
      </c>
      <c r="J96" s="194"/>
      <c r="K96" s="203"/>
      <c r="L96" s="181" t="b">
        <f>IF(OR($C$86=0,G96=0),FALSE,IF(J96="Outstanding",5,IF(J96="Exceeds",4,IF(J96="Successful",3,IF(J96="Partially",2,IF(J96="Unacceptable",1))))))</f>
        <v>0</v>
      </c>
      <c r="M96" s="205">
        <f>$C$86*G96*L96/10000</f>
        <v>0</v>
      </c>
      <c r="N96" s="29" t="s">
        <v>39</v>
      </c>
      <c r="O96" s="33" t="s">
        <v>98</v>
      </c>
      <c r="Q96" s="28" t="str">
        <f>IF(AND($C$86&gt;0,G96&gt;0,J96=""),"RATING REQ'D",IF(AND(K96="",OR(J96="Outstanding",J96="Exceeds", J96="Unacceptable")),"Comments compulsory for O, E and U rating",""))</f>
        <v>RATING REQ'D</v>
      </c>
    </row>
    <row r="97" spans="1:17" s="21" customFormat="1" ht="60" customHeight="1">
      <c r="A97" s="181"/>
      <c r="B97" s="184"/>
      <c r="C97" s="187"/>
      <c r="D97" s="190"/>
      <c r="E97" s="184"/>
      <c r="F97" s="184"/>
      <c r="G97" s="192"/>
      <c r="H97" s="194"/>
      <c r="I97" s="184"/>
      <c r="J97" s="194"/>
      <c r="K97" s="203"/>
      <c r="L97" s="181"/>
      <c r="M97" s="205"/>
      <c r="N97" s="29" t="s">
        <v>41</v>
      </c>
      <c r="O97" s="33" t="s">
        <v>99</v>
      </c>
      <c r="Q97" s="28"/>
    </row>
    <row r="98" spans="1:17" s="21" customFormat="1" ht="60" customHeight="1">
      <c r="A98" s="181"/>
      <c r="B98" s="184"/>
      <c r="C98" s="187"/>
      <c r="D98" s="190"/>
      <c r="E98" s="184"/>
      <c r="F98" s="184"/>
      <c r="G98" s="192"/>
      <c r="H98" s="194"/>
      <c r="I98" s="184"/>
      <c r="J98" s="194"/>
      <c r="K98" s="203"/>
      <c r="L98" s="181"/>
      <c r="M98" s="205"/>
      <c r="N98" s="31" t="s">
        <v>43</v>
      </c>
      <c r="O98" s="33" t="s">
        <v>100</v>
      </c>
      <c r="Q98" s="28"/>
    </row>
    <row r="99" spans="1:17" s="21" customFormat="1" ht="60" customHeight="1">
      <c r="A99" s="181"/>
      <c r="B99" s="184"/>
      <c r="C99" s="187"/>
      <c r="D99" s="190"/>
      <c r="E99" s="184"/>
      <c r="F99" s="184"/>
      <c r="G99" s="192"/>
      <c r="H99" s="194"/>
      <c r="I99" s="184"/>
      <c r="J99" s="194"/>
      <c r="K99" s="203"/>
      <c r="L99" s="181"/>
      <c r="M99" s="205"/>
      <c r="N99" s="29" t="s">
        <v>45</v>
      </c>
      <c r="O99" s="33" t="s">
        <v>101</v>
      </c>
      <c r="Q99" s="28"/>
    </row>
    <row r="100" spans="1:17" s="21" customFormat="1" ht="60" customHeight="1" thickBot="1">
      <c r="A100" s="181"/>
      <c r="B100" s="184"/>
      <c r="C100" s="187"/>
      <c r="D100" s="190"/>
      <c r="E100" s="184"/>
      <c r="F100" s="184"/>
      <c r="G100" s="192"/>
      <c r="H100" s="194"/>
      <c r="I100" s="184"/>
      <c r="J100" s="194"/>
      <c r="K100" s="203"/>
      <c r="L100" s="181"/>
      <c r="M100" s="205"/>
      <c r="N100" s="29" t="s">
        <v>47</v>
      </c>
      <c r="O100" s="33" t="s">
        <v>102</v>
      </c>
      <c r="Q100" s="28"/>
    </row>
    <row r="101" spans="1:17" s="21" customFormat="1" ht="30" hidden="1" customHeight="1">
      <c r="A101" s="181"/>
      <c r="B101" s="184"/>
      <c r="C101" s="187"/>
      <c r="D101" s="190"/>
      <c r="E101" s="184"/>
      <c r="F101" s="184"/>
      <c r="G101" s="192">
        <f>F101/$C$86*100</f>
        <v>0</v>
      </c>
      <c r="H101" s="194"/>
      <c r="I101" s="184"/>
      <c r="J101" s="194"/>
      <c r="K101" s="203"/>
      <c r="L101" s="181" t="b">
        <f>IF(OR($C$86=0,G101=0),FALSE,IF(J101="Outstanding",5,IF(J101="Exceeds",4,IF(J101="Successful",3,IF(J101="Partially",2,IF(J101="Unacceptable",1))))))</f>
        <v>0</v>
      </c>
      <c r="M101" s="205">
        <f>$C$86*G101*L101/10000</f>
        <v>0</v>
      </c>
      <c r="N101" s="29"/>
      <c r="O101" s="34"/>
      <c r="Q101" s="28" t="str">
        <f>IF(AND($C$86&gt;0,G101&gt;0,J101=""),"RATING REQ'D",IF(AND(K101="",OR(J101="Outstanding",J101="Exceeds", J101="Unacceptable")),"Comments compulsory for O, E and U rating",""))</f>
        <v/>
      </c>
    </row>
    <row r="102" spans="1:17" s="21" customFormat="1" ht="30" hidden="1" customHeight="1">
      <c r="A102" s="181"/>
      <c r="B102" s="184"/>
      <c r="C102" s="187"/>
      <c r="D102" s="190"/>
      <c r="E102" s="184"/>
      <c r="F102" s="184"/>
      <c r="G102" s="192"/>
      <c r="H102" s="194"/>
      <c r="I102" s="184"/>
      <c r="J102" s="194"/>
      <c r="K102" s="203"/>
      <c r="L102" s="181"/>
      <c r="M102" s="205"/>
      <c r="N102" s="29"/>
      <c r="O102" s="34"/>
      <c r="Q102" s="28"/>
    </row>
    <row r="103" spans="1:17" s="21" customFormat="1" ht="30" hidden="1" customHeight="1">
      <c r="A103" s="181"/>
      <c r="B103" s="184"/>
      <c r="C103" s="187"/>
      <c r="D103" s="190"/>
      <c r="E103" s="184"/>
      <c r="F103" s="184"/>
      <c r="G103" s="192"/>
      <c r="H103" s="194"/>
      <c r="I103" s="184"/>
      <c r="J103" s="194"/>
      <c r="K103" s="203"/>
      <c r="L103" s="181"/>
      <c r="M103" s="205"/>
      <c r="N103" s="29"/>
      <c r="O103" s="34"/>
      <c r="Q103" s="28"/>
    </row>
    <row r="104" spans="1:17" s="21" customFormat="1" ht="30" hidden="1" customHeight="1">
      <c r="A104" s="181"/>
      <c r="B104" s="184"/>
      <c r="C104" s="187"/>
      <c r="D104" s="190"/>
      <c r="E104" s="184"/>
      <c r="F104" s="184"/>
      <c r="G104" s="192"/>
      <c r="H104" s="194"/>
      <c r="I104" s="184"/>
      <c r="J104" s="194"/>
      <c r="K104" s="203"/>
      <c r="L104" s="181"/>
      <c r="M104" s="205"/>
      <c r="N104" s="29"/>
      <c r="O104" s="34"/>
      <c r="Q104" s="28"/>
    </row>
    <row r="105" spans="1:17" s="21" customFormat="1" ht="30" hidden="1" customHeight="1">
      <c r="A105" s="181"/>
      <c r="B105" s="184"/>
      <c r="C105" s="187"/>
      <c r="D105" s="190"/>
      <c r="E105" s="184"/>
      <c r="F105" s="184"/>
      <c r="G105" s="192"/>
      <c r="H105" s="194"/>
      <c r="I105" s="184"/>
      <c r="J105" s="194"/>
      <c r="K105" s="203"/>
      <c r="L105" s="181"/>
      <c r="M105" s="205"/>
      <c r="N105" s="29"/>
      <c r="O105" s="34"/>
      <c r="Q105" s="28"/>
    </row>
    <row r="106" spans="1:17" s="21" customFormat="1" ht="30" hidden="1" customHeight="1">
      <c r="A106" s="181"/>
      <c r="B106" s="184"/>
      <c r="C106" s="187"/>
      <c r="D106" s="190"/>
      <c r="E106" s="184"/>
      <c r="F106" s="184"/>
      <c r="G106" s="192">
        <f>F106/$C$86*100</f>
        <v>0</v>
      </c>
      <c r="H106" s="194"/>
      <c r="I106" s="184"/>
      <c r="J106" s="194"/>
      <c r="K106" s="203"/>
      <c r="L106" s="181" t="b">
        <f>IF(OR($C$86=0,G106=0),FALSE,IF(J106="Outstanding",5,IF(J106="Exceeds",4,IF(J106="Successful",3,IF(J106="Partially",2,IF(J106="Unacceptable",1))))))</f>
        <v>0</v>
      </c>
      <c r="M106" s="205">
        <f>$C$86*G106*L106/10000</f>
        <v>0</v>
      </c>
      <c r="N106" s="29"/>
      <c r="O106" s="34"/>
      <c r="Q106" s="28" t="str">
        <f>IF(AND($C$86&gt;0,G106&gt;0,J106=""),"RATING REQ'D",IF(AND(K106="",OR(J106="Outstanding",J106="Exceeds", J106="Unacceptable")),"Comments compulsory for O, E and U rating",""))</f>
        <v/>
      </c>
    </row>
    <row r="107" spans="1:17" s="21" customFormat="1" ht="30" hidden="1" customHeight="1">
      <c r="A107" s="181"/>
      <c r="B107" s="184"/>
      <c r="C107" s="187"/>
      <c r="D107" s="190"/>
      <c r="E107" s="184"/>
      <c r="F107" s="184"/>
      <c r="G107" s="192"/>
      <c r="H107" s="194"/>
      <c r="I107" s="184"/>
      <c r="J107" s="194"/>
      <c r="K107" s="203"/>
      <c r="L107" s="181"/>
      <c r="M107" s="205"/>
      <c r="N107" s="29"/>
      <c r="O107" s="34"/>
      <c r="Q107" s="28"/>
    </row>
    <row r="108" spans="1:17" s="21" customFormat="1" ht="30" hidden="1" customHeight="1">
      <c r="A108" s="181"/>
      <c r="B108" s="184"/>
      <c r="C108" s="187"/>
      <c r="D108" s="190"/>
      <c r="E108" s="184"/>
      <c r="F108" s="184"/>
      <c r="G108" s="192"/>
      <c r="H108" s="194"/>
      <c r="I108" s="184"/>
      <c r="J108" s="194"/>
      <c r="K108" s="203"/>
      <c r="L108" s="181"/>
      <c r="M108" s="205"/>
      <c r="N108" s="31"/>
      <c r="O108" s="34"/>
      <c r="Q108" s="28"/>
    </row>
    <row r="109" spans="1:17" s="21" customFormat="1" ht="30" hidden="1" customHeight="1">
      <c r="A109" s="181"/>
      <c r="B109" s="184"/>
      <c r="C109" s="187"/>
      <c r="D109" s="190"/>
      <c r="E109" s="184"/>
      <c r="F109" s="184"/>
      <c r="G109" s="192"/>
      <c r="H109" s="194"/>
      <c r="I109" s="184"/>
      <c r="J109" s="194"/>
      <c r="K109" s="203"/>
      <c r="L109" s="181"/>
      <c r="M109" s="205"/>
      <c r="N109" s="29"/>
      <c r="O109" s="34"/>
      <c r="Q109" s="28"/>
    </row>
    <row r="110" spans="1:17" s="21" customFormat="1" ht="30" hidden="1" customHeight="1">
      <c r="A110" s="213"/>
      <c r="B110" s="214"/>
      <c r="C110" s="215"/>
      <c r="D110" s="226"/>
      <c r="E110" s="214"/>
      <c r="F110" s="214"/>
      <c r="G110" s="227"/>
      <c r="H110" s="228"/>
      <c r="I110" s="214"/>
      <c r="J110" s="228"/>
      <c r="K110" s="229"/>
      <c r="L110" s="213"/>
      <c r="M110" s="230"/>
      <c r="N110" s="29"/>
      <c r="O110" s="34"/>
      <c r="Q110" s="28"/>
    </row>
    <row r="111" spans="1:17" s="61" customFormat="1" ht="12" customHeight="1" thickBot="1">
      <c r="A111" s="54"/>
      <c r="B111" s="55"/>
      <c r="C111" s="56"/>
      <c r="D111" s="57"/>
      <c r="E111" s="58"/>
      <c r="F111" s="58"/>
      <c r="G111" s="43">
        <f>IF(C86=0,0,SUM(G86:G106))</f>
        <v>100</v>
      </c>
      <c r="H111" s="59" t="str">
        <f>IF(AND(C86&gt;0,G111=0),"PLEASE ENSURE KPIs ARE SET",IF(AND(C86&gt;0,G111&gt;0,G111&lt;100),"PLEASE ENSURE TOTAL WEIGHTAGE IS 100%.",IF(G111&gt;100,"WEIGHTAGE EXCEEDED, PLEASE REVIEW.","")))</f>
        <v/>
      </c>
      <c r="I111" s="58"/>
      <c r="J111" s="54"/>
      <c r="K111" s="58"/>
      <c r="L111" s="54"/>
      <c r="M111" s="60"/>
      <c r="O111" s="46" t="str">
        <f>IF(N111="","",1)</f>
        <v/>
      </c>
      <c r="Q111" s="62"/>
    </row>
    <row r="112" spans="1:17" s="21" customFormat="1" ht="30" hidden="1" customHeight="1">
      <c r="A112" s="224"/>
      <c r="B112" s="222"/>
      <c r="C112" s="231"/>
      <c r="D112" s="232"/>
      <c r="E112" s="222"/>
      <c r="F112" s="222"/>
      <c r="G112" s="220">
        <f>IFERROR(F112/$C$112*100,0)</f>
        <v>0</v>
      </c>
      <c r="H112" s="221"/>
      <c r="I112" s="222"/>
      <c r="J112" s="221"/>
      <c r="K112" s="223"/>
      <c r="L112" s="224" t="b">
        <f>IF(OR($C$112=0,G112=0),FALSE,IF(J112="Outstanding",5,IF(J112="Exceeds",4,IF(J112="Successful",3,IF(J112="Partially",2,IF(J112="Unacceptable",1))))))</f>
        <v>0</v>
      </c>
      <c r="M112" s="225">
        <f>$C$112*G112*L112/10000</f>
        <v>0</v>
      </c>
      <c r="N112" s="29"/>
      <c r="O112" s="30"/>
      <c r="Q112" s="28" t="str">
        <f>IF(AND($C$112&gt;0,G112&gt;0,J112=""),"RATING REQ'D",IF(AND(K112="",OR(J112="Outstanding",J112="Exceeds", J112="Unacceptable")),"Comments compulsory for O, E and U rating",""))</f>
        <v/>
      </c>
    </row>
    <row r="113" spans="1:17" s="21" customFormat="1" ht="30" hidden="1" customHeight="1">
      <c r="A113" s="181"/>
      <c r="B113" s="184"/>
      <c r="C113" s="187"/>
      <c r="D113" s="190"/>
      <c r="E113" s="184"/>
      <c r="F113" s="184"/>
      <c r="G113" s="192"/>
      <c r="H113" s="194"/>
      <c r="I113" s="184"/>
      <c r="J113" s="194"/>
      <c r="K113" s="203"/>
      <c r="L113" s="181"/>
      <c r="M113" s="205"/>
      <c r="N113" s="29"/>
      <c r="O113" s="30"/>
      <c r="Q113" s="28"/>
    </row>
    <row r="114" spans="1:17" s="21" customFormat="1" ht="30" hidden="1" customHeight="1">
      <c r="A114" s="181"/>
      <c r="B114" s="184"/>
      <c r="C114" s="187"/>
      <c r="D114" s="190"/>
      <c r="E114" s="184"/>
      <c r="F114" s="184"/>
      <c r="G114" s="192"/>
      <c r="H114" s="194"/>
      <c r="I114" s="184"/>
      <c r="J114" s="194"/>
      <c r="K114" s="203"/>
      <c r="L114" s="181"/>
      <c r="M114" s="205"/>
      <c r="N114" s="29"/>
      <c r="O114" s="30"/>
      <c r="Q114" s="28"/>
    </row>
    <row r="115" spans="1:17" s="21" customFormat="1" ht="30" hidden="1" customHeight="1">
      <c r="A115" s="181"/>
      <c r="B115" s="184"/>
      <c r="C115" s="187"/>
      <c r="D115" s="190"/>
      <c r="E115" s="184"/>
      <c r="F115" s="184"/>
      <c r="G115" s="192"/>
      <c r="H115" s="194"/>
      <c r="I115" s="184"/>
      <c r="J115" s="194"/>
      <c r="K115" s="203"/>
      <c r="L115" s="181"/>
      <c r="M115" s="205"/>
      <c r="N115" s="29"/>
      <c r="O115" s="30"/>
      <c r="Q115" s="28"/>
    </row>
    <row r="116" spans="1:17" s="21" customFormat="1" ht="30" hidden="1" customHeight="1">
      <c r="A116" s="181"/>
      <c r="B116" s="184"/>
      <c r="C116" s="187"/>
      <c r="D116" s="190"/>
      <c r="E116" s="184"/>
      <c r="F116" s="184"/>
      <c r="G116" s="192"/>
      <c r="H116" s="194"/>
      <c r="I116" s="184"/>
      <c r="J116" s="194"/>
      <c r="K116" s="203"/>
      <c r="L116" s="181"/>
      <c r="M116" s="205"/>
      <c r="N116" s="29"/>
      <c r="O116" s="30"/>
      <c r="Q116" s="28"/>
    </row>
    <row r="117" spans="1:17" s="21" customFormat="1" ht="30" hidden="1" customHeight="1">
      <c r="A117" s="181"/>
      <c r="B117" s="184"/>
      <c r="C117" s="187"/>
      <c r="D117" s="190"/>
      <c r="E117" s="184"/>
      <c r="F117" s="184"/>
      <c r="G117" s="192">
        <f t="shared" ref="G117" si="0">IFERROR(F117/$C$112*100,0)</f>
        <v>0</v>
      </c>
      <c r="H117" s="194"/>
      <c r="I117" s="184"/>
      <c r="J117" s="194"/>
      <c r="K117" s="203"/>
      <c r="L117" s="181" t="b">
        <f>IF(OR($C$112=0,G117=0),FALSE,IF(J117="Outstanding",5,IF(J117="Exceeds",4,IF(J117="Successful",3,IF(J117="Partially",2,IF(J117="Unacceptable",1))))))</f>
        <v>0</v>
      </c>
      <c r="M117" s="205">
        <f>$C$112*G117*L117/10000</f>
        <v>0</v>
      </c>
      <c r="N117" s="63"/>
      <c r="O117" s="64"/>
      <c r="Q117" s="28" t="str">
        <f>IF(AND($C$112&gt;0,G117&gt;0,J117=""),"RATING REQ'D",IF(AND(K117="",OR(J117="Outstanding",J117="Exceeds", J117="Unacceptable")),"Comments compulsory for O, E and U rating",""))</f>
        <v/>
      </c>
    </row>
    <row r="118" spans="1:17" s="21" customFormat="1" ht="30" hidden="1" customHeight="1">
      <c r="A118" s="181"/>
      <c r="B118" s="184"/>
      <c r="C118" s="187"/>
      <c r="D118" s="190"/>
      <c r="E118" s="184"/>
      <c r="F118" s="184"/>
      <c r="G118" s="192"/>
      <c r="H118" s="194"/>
      <c r="I118" s="184"/>
      <c r="J118" s="194"/>
      <c r="K118" s="203"/>
      <c r="L118" s="181"/>
      <c r="M118" s="205"/>
      <c r="N118" s="65"/>
      <c r="O118" s="64"/>
      <c r="Q118" s="28"/>
    </row>
    <row r="119" spans="1:17" s="21" customFormat="1" ht="30" hidden="1" customHeight="1">
      <c r="A119" s="181"/>
      <c r="B119" s="184"/>
      <c r="C119" s="187"/>
      <c r="D119" s="190"/>
      <c r="E119" s="184"/>
      <c r="F119" s="184"/>
      <c r="G119" s="192"/>
      <c r="H119" s="194"/>
      <c r="I119" s="184"/>
      <c r="J119" s="194"/>
      <c r="K119" s="203"/>
      <c r="L119" s="181"/>
      <c r="M119" s="205"/>
      <c r="N119" s="65"/>
      <c r="O119" s="64"/>
      <c r="Q119" s="28"/>
    </row>
    <row r="120" spans="1:17" s="21" customFormat="1" ht="30" hidden="1" customHeight="1">
      <c r="A120" s="181"/>
      <c r="B120" s="184"/>
      <c r="C120" s="187"/>
      <c r="D120" s="190"/>
      <c r="E120" s="184"/>
      <c r="F120" s="184"/>
      <c r="G120" s="192"/>
      <c r="H120" s="194"/>
      <c r="I120" s="184"/>
      <c r="J120" s="194"/>
      <c r="K120" s="203"/>
      <c r="L120" s="181"/>
      <c r="M120" s="205"/>
      <c r="N120" s="63"/>
      <c r="O120" s="64"/>
      <c r="Q120" s="28"/>
    </row>
    <row r="121" spans="1:17" s="21" customFormat="1" ht="30" hidden="1" customHeight="1">
      <c r="A121" s="181"/>
      <c r="B121" s="184"/>
      <c r="C121" s="187"/>
      <c r="D121" s="190"/>
      <c r="E121" s="184"/>
      <c r="F121" s="184"/>
      <c r="G121" s="192"/>
      <c r="H121" s="194"/>
      <c r="I121" s="184"/>
      <c r="J121" s="194"/>
      <c r="K121" s="203"/>
      <c r="L121" s="181"/>
      <c r="M121" s="205"/>
      <c r="N121" s="63"/>
      <c r="O121" s="64"/>
      <c r="Q121" s="28"/>
    </row>
    <row r="122" spans="1:17" s="21" customFormat="1" ht="30" hidden="1" customHeight="1">
      <c r="A122" s="181"/>
      <c r="B122" s="184"/>
      <c r="C122" s="187"/>
      <c r="D122" s="190"/>
      <c r="E122" s="184"/>
      <c r="F122" s="184"/>
      <c r="G122" s="192">
        <f t="shared" ref="G122" si="1">IFERROR(F122/$C$112*100,0)</f>
        <v>0</v>
      </c>
      <c r="H122" s="194"/>
      <c r="I122" s="184"/>
      <c r="J122" s="194"/>
      <c r="K122" s="203"/>
      <c r="L122" s="181" t="b">
        <f>IF(OR($C$112=0,G122=0),FALSE,IF(J122="Outstanding",5,IF(J122="Exceeds",4,IF(J122="Successful",3,IF(J122="Partially",2,IF(J122="Unacceptable",1))))))</f>
        <v>0</v>
      </c>
      <c r="M122" s="205">
        <f>$C$112*G122*L122/10000</f>
        <v>0</v>
      </c>
      <c r="N122" s="63"/>
      <c r="O122" s="66"/>
      <c r="Q122" s="28" t="str">
        <f>IF(AND($C$112&gt;0,G122&gt;0,J122=""),"RATING REQ'D",IF(AND(K122="",OR(J122="Outstanding",J122="Exceeds", J122="Unacceptable")),"Comments compulsory for O, E and U rating",""))</f>
        <v/>
      </c>
    </row>
    <row r="123" spans="1:17" s="21" customFormat="1" ht="30" hidden="1" customHeight="1">
      <c r="A123" s="181"/>
      <c r="B123" s="184"/>
      <c r="C123" s="187"/>
      <c r="D123" s="190"/>
      <c r="E123" s="184"/>
      <c r="F123" s="184"/>
      <c r="G123" s="192"/>
      <c r="H123" s="194"/>
      <c r="I123" s="184"/>
      <c r="J123" s="194"/>
      <c r="K123" s="203"/>
      <c r="L123" s="181"/>
      <c r="M123" s="205"/>
      <c r="N123" s="63"/>
      <c r="O123" s="66"/>
      <c r="Q123" s="28"/>
    </row>
    <row r="124" spans="1:17" s="21" customFormat="1" ht="30" hidden="1" customHeight="1">
      <c r="A124" s="181"/>
      <c r="B124" s="184"/>
      <c r="C124" s="187"/>
      <c r="D124" s="190"/>
      <c r="E124" s="184"/>
      <c r="F124" s="184"/>
      <c r="G124" s="192"/>
      <c r="H124" s="194"/>
      <c r="I124" s="184"/>
      <c r="J124" s="194"/>
      <c r="K124" s="203"/>
      <c r="L124" s="181"/>
      <c r="M124" s="205"/>
      <c r="N124" s="65"/>
      <c r="O124" s="66"/>
      <c r="Q124" s="28"/>
    </row>
    <row r="125" spans="1:17" s="21" customFormat="1" ht="30" hidden="1" customHeight="1">
      <c r="A125" s="181"/>
      <c r="B125" s="184"/>
      <c r="C125" s="187"/>
      <c r="D125" s="190"/>
      <c r="E125" s="184"/>
      <c r="F125" s="184"/>
      <c r="G125" s="192"/>
      <c r="H125" s="194"/>
      <c r="I125" s="184"/>
      <c r="J125" s="194"/>
      <c r="K125" s="203"/>
      <c r="L125" s="181"/>
      <c r="M125" s="205"/>
      <c r="N125" s="63"/>
      <c r="O125" s="66"/>
      <c r="Q125" s="28"/>
    </row>
    <row r="126" spans="1:17" s="21" customFormat="1" ht="30" hidden="1" customHeight="1">
      <c r="A126" s="181"/>
      <c r="B126" s="184"/>
      <c r="C126" s="187"/>
      <c r="D126" s="190"/>
      <c r="E126" s="184"/>
      <c r="F126" s="184"/>
      <c r="G126" s="192"/>
      <c r="H126" s="194"/>
      <c r="I126" s="184"/>
      <c r="J126" s="194"/>
      <c r="K126" s="203"/>
      <c r="L126" s="181"/>
      <c r="M126" s="205"/>
      <c r="N126" s="63"/>
      <c r="O126" s="66"/>
      <c r="Q126" s="28"/>
    </row>
    <row r="127" spans="1:17" s="21" customFormat="1" ht="30" hidden="1" customHeight="1">
      <c r="A127" s="181"/>
      <c r="B127" s="184"/>
      <c r="C127" s="187"/>
      <c r="D127" s="190"/>
      <c r="E127" s="184"/>
      <c r="F127" s="184"/>
      <c r="G127" s="192">
        <f t="shared" ref="G127" si="2">IFERROR(F127/$C$112*100,0)</f>
        <v>0</v>
      </c>
      <c r="H127" s="194"/>
      <c r="I127" s="184"/>
      <c r="J127" s="194"/>
      <c r="K127" s="203"/>
      <c r="L127" s="181" t="b">
        <f>IF(OR($C$112=0,G127=0),FALSE,IF(J127="Outstanding",5,IF(J127="Exceeds",4,IF(J127="Successful",3,IF(J127="Partially",2,IF(J127="Unacceptable",1))))))</f>
        <v>0</v>
      </c>
      <c r="M127" s="205">
        <f>$C$112*G127*L127/10000</f>
        <v>0</v>
      </c>
      <c r="N127" s="29"/>
      <c r="O127" s="34"/>
      <c r="Q127" s="28" t="str">
        <f>IF(AND($C$112&gt;0,G127&gt;0,J127=""),"RATING REQ'D",IF(AND(K127="",OR(J127="Outstanding",J127="Exceeds", J127="Unacceptable")),"Comments compulsory for O, E and U rating",""))</f>
        <v/>
      </c>
    </row>
    <row r="128" spans="1:17" s="21" customFormat="1" ht="30" hidden="1" customHeight="1">
      <c r="A128" s="181"/>
      <c r="B128" s="184"/>
      <c r="C128" s="187"/>
      <c r="D128" s="190"/>
      <c r="E128" s="184"/>
      <c r="F128" s="184"/>
      <c r="G128" s="192"/>
      <c r="H128" s="194"/>
      <c r="I128" s="184"/>
      <c r="J128" s="194"/>
      <c r="K128" s="203"/>
      <c r="L128" s="181"/>
      <c r="M128" s="205"/>
      <c r="N128" s="29"/>
      <c r="O128" s="34"/>
      <c r="Q128" s="28"/>
    </row>
    <row r="129" spans="1:17" s="21" customFormat="1" ht="30" hidden="1" customHeight="1">
      <c r="A129" s="181"/>
      <c r="B129" s="184"/>
      <c r="C129" s="187"/>
      <c r="D129" s="190"/>
      <c r="E129" s="184"/>
      <c r="F129" s="184"/>
      <c r="G129" s="192"/>
      <c r="H129" s="194"/>
      <c r="I129" s="184"/>
      <c r="J129" s="194"/>
      <c r="K129" s="203"/>
      <c r="L129" s="181"/>
      <c r="M129" s="205"/>
      <c r="N129" s="29"/>
      <c r="O129" s="34"/>
      <c r="Q129" s="28"/>
    </row>
    <row r="130" spans="1:17" s="21" customFormat="1" ht="30" hidden="1" customHeight="1">
      <c r="A130" s="181"/>
      <c r="B130" s="184"/>
      <c r="C130" s="187"/>
      <c r="D130" s="190"/>
      <c r="E130" s="184"/>
      <c r="F130" s="184"/>
      <c r="G130" s="192"/>
      <c r="H130" s="194"/>
      <c r="I130" s="184"/>
      <c r="J130" s="194"/>
      <c r="K130" s="203"/>
      <c r="L130" s="181"/>
      <c r="M130" s="205"/>
      <c r="N130" s="29"/>
      <c r="O130" s="34"/>
      <c r="Q130" s="28"/>
    </row>
    <row r="131" spans="1:17" s="21" customFormat="1" ht="30" hidden="1" customHeight="1">
      <c r="A131" s="181"/>
      <c r="B131" s="184"/>
      <c r="C131" s="187"/>
      <c r="D131" s="190"/>
      <c r="E131" s="184"/>
      <c r="F131" s="184"/>
      <c r="G131" s="192"/>
      <c r="H131" s="194"/>
      <c r="I131" s="184"/>
      <c r="J131" s="194"/>
      <c r="K131" s="203"/>
      <c r="L131" s="181"/>
      <c r="M131" s="205"/>
      <c r="N131" s="29"/>
      <c r="O131" s="34"/>
      <c r="Q131" s="28"/>
    </row>
    <row r="132" spans="1:17" s="21" customFormat="1" ht="30" hidden="1" customHeight="1">
      <c r="A132" s="181"/>
      <c r="B132" s="184"/>
      <c r="C132" s="187"/>
      <c r="D132" s="190"/>
      <c r="E132" s="184"/>
      <c r="F132" s="184"/>
      <c r="G132" s="192">
        <f t="shared" ref="G132" si="3">IFERROR(F132/$C$112*100,0)</f>
        <v>0</v>
      </c>
      <c r="H132" s="194"/>
      <c r="I132" s="184"/>
      <c r="J132" s="194"/>
      <c r="K132" s="203"/>
      <c r="L132" s="181" t="b">
        <f>IF(OR($C$112=0,G132=0),FALSE,IF(J132="Outstanding",5,IF(J132="Exceeds",4,IF(J132="Successful",3,IF(J132="Partially",2,IF(J132="Unacceptable",1))))))</f>
        <v>0</v>
      </c>
      <c r="M132" s="205">
        <f>$C$112*G132*L132/10000</f>
        <v>0</v>
      </c>
      <c r="N132" s="29"/>
      <c r="O132" s="34"/>
      <c r="Q132" s="28" t="str">
        <f>IF(AND($C$112&gt;0,G132&gt;0,J132=""),"RATING REQ'D",IF(AND(K132="",OR(J132="Outstanding",J132="Exceeds", J132="Unacceptable")),"Comments compulsory for O, E and U rating",""))</f>
        <v/>
      </c>
    </row>
    <row r="133" spans="1:17" s="21" customFormat="1" ht="30" hidden="1" customHeight="1">
      <c r="A133" s="181"/>
      <c r="B133" s="184"/>
      <c r="C133" s="187"/>
      <c r="D133" s="190"/>
      <c r="E133" s="184"/>
      <c r="F133" s="184"/>
      <c r="G133" s="192"/>
      <c r="H133" s="194"/>
      <c r="I133" s="184"/>
      <c r="J133" s="194"/>
      <c r="K133" s="203"/>
      <c r="L133" s="181"/>
      <c r="M133" s="205"/>
      <c r="N133" s="29"/>
      <c r="O133" s="34"/>
      <c r="Q133" s="28"/>
    </row>
    <row r="134" spans="1:17" s="21" customFormat="1" ht="30" hidden="1" customHeight="1">
      <c r="A134" s="181"/>
      <c r="B134" s="184"/>
      <c r="C134" s="187"/>
      <c r="D134" s="190"/>
      <c r="E134" s="184"/>
      <c r="F134" s="184"/>
      <c r="G134" s="192"/>
      <c r="H134" s="194"/>
      <c r="I134" s="184"/>
      <c r="J134" s="194"/>
      <c r="K134" s="203"/>
      <c r="L134" s="181"/>
      <c r="M134" s="205"/>
      <c r="N134" s="29"/>
      <c r="O134" s="34"/>
      <c r="Q134" s="28"/>
    </row>
    <row r="135" spans="1:17" s="21" customFormat="1" ht="30" hidden="1" customHeight="1">
      <c r="A135" s="181"/>
      <c r="B135" s="184"/>
      <c r="C135" s="187"/>
      <c r="D135" s="190"/>
      <c r="E135" s="184"/>
      <c r="F135" s="184"/>
      <c r="G135" s="192"/>
      <c r="H135" s="194"/>
      <c r="I135" s="184"/>
      <c r="J135" s="194"/>
      <c r="K135" s="203"/>
      <c r="L135" s="181"/>
      <c r="M135" s="205"/>
      <c r="N135" s="29"/>
      <c r="O135" s="34"/>
      <c r="Q135" s="28"/>
    </row>
    <row r="136" spans="1:17" s="21" customFormat="1" ht="30" hidden="1" customHeight="1">
      <c r="A136" s="213"/>
      <c r="B136" s="214"/>
      <c r="C136" s="215"/>
      <c r="D136" s="226"/>
      <c r="E136" s="214"/>
      <c r="F136" s="214"/>
      <c r="G136" s="227"/>
      <c r="H136" s="228"/>
      <c r="I136" s="214"/>
      <c r="J136" s="228"/>
      <c r="K136" s="229"/>
      <c r="L136" s="213"/>
      <c r="M136" s="230"/>
      <c r="N136" s="29"/>
      <c r="O136" s="34"/>
      <c r="Q136" s="28"/>
    </row>
    <row r="137" spans="1:17" s="61" customFormat="1" ht="12" hidden="1" customHeight="1">
      <c r="A137" s="54"/>
      <c r="B137" s="55"/>
      <c r="C137" s="56"/>
      <c r="D137" s="57"/>
      <c r="E137" s="58"/>
      <c r="F137" s="58"/>
      <c r="G137" s="50">
        <f>IF(C112=0,0,SUM(G112:G132))</f>
        <v>0</v>
      </c>
      <c r="H137" s="59" t="str">
        <f>IF(AND(C112&gt;0,G137=0),"PLEASE ENSURE KPIs ARE SET",IF(AND(C112&gt;0,G137&gt;0,G137&lt;100),"PLEASE ENSURE TOTAL WEIGHTAGE IS 100%.",IF(G137&gt;100,"WEIGHTAGE EXCEEDED, PLEASE REVIEW.","")))</f>
        <v/>
      </c>
      <c r="I137" s="58"/>
      <c r="J137" s="54"/>
      <c r="K137" s="58"/>
      <c r="L137" s="54"/>
      <c r="M137" s="60"/>
      <c r="O137" s="46" t="str">
        <f>IF(N137="","",1)</f>
        <v/>
      </c>
      <c r="Q137" s="62"/>
    </row>
    <row r="138" spans="1:17" s="21" customFormat="1" ht="30" hidden="1" customHeight="1">
      <c r="A138" s="180">
        <v>5</v>
      </c>
      <c r="B138" s="183"/>
      <c r="C138" s="186"/>
      <c r="D138" s="189">
        <v>1</v>
      </c>
      <c r="E138" s="183"/>
      <c r="F138" s="183"/>
      <c r="G138" s="191">
        <f>IFERROR(F138/$C$138*100,0)</f>
        <v>0</v>
      </c>
      <c r="H138" s="193"/>
      <c r="I138" s="183"/>
      <c r="J138" s="193"/>
      <c r="K138" s="202"/>
      <c r="L138" s="180" t="b">
        <f>IF(OR($C$24=0,G138=0),FALSE,IF(J138="Outstanding",5,IF(J138="Exceeds",4,IF(J138="Successful",3,IF(J138="Partially",2,IF(J138="Unacceptable",1))))))</f>
        <v>0</v>
      </c>
      <c r="M138" s="204">
        <f>$C$138*G138*L138/10000</f>
        <v>0</v>
      </c>
      <c r="N138" s="67"/>
      <c r="O138" s="64" t="str">
        <f>IF(Q138="","",1)</f>
        <v/>
      </c>
      <c r="Q138" s="28" t="str">
        <f>IF(AND($C$138&gt;0,G138&gt;0,J138=""),"RATING REQ'D",IF(AND(K138="",OR(J138="Outstanding",J138="Exceeds", J138="Unacceptable")),"Comments compulsory for O, E and U rating",""))</f>
        <v/>
      </c>
    </row>
    <row r="139" spans="1:17" s="21" customFormat="1" ht="30" hidden="1" customHeight="1">
      <c r="A139" s="181"/>
      <c r="B139" s="184"/>
      <c r="C139" s="187"/>
      <c r="D139" s="190"/>
      <c r="E139" s="184"/>
      <c r="F139" s="184"/>
      <c r="G139" s="192"/>
      <c r="H139" s="194"/>
      <c r="I139" s="184"/>
      <c r="J139" s="194"/>
      <c r="K139" s="203"/>
      <c r="L139" s="181"/>
      <c r="M139" s="205"/>
      <c r="N139" s="67"/>
      <c r="O139" s="64"/>
      <c r="Q139" s="28"/>
    </row>
    <row r="140" spans="1:17" s="21" customFormat="1" ht="30" hidden="1" customHeight="1">
      <c r="A140" s="181"/>
      <c r="B140" s="184"/>
      <c r="C140" s="187"/>
      <c r="D140" s="190"/>
      <c r="E140" s="184"/>
      <c r="F140" s="184"/>
      <c r="G140" s="192"/>
      <c r="H140" s="194"/>
      <c r="I140" s="184"/>
      <c r="J140" s="194"/>
      <c r="K140" s="203"/>
      <c r="L140" s="181"/>
      <c r="M140" s="205"/>
      <c r="N140" s="67"/>
      <c r="O140" s="64"/>
      <c r="Q140" s="28"/>
    </row>
    <row r="141" spans="1:17" s="21" customFormat="1" ht="30" hidden="1" customHeight="1">
      <c r="A141" s="181"/>
      <c r="B141" s="184"/>
      <c r="C141" s="187"/>
      <c r="D141" s="190"/>
      <c r="E141" s="184"/>
      <c r="F141" s="184"/>
      <c r="G141" s="192"/>
      <c r="H141" s="194"/>
      <c r="I141" s="184"/>
      <c r="J141" s="194"/>
      <c r="K141" s="203"/>
      <c r="L141" s="181"/>
      <c r="M141" s="205"/>
      <c r="N141" s="67"/>
      <c r="O141" s="64"/>
      <c r="Q141" s="28"/>
    </row>
    <row r="142" spans="1:17" s="21" customFormat="1" ht="30" hidden="1" customHeight="1">
      <c r="A142" s="181"/>
      <c r="B142" s="184"/>
      <c r="C142" s="187"/>
      <c r="D142" s="190"/>
      <c r="E142" s="184"/>
      <c r="F142" s="184"/>
      <c r="G142" s="192"/>
      <c r="H142" s="194"/>
      <c r="I142" s="184"/>
      <c r="J142" s="194"/>
      <c r="K142" s="203"/>
      <c r="L142" s="181"/>
      <c r="M142" s="205"/>
      <c r="N142" s="67"/>
      <c r="O142" s="64"/>
      <c r="Q142" s="28"/>
    </row>
    <row r="143" spans="1:17" s="21" customFormat="1" ht="30" hidden="1" customHeight="1">
      <c r="A143" s="181"/>
      <c r="B143" s="184"/>
      <c r="C143" s="187"/>
      <c r="D143" s="190">
        <v>2</v>
      </c>
      <c r="E143" s="184"/>
      <c r="F143" s="184"/>
      <c r="G143" s="192">
        <f>IFERROR(F143/$C$138*100,0)</f>
        <v>0</v>
      </c>
      <c r="H143" s="194"/>
      <c r="I143" s="184"/>
      <c r="J143" s="194"/>
      <c r="K143" s="203"/>
      <c r="L143" s="181" t="b">
        <f>IF(OR($C$24=0,G143=0),FALSE,IF(J143="Outstanding",5,IF(J143="Exceeds",4,IF(J143="Successful",3,IF(J143="Partially",2,IF(J143="Unacceptable",1))))))</f>
        <v>0</v>
      </c>
      <c r="M143" s="205">
        <f>$C$138*G143*L143/10000</f>
        <v>0</v>
      </c>
      <c r="N143" s="67"/>
      <c r="O143" s="64" t="str">
        <f>IF(Q143="","",1)</f>
        <v/>
      </c>
      <c r="Q143" s="28" t="str">
        <f>IF(AND($C$138&gt;0,G143&gt;0,J143=""),"RATING REQ'D",IF(AND(K143="",OR(J143="Outstanding",J143="Exceeds", J143="Unacceptable")),"Comments compulsory for O, E and U rating",""))</f>
        <v/>
      </c>
    </row>
    <row r="144" spans="1:17" s="21" customFormat="1" ht="30" hidden="1" customHeight="1">
      <c r="A144" s="181"/>
      <c r="B144" s="184"/>
      <c r="C144" s="187"/>
      <c r="D144" s="190"/>
      <c r="E144" s="184"/>
      <c r="F144" s="184"/>
      <c r="G144" s="192"/>
      <c r="H144" s="194"/>
      <c r="I144" s="184"/>
      <c r="J144" s="194"/>
      <c r="K144" s="203"/>
      <c r="L144" s="181"/>
      <c r="M144" s="205"/>
      <c r="N144" s="68"/>
      <c r="O144" s="64"/>
      <c r="Q144" s="28"/>
    </row>
    <row r="145" spans="1:17" s="21" customFormat="1" ht="30" hidden="1" customHeight="1">
      <c r="A145" s="181"/>
      <c r="B145" s="184"/>
      <c r="C145" s="187"/>
      <c r="D145" s="190"/>
      <c r="E145" s="184"/>
      <c r="F145" s="184"/>
      <c r="G145" s="192"/>
      <c r="H145" s="194"/>
      <c r="I145" s="184"/>
      <c r="J145" s="194"/>
      <c r="K145" s="203"/>
      <c r="L145" s="181"/>
      <c r="M145" s="205"/>
      <c r="N145" s="68"/>
      <c r="O145" s="64"/>
      <c r="Q145" s="28"/>
    </row>
    <row r="146" spans="1:17" s="21" customFormat="1" ht="30" hidden="1" customHeight="1">
      <c r="A146" s="181"/>
      <c r="B146" s="184"/>
      <c r="C146" s="187"/>
      <c r="D146" s="190"/>
      <c r="E146" s="184"/>
      <c r="F146" s="184"/>
      <c r="G146" s="192"/>
      <c r="H146" s="194"/>
      <c r="I146" s="184"/>
      <c r="J146" s="194"/>
      <c r="K146" s="203"/>
      <c r="L146" s="181"/>
      <c r="M146" s="205"/>
      <c r="N146" s="67"/>
      <c r="O146" s="64"/>
      <c r="Q146" s="28"/>
    </row>
    <row r="147" spans="1:17" s="21" customFormat="1" ht="30" hidden="1" customHeight="1">
      <c r="A147" s="181"/>
      <c r="B147" s="184"/>
      <c r="C147" s="187"/>
      <c r="D147" s="190"/>
      <c r="E147" s="184"/>
      <c r="F147" s="184"/>
      <c r="G147" s="192"/>
      <c r="H147" s="194"/>
      <c r="I147" s="184"/>
      <c r="J147" s="194"/>
      <c r="K147" s="203"/>
      <c r="L147" s="181"/>
      <c r="M147" s="205"/>
      <c r="N147" s="67"/>
      <c r="O147" s="64"/>
      <c r="Q147" s="28"/>
    </row>
    <row r="148" spans="1:17" s="21" customFormat="1" ht="30" hidden="1" customHeight="1">
      <c r="A148" s="181"/>
      <c r="B148" s="184"/>
      <c r="C148" s="187"/>
      <c r="D148" s="190">
        <v>3</v>
      </c>
      <c r="E148" s="184"/>
      <c r="F148" s="184"/>
      <c r="G148" s="192">
        <f>IFERROR(F148/$C$138*100,0)</f>
        <v>0</v>
      </c>
      <c r="H148" s="194"/>
      <c r="I148" s="184"/>
      <c r="J148" s="194"/>
      <c r="K148" s="203"/>
      <c r="L148" s="181" t="b">
        <f>IF(OR($C$24=0,G148=0),FALSE,IF(J148="Outstanding",5,IF(J148="Exceeds",4,IF(J148="Successful",3,IF(J148="Partially",2,IF(J148="Unacceptable",1))))))</f>
        <v>0</v>
      </c>
      <c r="M148" s="205">
        <f>$C$138*G148*L148/10000</f>
        <v>0</v>
      </c>
      <c r="N148" s="67"/>
      <c r="O148" s="66" t="str">
        <f>IF(Q148="","",1)</f>
        <v/>
      </c>
      <c r="Q148" s="28" t="str">
        <f>IF(AND($C$138&gt;0,G148&gt;0,J148=""),"RATING REQ'D",IF(AND(K148="",OR(J148="Outstanding",J148="Exceeds", J148="Unacceptable")),"Comments compulsory for O, E and U rating",""))</f>
        <v/>
      </c>
    </row>
    <row r="149" spans="1:17" s="21" customFormat="1" ht="30" hidden="1" customHeight="1">
      <c r="A149" s="181"/>
      <c r="B149" s="184"/>
      <c r="C149" s="187"/>
      <c r="D149" s="190"/>
      <c r="E149" s="184"/>
      <c r="F149" s="184"/>
      <c r="G149" s="192"/>
      <c r="H149" s="194"/>
      <c r="I149" s="184"/>
      <c r="J149" s="194"/>
      <c r="K149" s="203"/>
      <c r="L149" s="181"/>
      <c r="M149" s="205"/>
      <c r="N149" s="67"/>
      <c r="O149" s="66"/>
      <c r="Q149" s="28"/>
    </row>
    <row r="150" spans="1:17" s="21" customFormat="1" ht="30" hidden="1" customHeight="1">
      <c r="A150" s="181"/>
      <c r="B150" s="184"/>
      <c r="C150" s="187"/>
      <c r="D150" s="190"/>
      <c r="E150" s="184"/>
      <c r="F150" s="184"/>
      <c r="G150" s="192"/>
      <c r="H150" s="194"/>
      <c r="I150" s="184"/>
      <c r="J150" s="194"/>
      <c r="K150" s="203"/>
      <c r="L150" s="181"/>
      <c r="M150" s="205"/>
      <c r="N150" s="68"/>
      <c r="O150" s="66"/>
      <c r="Q150" s="28"/>
    </row>
    <row r="151" spans="1:17" s="21" customFormat="1" ht="30" hidden="1" customHeight="1">
      <c r="A151" s="181"/>
      <c r="B151" s="184"/>
      <c r="C151" s="187"/>
      <c r="D151" s="190"/>
      <c r="E151" s="184"/>
      <c r="F151" s="184"/>
      <c r="G151" s="192"/>
      <c r="H151" s="194"/>
      <c r="I151" s="184"/>
      <c r="J151" s="194"/>
      <c r="K151" s="203"/>
      <c r="L151" s="181"/>
      <c r="M151" s="205"/>
      <c r="N151" s="67"/>
      <c r="O151" s="66"/>
      <c r="Q151" s="28"/>
    </row>
    <row r="152" spans="1:17" s="21" customFormat="1" ht="30" hidden="1" customHeight="1">
      <c r="A152" s="181"/>
      <c r="B152" s="184"/>
      <c r="C152" s="187"/>
      <c r="D152" s="190"/>
      <c r="E152" s="184"/>
      <c r="F152" s="184"/>
      <c r="G152" s="192"/>
      <c r="H152" s="194"/>
      <c r="I152" s="184"/>
      <c r="J152" s="194"/>
      <c r="K152" s="203"/>
      <c r="L152" s="181"/>
      <c r="M152" s="205"/>
      <c r="N152" s="67"/>
      <c r="O152" s="66"/>
      <c r="Q152" s="28"/>
    </row>
    <row r="153" spans="1:17" s="21" customFormat="1" ht="30" hidden="1" customHeight="1">
      <c r="A153" s="181"/>
      <c r="B153" s="184"/>
      <c r="C153" s="187"/>
      <c r="D153" s="190">
        <v>4</v>
      </c>
      <c r="E153" s="184"/>
      <c r="F153" s="184"/>
      <c r="G153" s="192">
        <f>IFERROR(F153/$C$138*100,0)</f>
        <v>0</v>
      </c>
      <c r="H153" s="194"/>
      <c r="I153" s="184"/>
      <c r="J153" s="194"/>
      <c r="K153" s="203"/>
      <c r="L153" s="181" t="b">
        <f>IF(OR($C$24=0,G153=0),FALSE,IF(J153="Outstanding",5,IF(J153="Exceeds",4,IF(J153="Successful",3,IF(J153="Partially",2,IF(J153="Unacceptable",1))))))</f>
        <v>0</v>
      </c>
      <c r="M153" s="205">
        <f>$C$138*G153*L153/10000</f>
        <v>0</v>
      </c>
      <c r="N153" s="69"/>
      <c r="O153" s="34" t="str">
        <f>IF(Q153="","",1)</f>
        <v/>
      </c>
      <c r="Q153" s="28" t="str">
        <f>IF(AND($C$138&gt;0,G153&gt;0,J153=""),"RATING REQ'D",IF(AND(K153="",OR(J153="Outstanding",J153="Exceeds", J153="Unacceptable")),"Comments compulsory for O, E and U rating",""))</f>
        <v/>
      </c>
    </row>
    <row r="154" spans="1:17" s="21" customFormat="1" ht="30" hidden="1" customHeight="1">
      <c r="A154" s="181"/>
      <c r="B154" s="184"/>
      <c r="C154" s="187"/>
      <c r="D154" s="190"/>
      <c r="E154" s="184"/>
      <c r="F154" s="184"/>
      <c r="G154" s="192"/>
      <c r="H154" s="194"/>
      <c r="I154" s="184"/>
      <c r="J154" s="194"/>
      <c r="K154" s="203"/>
      <c r="L154" s="181"/>
      <c r="M154" s="205"/>
      <c r="N154" s="69"/>
      <c r="O154" s="34"/>
      <c r="Q154" s="28"/>
    </row>
    <row r="155" spans="1:17" s="21" customFormat="1" ht="30" hidden="1" customHeight="1">
      <c r="A155" s="181"/>
      <c r="B155" s="184"/>
      <c r="C155" s="187"/>
      <c r="D155" s="190"/>
      <c r="E155" s="184"/>
      <c r="F155" s="184"/>
      <c r="G155" s="192"/>
      <c r="H155" s="194"/>
      <c r="I155" s="184"/>
      <c r="J155" s="194"/>
      <c r="K155" s="203"/>
      <c r="L155" s="181"/>
      <c r="M155" s="205"/>
      <c r="N155" s="69"/>
      <c r="O155" s="34"/>
      <c r="Q155" s="28"/>
    </row>
    <row r="156" spans="1:17" s="21" customFormat="1" ht="30" hidden="1" customHeight="1">
      <c r="A156" s="181"/>
      <c r="B156" s="184"/>
      <c r="C156" s="187"/>
      <c r="D156" s="190"/>
      <c r="E156" s="184"/>
      <c r="F156" s="184"/>
      <c r="G156" s="192"/>
      <c r="H156" s="194"/>
      <c r="I156" s="184"/>
      <c r="J156" s="194"/>
      <c r="K156" s="203"/>
      <c r="L156" s="181"/>
      <c r="M156" s="205"/>
      <c r="N156" s="69"/>
      <c r="O156" s="34"/>
      <c r="Q156" s="28"/>
    </row>
    <row r="157" spans="1:17" s="21" customFormat="1" ht="30" hidden="1" customHeight="1">
      <c r="A157" s="181"/>
      <c r="B157" s="184"/>
      <c r="C157" s="187"/>
      <c r="D157" s="190"/>
      <c r="E157" s="184"/>
      <c r="F157" s="184"/>
      <c r="G157" s="192"/>
      <c r="H157" s="194"/>
      <c r="I157" s="184"/>
      <c r="J157" s="194"/>
      <c r="K157" s="203"/>
      <c r="L157" s="181"/>
      <c r="M157" s="205"/>
      <c r="N157" s="69"/>
      <c r="O157" s="34"/>
      <c r="Q157" s="28"/>
    </row>
    <row r="158" spans="1:17" s="21" customFormat="1" ht="30" hidden="1" customHeight="1">
      <c r="A158" s="181"/>
      <c r="B158" s="184"/>
      <c r="C158" s="187"/>
      <c r="D158" s="190">
        <v>5</v>
      </c>
      <c r="E158" s="184"/>
      <c r="F158" s="184"/>
      <c r="G158" s="192">
        <f>IFERROR(F158/$C$138*100,0)</f>
        <v>0</v>
      </c>
      <c r="H158" s="194"/>
      <c r="I158" s="184"/>
      <c r="J158" s="194"/>
      <c r="K158" s="203"/>
      <c r="L158" s="181" t="b">
        <f>IF(OR($C$24=0,G158=0),FALSE,IF(J158="Outstanding",5,IF(J158="Exceeds",4,IF(J158="Successful",3,IF(J158="Partially",2,IF(J158="Unacceptable",1))))))</f>
        <v>0</v>
      </c>
      <c r="M158" s="205">
        <f>$C$138*G158*L158/10000</f>
        <v>0</v>
      </c>
      <c r="N158" s="69"/>
      <c r="O158" s="34" t="str">
        <f>IF(Q158="","",1)</f>
        <v/>
      </c>
      <c r="Q158" s="28" t="str">
        <f>IF(AND($C$138&gt;0,G158&gt;0,J158=""),"RATING REQ'D",IF(AND(K158="",OR(J158="Outstanding",J158="Exceeds", J158="Unacceptable")),"Comments compulsory for O, E and U rating",""))</f>
        <v/>
      </c>
    </row>
    <row r="159" spans="1:17" s="21" customFormat="1" ht="30" hidden="1" customHeight="1">
      <c r="A159" s="181"/>
      <c r="B159" s="184"/>
      <c r="C159" s="187"/>
      <c r="D159" s="190"/>
      <c r="E159" s="184"/>
      <c r="F159" s="184"/>
      <c r="G159" s="192"/>
      <c r="H159" s="194"/>
      <c r="I159" s="184"/>
      <c r="J159" s="194"/>
      <c r="K159" s="203"/>
      <c r="L159" s="181"/>
      <c r="M159" s="205"/>
      <c r="N159" s="69"/>
      <c r="O159" s="34"/>
      <c r="Q159" s="28"/>
    </row>
    <row r="160" spans="1:17" s="21" customFormat="1" ht="30" hidden="1" customHeight="1">
      <c r="A160" s="181"/>
      <c r="B160" s="184"/>
      <c r="C160" s="187"/>
      <c r="D160" s="190"/>
      <c r="E160" s="184"/>
      <c r="F160" s="184"/>
      <c r="G160" s="192"/>
      <c r="H160" s="194"/>
      <c r="I160" s="184"/>
      <c r="J160" s="194"/>
      <c r="K160" s="203"/>
      <c r="L160" s="181"/>
      <c r="M160" s="205"/>
      <c r="N160" s="69"/>
      <c r="O160" s="34"/>
      <c r="Q160" s="28"/>
    </row>
    <row r="161" spans="1:17" s="21" customFormat="1" ht="30" hidden="1" customHeight="1">
      <c r="A161" s="181"/>
      <c r="B161" s="184"/>
      <c r="C161" s="187"/>
      <c r="D161" s="190"/>
      <c r="E161" s="184"/>
      <c r="F161" s="184"/>
      <c r="G161" s="192"/>
      <c r="H161" s="194"/>
      <c r="I161" s="184"/>
      <c r="J161" s="194"/>
      <c r="K161" s="203"/>
      <c r="L161" s="181"/>
      <c r="M161" s="205"/>
      <c r="N161" s="69"/>
      <c r="O161" s="34"/>
      <c r="Q161" s="28"/>
    </row>
    <row r="162" spans="1:17" s="21" customFormat="1" ht="30" hidden="1" customHeight="1">
      <c r="A162" s="213"/>
      <c r="B162" s="214"/>
      <c r="C162" s="215"/>
      <c r="D162" s="226"/>
      <c r="E162" s="214"/>
      <c r="F162" s="214"/>
      <c r="G162" s="227"/>
      <c r="H162" s="228"/>
      <c r="I162" s="214"/>
      <c r="J162" s="228"/>
      <c r="K162" s="229"/>
      <c r="L162" s="213"/>
      <c r="M162" s="230"/>
      <c r="N162" s="69"/>
      <c r="O162" s="34"/>
      <c r="Q162" s="28"/>
    </row>
    <row r="163" spans="1:17" s="61" customFormat="1" ht="12.6" hidden="1" thickBot="1">
      <c r="A163" s="52"/>
      <c r="B163" s="70"/>
      <c r="C163" s="71"/>
      <c r="D163" s="48"/>
      <c r="E163" s="49"/>
      <c r="F163" s="49"/>
      <c r="G163" s="43">
        <f>IF(C138=0,0,SUM(G138:G158))</f>
        <v>0</v>
      </c>
      <c r="H163" s="51" t="str">
        <f>IF(AND(C138&gt;0,G163=0),"PLEASE ENSURE KPIs ARE SET",IF(AND(C164&gt;0,G163&gt;0,G163&lt;100),"PLEASE ENSURE TOTAL WEIGHTAGE IS 100%.",IF(G163&gt;100,"WEIGHTAGE EXCEEDED, PLEASE REVIEW.","")))</f>
        <v/>
      </c>
      <c r="I163" s="49"/>
      <c r="J163" s="52"/>
      <c r="K163" s="49"/>
      <c r="L163" s="52"/>
      <c r="M163" s="52"/>
      <c r="O163" s="46" t="str">
        <f>IF(N163="","",1)</f>
        <v/>
      </c>
      <c r="Q163" s="62"/>
    </row>
    <row r="164" spans="1:17" s="7" customFormat="1" ht="15" thickBot="1">
      <c r="A164" s="72"/>
      <c r="C164" s="73">
        <f>SUM(C24:C163)</f>
        <v>100</v>
      </c>
      <c r="D164" s="51" t="str">
        <f>IF(C164&lt;100,"INSUFFICIENT WEIGHTAGE.",IF(C164&gt;100,"WEIGHTAGE EXCEEDED.",""))</f>
        <v/>
      </c>
      <c r="G164" s="3"/>
      <c r="H164" s="51"/>
      <c r="I164" s="74" t="s">
        <v>103</v>
      </c>
      <c r="J164" s="75">
        <f>IF(AND(C164=100,P164="OK",P165=0),SUM(M24:M163),"")</f>
        <v>0</v>
      </c>
      <c r="L164" s="10"/>
      <c r="M164" s="10"/>
      <c r="O164" s="76" t="s">
        <v>104</v>
      </c>
      <c r="P164" s="77" t="str">
        <f>IF(AND(H54="",H85="",H111="",H137="",H163=""),"OK","NOT OK")</f>
        <v>OK</v>
      </c>
    </row>
    <row r="165" spans="1:17" ht="16.5" customHeight="1">
      <c r="I165" s="74" t="s">
        <v>105</v>
      </c>
      <c r="J165" s="78" t="str">
        <f>IF(O166=5,"Outstanding",IF(O166=4,"Exceeds",IF(O166=3,"Successful",IF(O166=2,"Partially",IF(O166=1,"Unacceptable","")))))</f>
        <v/>
      </c>
      <c r="K165" s="3"/>
      <c r="M165" s="2"/>
      <c r="O165" s="76" t="s">
        <v>106</v>
      </c>
      <c r="P165" s="79">
        <f>SUM(O24:O163)</f>
        <v>0</v>
      </c>
    </row>
    <row r="166" spans="1:17" ht="16.5" customHeight="1" thickBot="1">
      <c r="K166" s="3"/>
      <c r="M166" s="2"/>
      <c r="O166" s="13">
        <f>IF(J164="","",ROUND(J164,0))</f>
        <v>0</v>
      </c>
      <c r="P166" s="77"/>
    </row>
    <row r="167" spans="1:17" s="7" customFormat="1">
      <c r="A167" s="80" t="s">
        <v>107</v>
      </c>
      <c r="B167" s="81"/>
      <c r="C167" s="81"/>
      <c r="D167" s="81"/>
      <c r="E167" s="81"/>
      <c r="F167" s="81"/>
      <c r="G167" s="81"/>
      <c r="H167" s="81"/>
      <c r="I167" s="81"/>
      <c r="J167" s="81"/>
      <c r="K167" s="82"/>
      <c r="L167" s="10"/>
      <c r="N167" s="83"/>
      <c r="O167" s="13"/>
    </row>
    <row r="168" spans="1:17" s="12" customFormat="1">
      <c r="A168" s="84"/>
      <c r="B168" s="85"/>
      <c r="C168" s="85"/>
      <c r="D168" s="85"/>
      <c r="E168" s="85"/>
      <c r="F168" s="85"/>
      <c r="G168" s="85"/>
      <c r="H168" s="85"/>
      <c r="I168" s="85"/>
      <c r="J168" s="85"/>
      <c r="K168" s="86"/>
      <c r="L168" s="87"/>
      <c r="N168" s="88"/>
      <c r="O168" s="89"/>
    </row>
    <row r="169" spans="1:17" s="12" customFormat="1" ht="12">
      <c r="A169" s="84"/>
      <c r="B169" s="90" t="str">
        <f>A2</f>
        <v>Go, Zachary See</v>
      </c>
      <c r="C169" s="90"/>
      <c r="D169" s="85"/>
      <c r="E169" s="91">
        <f ca="1">TODAY()</f>
        <v>44648</v>
      </c>
      <c r="F169" s="85"/>
      <c r="G169" s="85"/>
      <c r="H169" s="165"/>
      <c r="I169" s="165"/>
      <c r="J169" s="85"/>
      <c r="K169" s="92"/>
      <c r="L169" s="87"/>
      <c r="M169" s="87"/>
      <c r="O169" s="89"/>
    </row>
    <row r="170" spans="1:17" s="7" customFormat="1" ht="12">
      <c r="A170" s="93"/>
      <c r="B170" s="14" t="s">
        <v>108</v>
      </c>
      <c r="C170" s="14"/>
      <c r="D170" s="14"/>
      <c r="E170" s="14" t="s">
        <v>109</v>
      </c>
      <c r="F170" s="14"/>
      <c r="H170" s="14" t="s">
        <v>110</v>
      </c>
      <c r="I170" s="14"/>
      <c r="J170" s="14"/>
      <c r="K170" s="94" t="s">
        <v>109</v>
      </c>
      <c r="L170" s="10"/>
      <c r="M170" s="10"/>
      <c r="O170" s="13"/>
    </row>
    <row r="171" spans="1:17" ht="15" thickBot="1">
      <c r="A171" s="95"/>
      <c r="B171" s="19"/>
      <c r="C171" s="19"/>
      <c r="D171" s="19"/>
      <c r="E171" s="19"/>
      <c r="F171" s="19"/>
      <c r="G171" s="19"/>
      <c r="H171" s="19"/>
      <c r="I171" s="19"/>
      <c r="J171" s="19"/>
      <c r="K171" s="96"/>
      <c r="M171" s="2"/>
    </row>
    <row r="172" spans="1:17" ht="85.5" customHeight="1"/>
    <row r="173" spans="1:17" ht="15" thickBot="1">
      <c r="A173" s="18" t="s">
        <v>111</v>
      </c>
      <c r="B173" s="19"/>
      <c r="C173" s="19"/>
      <c r="D173" s="19"/>
      <c r="E173" s="19"/>
      <c r="F173" s="19"/>
      <c r="G173" s="19"/>
      <c r="H173" s="19"/>
      <c r="I173" s="19"/>
      <c r="J173" s="19"/>
      <c r="K173" s="19"/>
    </row>
    <row r="174" spans="1:17" ht="12" customHeight="1">
      <c r="A174" s="20" t="s">
        <v>112</v>
      </c>
      <c r="B174" s="21"/>
      <c r="C174" s="17"/>
      <c r="D174" s="17"/>
      <c r="E174" s="17"/>
      <c r="F174" s="17"/>
      <c r="G174" s="17"/>
      <c r="H174" s="17"/>
      <c r="I174" s="17"/>
      <c r="J174" s="17"/>
      <c r="K174" s="17"/>
    </row>
    <row r="175" spans="1:17" ht="12" customHeight="1">
      <c r="A175" s="21"/>
      <c r="B175" s="21" t="s">
        <v>113</v>
      </c>
      <c r="C175" s="17"/>
      <c r="D175" s="17"/>
      <c r="E175" s="17"/>
      <c r="F175" s="17"/>
      <c r="G175" s="17"/>
      <c r="H175" s="17"/>
      <c r="I175" s="17"/>
      <c r="J175" s="17"/>
    </row>
    <row r="176" spans="1:17" ht="12" customHeight="1">
      <c r="A176" s="21"/>
      <c r="B176" s="21" t="s">
        <v>114</v>
      </c>
      <c r="C176" s="17"/>
      <c r="D176" s="17"/>
      <c r="E176" s="17"/>
      <c r="F176" s="17"/>
      <c r="G176" s="17"/>
      <c r="H176" s="17"/>
      <c r="I176" s="17"/>
      <c r="J176" s="17"/>
    </row>
    <row r="177" spans="1:16" ht="12" customHeight="1">
      <c r="A177" s="21"/>
      <c r="B177" s="21" t="s">
        <v>115</v>
      </c>
      <c r="C177" s="17"/>
      <c r="D177" s="17"/>
      <c r="E177" s="17"/>
      <c r="F177" s="17"/>
      <c r="G177" s="17"/>
      <c r="H177" s="17"/>
      <c r="I177" s="17"/>
      <c r="J177" s="17"/>
    </row>
    <row r="178" spans="1:16" ht="12" customHeight="1">
      <c r="A178" s="21"/>
      <c r="B178" s="21" t="s">
        <v>116</v>
      </c>
      <c r="C178" s="17"/>
      <c r="D178" s="17"/>
      <c r="E178" s="17"/>
      <c r="F178" s="17"/>
      <c r="G178" s="17"/>
      <c r="H178" s="17"/>
      <c r="I178" s="17"/>
      <c r="J178" s="17"/>
    </row>
    <row r="179" spans="1:16" ht="12" customHeight="1" thickBot="1">
      <c r="A179" s="21"/>
      <c r="B179" s="21" t="s">
        <v>117</v>
      </c>
      <c r="C179" s="17"/>
      <c r="D179" s="17"/>
      <c r="E179" s="17"/>
      <c r="F179" s="17"/>
      <c r="G179" s="17"/>
      <c r="H179" s="17"/>
      <c r="I179" s="17"/>
      <c r="J179" s="17"/>
    </row>
    <row r="180" spans="1:16" s="100" customFormat="1">
      <c r="A180" s="233" t="s">
        <v>23</v>
      </c>
      <c r="B180" s="235" t="s">
        <v>118</v>
      </c>
      <c r="C180" s="235" t="s">
        <v>119</v>
      </c>
      <c r="D180" s="235"/>
      <c r="E180" s="235"/>
      <c r="F180" s="237"/>
      <c r="G180" s="233" t="s">
        <v>28</v>
      </c>
      <c r="H180" s="239"/>
      <c r="I180" s="233" t="s">
        <v>29</v>
      </c>
      <c r="J180" s="239"/>
      <c r="K180" s="97"/>
      <c r="L180" s="98"/>
      <c r="M180" s="99"/>
      <c r="O180" s="101"/>
    </row>
    <row r="181" spans="1:16" s="100" customFormat="1" ht="15" thickBot="1">
      <c r="A181" s="234"/>
      <c r="B181" s="236"/>
      <c r="C181" s="236"/>
      <c r="D181" s="236"/>
      <c r="E181" s="236"/>
      <c r="F181" s="238"/>
      <c r="G181" s="102" t="s">
        <v>34</v>
      </c>
      <c r="H181" s="103" t="s">
        <v>35</v>
      </c>
      <c r="I181" s="102" t="s">
        <v>34</v>
      </c>
      <c r="J181" s="103" t="s">
        <v>36</v>
      </c>
      <c r="K181" s="97"/>
      <c r="L181" s="98"/>
      <c r="M181" s="99"/>
      <c r="O181" s="101"/>
    </row>
    <row r="182" spans="1:16" s="111" customFormat="1" ht="82.5" customHeight="1">
      <c r="A182" s="104">
        <v>1</v>
      </c>
      <c r="B182" s="105" t="s">
        <v>120</v>
      </c>
      <c r="C182" s="243" t="s">
        <v>121</v>
      </c>
      <c r="D182" s="244"/>
      <c r="E182" s="244"/>
      <c r="F182" s="245"/>
      <c r="G182" s="106" t="s">
        <v>153</v>
      </c>
      <c r="H182" s="107"/>
      <c r="I182" s="106"/>
      <c r="J182" s="108"/>
      <c r="K182" s="109" t="b">
        <f>IF(I182="Outstanding",5,IF(I182="Exceeds",4,IF(I182="Successful",3,IF(I182="Partially",2,IF(I182="Unacceptable",1)))))</f>
        <v>0</v>
      </c>
      <c r="L182" s="110">
        <f>K182*0.25</f>
        <v>0</v>
      </c>
      <c r="N182" s="21">
        <f>IF(P182="","",1)</f>
        <v>1</v>
      </c>
      <c r="O182" s="112"/>
      <c r="P182" s="28" t="str">
        <f>IF(I182="","RATING REQ'D",IF(AND(J182="",OR(I182="Outstanding",I182="Exceeds",I182="Unacceptable")),"Comments compulsory for O, E or U rating",""))</f>
        <v>RATING REQ'D</v>
      </c>
    </row>
    <row r="183" spans="1:16" s="111" customFormat="1" ht="48" customHeight="1">
      <c r="A183" s="113">
        <v>2</v>
      </c>
      <c r="B183" s="114" t="s">
        <v>122</v>
      </c>
      <c r="C183" s="246" t="s">
        <v>123</v>
      </c>
      <c r="D183" s="247"/>
      <c r="E183" s="247"/>
      <c r="F183" s="248"/>
      <c r="G183" s="115" t="s">
        <v>153</v>
      </c>
      <c r="H183" s="116"/>
      <c r="I183" s="115"/>
      <c r="J183" s="117"/>
      <c r="K183" s="113" t="b">
        <f>IF(I183="Outstanding",5,IF(I183="Exceeds",4,IF(I183="Successful",3,IF(I183="Partially",2,IF(I183="Unacceptable",1)))))</f>
        <v>0</v>
      </c>
      <c r="L183" s="118">
        <f>K183*0.25</f>
        <v>0</v>
      </c>
      <c r="N183" s="21">
        <f>IF(P183="","",1)</f>
        <v>1</v>
      </c>
      <c r="O183" s="112"/>
      <c r="P183" s="28" t="str">
        <f>IF(I183="","RATING REQ'D",IF(AND(J183="",OR(I183="Outstanding",I183="Exceeds",I183="Unacceptable")),"Comments compulsory for O, E or U rating",""))</f>
        <v>RATING REQ'D</v>
      </c>
    </row>
    <row r="184" spans="1:16" s="111" customFormat="1" ht="69" customHeight="1">
      <c r="A184" s="119">
        <v>3</v>
      </c>
      <c r="B184" s="120" t="s">
        <v>124</v>
      </c>
      <c r="C184" s="249" t="s">
        <v>125</v>
      </c>
      <c r="D184" s="250"/>
      <c r="E184" s="250"/>
      <c r="F184" s="250"/>
      <c r="G184" s="121" t="s">
        <v>153</v>
      </c>
      <c r="H184" s="122"/>
      <c r="I184" s="121"/>
      <c r="J184" s="123"/>
      <c r="K184" s="113" t="b">
        <f>IF(I184="Outstanding",5,IF(I184="Exceeds",4,IF(I184="Successful",3,IF(I184="Partially",2,IF(I184="Unacceptable",1)))))</f>
        <v>0</v>
      </c>
      <c r="L184" s="118">
        <f>K184*0.25</f>
        <v>0</v>
      </c>
      <c r="N184" s="21">
        <f>IF(P184="","",1)</f>
        <v>1</v>
      </c>
      <c r="O184" s="112"/>
      <c r="P184" s="28" t="str">
        <f>IF(I184="","RATING REQ'D",IF(AND(J184="",OR(I184="Outstanding",I184="Exceeds",I184="Unacceptable")),"Comments compulsory for O, E or U rating",""))</f>
        <v>RATING REQ'D</v>
      </c>
    </row>
    <row r="185" spans="1:16" s="111" customFormat="1" ht="93" customHeight="1" thickBot="1">
      <c r="A185" s="124">
        <v>4</v>
      </c>
      <c r="B185" s="125" t="s">
        <v>126</v>
      </c>
      <c r="C185" s="251" t="s">
        <v>127</v>
      </c>
      <c r="D185" s="252"/>
      <c r="E185" s="252"/>
      <c r="F185" s="252"/>
      <c r="G185" s="126" t="s">
        <v>153</v>
      </c>
      <c r="H185" s="127"/>
      <c r="I185" s="126"/>
      <c r="J185" s="128"/>
      <c r="K185" s="124" t="b">
        <f>IF(I185="Outstanding",5,IF(I185="Exceeds",4,IF(I185="Successful",3,IF(I185="Partially",2,IF(I185="Unacceptable",1)))))</f>
        <v>0</v>
      </c>
      <c r="L185" s="129">
        <f>K185*0.25</f>
        <v>0</v>
      </c>
      <c r="N185" s="21">
        <f>IF(P185="","",1)</f>
        <v>1</v>
      </c>
      <c r="O185" s="112"/>
      <c r="P185" s="28" t="str">
        <f>IF(I185="","RATING REQ'D",IF(AND(J185="",OR(I185="Outstanding",I185="Exceeds",I185="Unacceptable")),"Comments compulsory for O, E or U rating",""))</f>
        <v>RATING REQ'D</v>
      </c>
    </row>
    <row r="186" spans="1:16" ht="16.5" customHeight="1">
      <c r="H186" s="74" t="s">
        <v>128</v>
      </c>
      <c r="I186" s="130" t="str">
        <f>IF(O186=0,SUM(L182:L185),"")</f>
        <v/>
      </c>
      <c r="J186" s="131"/>
      <c r="L186" s="132"/>
      <c r="M186" s="133"/>
      <c r="N186" s="25" t="s">
        <v>129</v>
      </c>
      <c r="O186" s="134">
        <f>SUM(N182:N185)</f>
        <v>4</v>
      </c>
    </row>
    <row r="187" spans="1:16">
      <c r="A187" s="83"/>
      <c r="H187" s="74" t="s">
        <v>130</v>
      </c>
      <c r="I187" s="78" t="str">
        <f>IF(O187=5,"Outstanding",IF(O187=4,"Exceeds",IF(O187=3,"Successful",IF(O187=2,"Partially",IF(O187=1,"Unacceptable","")))))</f>
        <v/>
      </c>
      <c r="J187" s="131"/>
      <c r="K187" s="132"/>
      <c r="L187" s="3"/>
      <c r="O187" s="13" t="str">
        <f>IF(I186="","",ROUND(I186,0))</f>
        <v/>
      </c>
    </row>
    <row r="188" spans="1:16" ht="4.5" customHeight="1">
      <c r="A188" s="83"/>
      <c r="I188" s="135"/>
      <c r="J188" s="131"/>
      <c r="K188" s="132"/>
      <c r="L188" s="3"/>
    </row>
    <row r="189" spans="1:16">
      <c r="A189" s="83"/>
      <c r="H189" s="136" t="s">
        <v>131</v>
      </c>
      <c r="I189" s="137" t="str">
        <f>IF(OR(J164="",I186=""),"",(J164*0.9)+(I186*0.1))</f>
        <v/>
      </c>
      <c r="K189" s="132"/>
      <c r="L189" s="3"/>
    </row>
    <row r="190" spans="1:16">
      <c r="A190" s="83"/>
      <c r="H190" s="136" t="s">
        <v>132</v>
      </c>
      <c r="I190" s="78" t="str">
        <f>IF(O190=5,"Outstanding",IF(O190=4,"Exceeds",IF(O190=3,"Successful",IF(O190=2,"Partially",IF(O190=1,"Unacceptable","")))))</f>
        <v/>
      </c>
      <c r="K190" s="132"/>
      <c r="L190" s="3"/>
      <c r="O190" s="13" t="str">
        <f>IF(I189="","",ROUND(I189,0))</f>
        <v/>
      </c>
    </row>
    <row r="191" spans="1:16" ht="8.25" customHeight="1" thickBot="1"/>
    <row r="192" spans="1:16" ht="12" customHeight="1">
      <c r="A192" s="93" t="s">
        <v>133</v>
      </c>
      <c r="B192" s="138"/>
      <c r="C192" s="138"/>
      <c r="D192" s="138"/>
      <c r="E192" s="138"/>
      <c r="F192" s="138"/>
      <c r="G192" s="138"/>
      <c r="H192" s="138"/>
      <c r="I192" s="138"/>
      <c r="J192" s="139"/>
    </row>
    <row r="193" spans="1:15" s="12" customFormat="1" ht="12">
      <c r="A193" s="84"/>
      <c r="B193" s="85"/>
      <c r="C193" s="85"/>
      <c r="D193" s="85"/>
      <c r="E193" s="85"/>
      <c r="F193" s="85"/>
      <c r="G193" s="85"/>
      <c r="H193" s="85"/>
      <c r="I193" s="85"/>
      <c r="J193" s="86"/>
      <c r="K193" s="87"/>
      <c r="L193" s="87"/>
      <c r="O193" s="89"/>
    </row>
    <row r="194" spans="1:15" s="12" customFormat="1" ht="12">
      <c r="A194" s="84"/>
      <c r="B194" s="165" t="s">
        <v>148</v>
      </c>
      <c r="C194" s="165"/>
      <c r="E194" s="160">
        <v>44601</v>
      </c>
      <c r="F194" s="85"/>
      <c r="G194" s="90"/>
      <c r="H194" s="90"/>
      <c r="I194" s="85"/>
      <c r="J194" s="92"/>
      <c r="K194" s="87"/>
      <c r="L194" s="87"/>
      <c r="O194" s="89"/>
    </row>
    <row r="195" spans="1:15" s="7" customFormat="1" ht="12">
      <c r="A195" s="93"/>
      <c r="B195" s="253" t="s">
        <v>110</v>
      </c>
      <c r="C195" s="253"/>
      <c r="E195" s="10" t="s">
        <v>109</v>
      </c>
      <c r="F195" s="14"/>
      <c r="G195" s="254" t="s">
        <v>134</v>
      </c>
      <c r="H195" s="254"/>
      <c r="I195" s="14"/>
      <c r="J195" s="140" t="s">
        <v>109</v>
      </c>
      <c r="K195" s="10"/>
      <c r="L195" s="10"/>
      <c r="O195" s="13"/>
    </row>
    <row r="196" spans="1:15" s="7" customFormat="1" ht="6.75" customHeight="1" thickBot="1">
      <c r="A196" s="141"/>
      <c r="B196" s="142"/>
      <c r="C196" s="142"/>
      <c r="D196" s="142"/>
      <c r="E196" s="142"/>
      <c r="F196" s="142"/>
      <c r="G196" s="142"/>
      <c r="H196" s="142"/>
      <c r="I196" s="142"/>
      <c r="J196" s="143"/>
      <c r="K196" s="10"/>
      <c r="L196" s="10"/>
      <c r="O196" s="13"/>
    </row>
    <row r="197" spans="1:15" ht="6" customHeight="1">
      <c r="K197" s="3"/>
      <c r="L197" s="3"/>
    </row>
    <row r="198" spans="1:15" ht="6" customHeight="1">
      <c r="K198" s="3"/>
      <c r="L198" s="3"/>
    </row>
    <row r="199" spans="1:15" ht="6" customHeight="1">
      <c r="K199" s="3"/>
      <c r="L199" s="3"/>
    </row>
    <row r="200" spans="1:15" ht="21.75" customHeight="1">
      <c r="K200" s="3"/>
      <c r="L200" s="3"/>
    </row>
    <row r="201" spans="1:15" ht="18.600000000000001" thickBot="1">
      <c r="A201" s="144" t="s">
        <v>135</v>
      </c>
      <c r="B201" s="19"/>
      <c r="C201" s="19"/>
      <c r="D201" s="19"/>
      <c r="E201" s="19"/>
      <c r="F201" s="19"/>
      <c r="G201" s="19"/>
      <c r="H201" s="19"/>
      <c r="I201" s="19"/>
      <c r="J201" s="19"/>
      <c r="K201" s="19"/>
      <c r="L201" s="135"/>
      <c r="M201" s="145"/>
    </row>
    <row r="202" spans="1:15">
      <c r="K202" s="3"/>
    </row>
    <row r="203" spans="1:15" ht="18">
      <c r="A203" s="146" t="s">
        <v>136</v>
      </c>
      <c r="C203" s="147"/>
      <c r="K203" s="3"/>
      <c r="L203" s="3"/>
    </row>
    <row r="204" spans="1:15">
      <c r="K204" s="3"/>
      <c r="L204" s="3"/>
    </row>
    <row r="205" spans="1:15" ht="12" customHeight="1">
      <c r="A205" s="20" t="s">
        <v>137</v>
      </c>
      <c r="B205" s="21"/>
      <c r="C205" s="4"/>
      <c r="D205" s="4"/>
      <c r="E205" s="4"/>
      <c r="F205" s="4"/>
      <c r="G205" s="4"/>
      <c r="H205" s="4"/>
      <c r="I205" s="4"/>
      <c r="J205" s="4"/>
      <c r="K205" s="3"/>
      <c r="L205" s="3"/>
    </row>
    <row r="206" spans="1:15" ht="12" customHeight="1">
      <c r="A206" s="21"/>
      <c r="B206" s="21" t="s">
        <v>138</v>
      </c>
      <c r="C206" s="4"/>
      <c r="D206" s="4"/>
      <c r="E206" s="4"/>
      <c r="F206" s="4"/>
      <c r="G206" s="4"/>
      <c r="H206" s="4"/>
      <c r="I206" s="4"/>
      <c r="J206" s="4"/>
      <c r="K206" s="3"/>
      <c r="L206" s="3"/>
    </row>
    <row r="207" spans="1:15" ht="12" customHeight="1">
      <c r="A207" s="21"/>
      <c r="B207" s="21" t="s">
        <v>139</v>
      </c>
      <c r="C207" s="4"/>
      <c r="D207" s="4"/>
      <c r="E207" s="4"/>
      <c r="F207" s="4"/>
      <c r="G207" s="4"/>
      <c r="H207" s="4"/>
      <c r="I207" s="4"/>
      <c r="J207" s="4"/>
      <c r="K207" s="3"/>
      <c r="L207" s="3"/>
    </row>
    <row r="208" spans="1:15" ht="12" customHeight="1">
      <c r="A208" s="21"/>
      <c r="B208" s="21" t="s">
        <v>140</v>
      </c>
      <c r="C208" s="4"/>
      <c r="D208" s="4"/>
      <c r="E208" s="4"/>
      <c r="F208" s="4"/>
      <c r="G208" s="4"/>
      <c r="H208" s="4"/>
      <c r="I208" s="4"/>
      <c r="J208" s="4"/>
      <c r="K208" s="3"/>
      <c r="L208" s="3"/>
    </row>
    <row r="209" spans="1:15" ht="12" customHeight="1">
      <c r="A209" s="21"/>
      <c r="B209" s="21" t="s">
        <v>141</v>
      </c>
      <c r="C209" s="4"/>
      <c r="D209" s="4"/>
      <c r="E209" s="4"/>
      <c r="F209" s="4"/>
      <c r="G209" s="4"/>
      <c r="H209" s="4"/>
      <c r="I209" s="4"/>
      <c r="J209" s="4"/>
      <c r="K209" s="3"/>
      <c r="L209" s="3"/>
    </row>
    <row r="210" spans="1:15" ht="12" customHeight="1">
      <c r="A210" s="21"/>
      <c r="B210" s="21" t="s">
        <v>142</v>
      </c>
      <c r="C210" s="4"/>
      <c r="D210" s="4"/>
      <c r="E210" s="4"/>
      <c r="F210" s="4"/>
      <c r="G210" s="4"/>
      <c r="H210" s="4"/>
      <c r="I210" s="4"/>
      <c r="J210" s="4"/>
      <c r="K210" s="3"/>
      <c r="L210" s="3"/>
    </row>
    <row r="211" spans="1:15" ht="4.5" customHeight="1" thickBot="1">
      <c r="A211" s="4"/>
      <c r="B211" s="4"/>
      <c r="C211" s="4"/>
      <c r="D211" s="4"/>
      <c r="E211" s="4"/>
      <c r="F211" s="4"/>
      <c r="G211" s="4"/>
      <c r="H211" s="4"/>
      <c r="I211" s="4"/>
      <c r="J211" s="4"/>
      <c r="K211" s="3"/>
      <c r="L211" s="3"/>
    </row>
    <row r="212" spans="1:15" ht="15" thickBot="1">
      <c r="A212" s="148" t="s">
        <v>35</v>
      </c>
      <c r="B212" s="149"/>
      <c r="C212" s="149"/>
      <c r="D212" s="149"/>
      <c r="E212" s="149"/>
      <c r="F212" s="149"/>
      <c r="G212" s="149"/>
      <c r="H212" s="149"/>
      <c r="I212" s="149"/>
      <c r="J212" s="150"/>
      <c r="K212" s="3"/>
      <c r="L212" s="3"/>
    </row>
    <row r="213" spans="1:15" s="151" customFormat="1" ht="73.5" customHeight="1" thickTop="1">
      <c r="A213" s="240"/>
      <c r="B213" s="241"/>
      <c r="C213" s="241"/>
      <c r="D213" s="241"/>
      <c r="E213" s="241"/>
      <c r="F213" s="241"/>
      <c r="G213" s="241"/>
      <c r="H213" s="241"/>
      <c r="I213" s="241"/>
      <c r="J213" s="242"/>
      <c r="O213" s="152"/>
    </row>
    <row r="214" spans="1:15" s="151" customFormat="1" ht="15" thickBot="1">
      <c r="A214" s="153" t="s">
        <v>143</v>
      </c>
      <c r="B214" s="154"/>
      <c r="C214" s="154"/>
      <c r="D214" s="154"/>
      <c r="E214" s="155"/>
      <c r="F214" s="156"/>
      <c r="G214" s="154"/>
      <c r="H214" s="155"/>
      <c r="I214" s="156" t="s">
        <v>154</v>
      </c>
      <c r="J214" s="157"/>
      <c r="O214" s="152"/>
    </row>
    <row r="215" spans="1:15" ht="15" thickBot="1">
      <c r="A215" s="158"/>
      <c r="B215" s="17"/>
      <c r="C215" s="17"/>
      <c r="D215" s="17"/>
      <c r="E215" s="17"/>
      <c r="F215" s="17"/>
      <c r="G215" s="17"/>
      <c r="H215" s="17"/>
      <c r="I215" s="17"/>
      <c r="J215" s="159"/>
      <c r="K215" s="3"/>
      <c r="L215" s="3"/>
    </row>
    <row r="216" spans="1:15" ht="15" thickBot="1">
      <c r="A216" s="148" t="s">
        <v>36</v>
      </c>
      <c r="B216" s="149"/>
      <c r="C216" s="149"/>
      <c r="D216" s="149"/>
      <c r="E216" s="149"/>
      <c r="F216" s="149"/>
      <c r="G216" s="149"/>
      <c r="H216" s="149"/>
      <c r="I216" s="149"/>
      <c r="J216" s="150"/>
      <c r="K216" s="3"/>
      <c r="L216" s="3"/>
    </row>
    <row r="217" spans="1:15" s="151" customFormat="1" ht="73.5" customHeight="1" thickTop="1">
      <c r="A217" s="240"/>
      <c r="B217" s="241"/>
      <c r="C217" s="241"/>
      <c r="D217" s="241"/>
      <c r="E217" s="241"/>
      <c r="F217" s="241"/>
      <c r="G217" s="241"/>
      <c r="H217" s="241"/>
      <c r="I217" s="241"/>
      <c r="J217" s="242"/>
      <c r="O217" s="152"/>
    </row>
    <row r="218" spans="1:15" s="151" customFormat="1" ht="15" thickBot="1">
      <c r="A218" s="153" t="s">
        <v>145</v>
      </c>
      <c r="B218" s="154"/>
      <c r="C218" s="154"/>
      <c r="D218" s="154"/>
      <c r="E218" s="155"/>
      <c r="F218" s="156"/>
      <c r="G218" s="154"/>
      <c r="H218" s="155"/>
      <c r="I218" s="156" t="s">
        <v>144</v>
      </c>
      <c r="J218" s="157"/>
      <c r="O218" s="152"/>
    </row>
    <row r="219" spans="1:15" ht="4.5" customHeight="1">
      <c r="K219" s="3"/>
      <c r="L219" s="3"/>
    </row>
  </sheetData>
  <mergeCells count="326">
    <mergeCell ref="A213:J213"/>
    <mergeCell ref="A217:J217"/>
    <mergeCell ref="C182:F182"/>
    <mergeCell ref="C183:F183"/>
    <mergeCell ref="C184:F184"/>
    <mergeCell ref="C185:F185"/>
    <mergeCell ref="B195:C195"/>
    <mergeCell ref="G195:H195"/>
    <mergeCell ref="I158:I162"/>
    <mergeCell ref="J158:J162"/>
    <mergeCell ref="H169:I169"/>
    <mergeCell ref="B194:C194"/>
    <mergeCell ref="K158:K162"/>
    <mergeCell ref="L158:L162"/>
    <mergeCell ref="M158:M162"/>
    <mergeCell ref="A180:A181"/>
    <mergeCell ref="B180:B181"/>
    <mergeCell ref="C180:F181"/>
    <mergeCell ref="G180:H180"/>
    <mergeCell ref="I180:J180"/>
    <mergeCell ref="I153:I157"/>
    <mergeCell ref="J153:J157"/>
    <mergeCell ref="K153:K157"/>
    <mergeCell ref="L153:L157"/>
    <mergeCell ref="M153:M157"/>
    <mergeCell ref="D158:D162"/>
    <mergeCell ref="E158:E162"/>
    <mergeCell ref="F158:F162"/>
    <mergeCell ref="G158:G162"/>
    <mergeCell ref="H158:H162"/>
    <mergeCell ref="A138:A162"/>
    <mergeCell ref="B138:B162"/>
    <mergeCell ref="C138:C162"/>
    <mergeCell ref="J148:J152"/>
    <mergeCell ref="K148:K152"/>
    <mergeCell ref="L148:L152"/>
    <mergeCell ref="M148:M152"/>
    <mergeCell ref="D153:D157"/>
    <mergeCell ref="E153:E157"/>
    <mergeCell ref="F153:F157"/>
    <mergeCell ref="G153:G157"/>
    <mergeCell ref="H153:H157"/>
    <mergeCell ref="D148:D152"/>
    <mergeCell ref="E148:E152"/>
    <mergeCell ref="F148:F152"/>
    <mergeCell ref="G148:G152"/>
    <mergeCell ref="H148:H152"/>
    <mergeCell ref="I148:I152"/>
    <mergeCell ref="J138:J142"/>
    <mergeCell ref="K138:K142"/>
    <mergeCell ref="L138:L142"/>
    <mergeCell ref="M138:M142"/>
    <mergeCell ref="D143:D147"/>
    <mergeCell ref="E143:E147"/>
    <mergeCell ref="F143:F147"/>
    <mergeCell ref="G143:G147"/>
    <mergeCell ref="H143:H147"/>
    <mergeCell ref="I143:I147"/>
    <mergeCell ref="J143:J147"/>
    <mergeCell ref="K143:K147"/>
    <mergeCell ref="L143:L147"/>
    <mergeCell ref="M143:M147"/>
    <mergeCell ref="D138:D142"/>
    <mergeCell ref="E138:E142"/>
    <mergeCell ref="F138:F142"/>
    <mergeCell ref="G138:G142"/>
    <mergeCell ref="H138:H142"/>
    <mergeCell ref="I138:I142"/>
    <mergeCell ref="M127:M131"/>
    <mergeCell ref="D132:D136"/>
    <mergeCell ref="E132:E136"/>
    <mergeCell ref="F132:F136"/>
    <mergeCell ref="G132:G136"/>
    <mergeCell ref="H132:H136"/>
    <mergeCell ref="I132:I136"/>
    <mergeCell ref="J132:J136"/>
    <mergeCell ref="K132:K136"/>
    <mergeCell ref="L132:L136"/>
    <mergeCell ref="M132:M136"/>
    <mergeCell ref="D127:D131"/>
    <mergeCell ref="E127:E131"/>
    <mergeCell ref="F127:F131"/>
    <mergeCell ref="G127:G131"/>
    <mergeCell ref="H127:H131"/>
    <mergeCell ref="I127:I131"/>
    <mergeCell ref="J127:J131"/>
    <mergeCell ref="K127:K131"/>
    <mergeCell ref="L127:L131"/>
    <mergeCell ref="K112:K116"/>
    <mergeCell ref="L117:L121"/>
    <mergeCell ref="M117:M121"/>
    <mergeCell ref="D122:D126"/>
    <mergeCell ref="E122:E126"/>
    <mergeCell ref="F122:F126"/>
    <mergeCell ref="G122:G126"/>
    <mergeCell ref="H122:H126"/>
    <mergeCell ref="I122:I126"/>
    <mergeCell ref="J122:J126"/>
    <mergeCell ref="K122:K126"/>
    <mergeCell ref="L122:L126"/>
    <mergeCell ref="M122:M126"/>
    <mergeCell ref="J106:J110"/>
    <mergeCell ref="K106:K110"/>
    <mergeCell ref="L106:L110"/>
    <mergeCell ref="M106:M110"/>
    <mergeCell ref="A112:A136"/>
    <mergeCell ref="B112:B136"/>
    <mergeCell ref="C112:C136"/>
    <mergeCell ref="D112:D116"/>
    <mergeCell ref="E112:E116"/>
    <mergeCell ref="L112:L116"/>
    <mergeCell ref="M112:M116"/>
    <mergeCell ref="D117:D121"/>
    <mergeCell ref="E117:E121"/>
    <mergeCell ref="F117:F121"/>
    <mergeCell ref="G117:G121"/>
    <mergeCell ref="H117:H121"/>
    <mergeCell ref="I117:I121"/>
    <mergeCell ref="J117:J121"/>
    <mergeCell ref="K117:K121"/>
    <mergeCell ref="F112:F116"/>
    <mergeCell ref="G112:G116"/>
    <mergeCell ref="H112:H116"/>
    <mergeCell ref="I112:I116"/>
    <mergeCell ref="J112:J116"/>
    <mergeCell ref="J96:J100"/>
    <mergeCell ref="K96:K100"/>
    <mergeCell ref="L96:L100"/>
    <mergeCell ref="M96:M100"/>
    <mergeCell ref="D101:D105"/>
    <mergeCell ref="E101:E105"/>
    <mergeCell ref="F101:F105"/>
    <mergeCell ref="G101:G105"/>
    <mergeCell ref="H101:H105"/>
    <mergeCell ref="I101:I105"/>
    <mergeCell ref="J101:J105"/>
    <mergeCell ref="K101:K105"/>
    <mergeCell ref="L101:L105"/>
    <mergeCell ref="M101:M105"/>
    <mergeCell ref="J86:J90"/>
    <mergeCell ref="K86:K90"/>
    <mergeCell ref="L86:L90"/>
    <mergeCell ref="M86:M90"/>
    <mergeCell ref="D91:D95"/>
    <mergeCell ref="E91:E95"/>
    <mergeCell ref="F91:F95"/>
    <mergeCell ref="G91:G95"/>
    <mergeCell ref="H91:H95"/>
    <mergeCell ref="I91:I95"/>
    <mergeCell ref="J91:J95"/>
    <mergeCell ref="K91:K95"/>
    <mergeCell ref="L91:L95"/>
    <mergeCell ref="M91:M95"/>
    <mergeCell ref="A86:A110"/>
    <mergeCell ref="B86:B110"/>
    <mergeCell ref="C86:C110"/>
    <mergeCell ref="D86:D90"/>
    <mergeCell ref="E86:E90"/>
    <mergeCell ref="F86:F90"/>
    <mergeCell ref="G86:G90"/>
    <mergeCell ref="H86:H90"/>
    <mergeCell ref="I86:I90"/>
    <mergeCell ref="D96:D100"/>
    <mergeCell ref="E96:E100"/>
    <mergeCell ref="F96:F100"/>
    <mergeCell ref="G96:G100"/>
    <mergeCell ref="H96:H100"/>
    <mergeCell ref="I96:I100"/>
    <mergeCell ref="D106:D110"/>
    <mergeCell ref="E106:E110"/>
    <mergeCell ref="F106:F110"/>
    <mergeCell ref="G106:G110"/>
    <mergeCell ref="H106:H110"/>
    <mergeCell ref="I106:I110"/>
    <mergeCell ref="M75:M79"/>
    <mergeCell ref="D80:D84"/>
    <mergeCell ref="E80:E84"/>
    <mergeCell ref="F80:F84"/>
    <mergeCell ref="G80:G84"/>
    <mergeCell ref="H80:H84"/>
    <mergeCell ref="I80:I84"/>
    <mergeCell ref="J80:J84"/>
    <mergeCell ref="K80:K84"/>
    <mergeCell ref="L80:L84"/>
    <mergeCell ref="M80:M84"/>
    <mergeCell ref="D75:D79"/>
    <mergeCell ref="E75:E79"/>
    <mergeCell ref="F75:F79"/>
    <mergeCell ref="G75:G79"/>
    <mergeCell ref="H75:H79"/>
    <mergeCell ref="I75:I79"/>
    <mergeCell ref="J75:J79"/>
    <mergeCell ref="K75:K79"/>
    <mergeCell ref="L75:L79"/>
    <mergeCell ref="M65:M69"/>
    <mergeCell ref="D70:D74"/>
    <mergeCell ref="E70:E74"/>
    <mergeCell ref="F70:F74"/>
    <mergeCell ref="G70:G74"/>
    <mergeCell ref="H70:H74"/>
    <mergeCell ref="I70:I74"/>
    <mergeCell ref="J70:J74"/>
    <mergeCell ref="K70:K74"/>
    <mergeCell ref="L70:L74"/>
    <mergeCell ref="M70:M74"/>
    <mergeCell ref="D65:D69"/>
    <mergeCell ref="E65:E69"/>
    <mergeCell ref="F65:F69"/>
    <mergeCell ref="G65:G69"/>
    <mergeCell ref="H65:H69"/>
    <mergeCell ref="I65:I69"/>
    <mergeCell ref="J65:J69"/>
    <mergeCell ref="K65:K69"/>
    <mergeCell ref="L65:L69"/>
    <mergeCell ref="M49:M53"/>
    <mergeCell ref="A55:A84"/>
    <mergeCell ref="B55:B84"/>
    <mergeCell ref="C55:C84"/>
    <mergeCell ref="D55:D59"/>
    <mergeCell ref="E55:E59"/>
    <mergeCell ref="L55:L59"/>
    <mergeCell ref="M55:M59"/>
    <mergeCell ref="D60:D64"/>
    <mergeCell ref="E60:E64"/>
    <mergeCell ref="F60:F64"/>
    <mergeCell ref="G60:G64"/>
    <mergeCell ref="H60:H64"/>
    <mergeCell ref="I60:I64"/>
    <mergeCell ref="J60:J64"/>
    <mergeCell ref="K60:K64"/>
    <mergeCell ref="F55:F59"/>
    <mergeCell ref="G55:G59"/>
    <mergeCell ref="H55:H59"/>
    <mergeCell ref="I55:I59"/>
    <mergeCell ref="J55:J59"/>
    <mergeCell ref="K55:K59"/>
    <mergeCell ref="L60:L64"/>
    <mergeCell ref="M60:M64"/>
    <mergeCell ref="D49:D53"/>
    <mergeCell ref="E49:E53"/>
    <mergeCell ref="F49:F53"/>
    <mergeCell ref="G49:G53"/>
    <mergeCell ref="H49:H53"/>
    <mergeCell ref="I49:I53"/>
    <mergeCell ref="J49:J53"/>
    <mergeCell ref="K49:K53"/>
    <mergeCell ref="L49:L53"/>
    <mergeCell ref="M39:M43"/>
    <mergeCell ref="D44:D48"/>
    <mergeCell ref="E44:E48"/>
    <mergeCell ref="F44:F48"/>
    <mergeCell ref="G44:G48"/>
    <mergeCell ref="H44:H48"/>
    <mergeCell ref="I44:I48"/>
    <mergeCell ref="J44:J48"/>
    <mergeCell ref="K44:K48"/>
    <mergeCell ref="L44:L48"/>
    <mergeCell ref="M44:M48"/>
    <mergeCell ref="D39:D43"/>
    <mergeCell ref="E39:E43"/>
    <mergeCell ref="F39:F43"/>
    <mergeCell ref="G39:G43"/>
    <mergeCell ref="H39:H43"/>
    <mergeCell ref="I39:I43"/>
    <mergeCell ref="J39:J43"/>
    <mergeCell ref="K39:K43"/>
    <mergeCell ref="L39:L43"/>
    <mergeCell ref="G29:G33"/>
    <mergeCell ref="H29:H33"/>
    <mergeCell ref="I29:I33"/>
    <mergeCell ref="J29:J33"/>
    <mergeCell ref="K29:K33"/>
    <mergeCell ref="L29:L33"/>
    <mergeCell ref="M29:M33"/>
    <mergeCell ref="D34:D38"/>
    <mergeCell ref="E34:E38"/>
    <mergeCell ref="F34:F38"/>
    <mergeCell ref="G34:G38"/>
    <mergeCell ref="H34:H38"/>
    <mergeCell ref="I34:I38"/>
    <mergeCell ref="J34:J38"/>
    <mergeCell ref="K34:K38"/>
    <mergeCell ref="L34:L38"/>
    <mergeCell ref="M34:M38"/>
    <mergeCell ref="N22:N23"/>
    <mergeCell ref="O22:O23"/>
    <mergeCell ref="A24:A53"/>
    <mergeCell ref="B24:B53"/>
    <mergeCell ref="C24:C53"/>
    <mergeCell ref="D24:D28"/>
    <mergeCell ref="E24:E28"/>
    <mergeCell ref="F24:F28"/>
    <mergeCell ref="G24:G28"/>
    <mergeCell ref="H24:H28"/>
    <mergeCell ref="F22:F23"/>
    <mergeCell ref="G22:G23"/>
    <mergeCell ref="H22:I22"/>
    <mergeCell ref="J22:K22"/>
    <mergeCell ref="L22:L23"/>
    <mergeCell ref="M22:M23"/>
    <mergeCell ref="I24:I28"/>
    <mergeCell ref="J24:J28"/>
    <mergeCell ref="K24:K28"/>
    <mergeCell ref="L24:L28"/>
    <mergeCell ref="M24:M28"/>
    <mergeCell ref="D29:D33"/>
    <mergeCell ref="E29:E33"/>
    <mergeCell ref="F29:F33"/>
    <mergeCell ref="A1:J1"/>
    <mergeCell ref="A2:J2"/>
    <mergeCell ref="A3:J3"/>
    <mergeCell ref="C5:E5"/>
    <mergeCell ref="I5:J5"/>
    <mergeCell ref="C6:E6"/>
    <mergeCell ref="C12:E12"/>
    <mergeCell ref="C13:E13"/>
    <mergeCell ref="A22:A23"/>
    <mergeCell ref="B22:B23"/>
    <mergeCell ref="C22:C23"/>
    <mergeCell ref="D22:E23"/>
    <mergeCell ref="C7:E7"/>
    <mergeCell ref="I7:J7"/>
    <mergeCell ref="C8:E8"/>
    <mergeCell ref="I8:J8"/>
    <mergeCell ref="C9:E9"/>
    <mergeCell ref="C11:E11"/>
  </mergeCells>
  <phoneticPr fontId="3"/>
  <conditionalFormatting sqref="C164">
    <cfRule type="cellIs" dxfId="33" priority="34" operator="notEqual">
      <formula>100</formula>
    </cfRule>
  </conditionalFormatting>
  <conditionalFormatting sqref="L24">
    <cfRule type="cellIs" dxfId="32" priority="32" operator="equal">
      <formula>FALSE</formula>
    </cfRule>
  </conditionalFormatting>
  <conditionalFormatting sqref="L24">
    <cfRule type="cellIs" dxfId="31" priority="31" operator="equal">
      <formula>FALSE</formula>
    </cfRule>
  </conditionalFormatting>
  <conditionalFormatting sqref="K182:K185">
    <cfRule type="cellIs" dxfId="30" priority="30" operator="equal">
      <formula>FALSE</formula>
    </cfRule>
  </conditionalFormatting>
  <conditionalFormatting sqref="K182:K185">
    <cfRule type="cellIs" dxfId="29" priority="29" operator="equal">
      <formula>FALSE</formula>
    </cfRule>
  </conditionalFormatting>
  <conditionalFormatting sqref="G85">
    <cfRule type="cellIs" dxfId="28" priority="26" operator="notEqual">
      <formula>100</formula>
    </cfRule>
  </conditionalFormatting>
  <conditionalFormatting sqref="G111">
    <cfRule type="cellIs" dxfId="27" priority="25" operator="notEqual">
      <formula>100</formula>
    </cfRule>
  </conditionalFormatting>
  <conditionalFormatting sqref="G163">
    <cfRule type="cellIs" dxfId="26" priority="23" operator="notEqual">
      <formula>100</formula>
    </cfRule>
  </conditionalFormatting>
  <conditionalFormatting sqref="G54">
    <cfRule type="cellIs" dxfId="25" priority="33" operator="notEqual">
      <formula>100</formula>
    </cfRule>
  </conditionalFormatting>
  <conditionalFormatting sqref="K183:K185">
    <cfRule type="cellIs" dxfId="24" priority="28" operator="equal">
      <formula>FALSE</formula>
    </cfRule>
  </conditionalFormatting>
  <conditionalFormatting sqref="C203">
    <cfRule type="cellIs" dxfId="23" priority="27" operator="equal">
      <formula>""</formula>
    </cfRule>
  </conditionalFormatting>
  <conditionalFormatting sqref="G137">
    <cfRule type="cellIs" dxfId="22" priority="24" operator="notEqual">
      <formula>100</formula>
    </cfRule>
  </conditionalFormatting>
  <conditionalFormatting sqref="L29 L34 L39 L49">
    <cfRule type="cellIs" dxfId="21" priority="22" operator="equal">
      <formula>FALSE</formula>
    </cfRule>
  </conditionalFormatting>
  <conditionalFormatting sqref="L29 L34 L39 L49">
    <cfRule type="cellIs" dxfId="20" priority="21" operator="equal">
      <formula>FALSE</formula>
    </cfRule>
  </conditionalFormatting>
  <conditionalFormatting sqref="L143 L148 L153 L158">
    <cfRule type="cellIs" dxfId="19" priority="6" operator="equal">
      <formula>FALSE</formula>
    </cfRule>
  </conditionalFormatting>
  <conditionalFormatting sqref="L143 L148 L153 L158">
    <cfRule type="cellIs" dxfId="18" priority="5" operator="equal">
      <formula>FALSE</formula>
    </cfRule>
  </conditionalFormatting>
  <conditionalFormatting sqref="L55">
    <cfRule type="cellIs" dxfId="17" priority="20" operator="equal">
      <formula>FALSE</formula>
    </cfRule>
  </conditionalFormatting>
  <conditionalFormatting sqref="L55">
    <cfRule type="cellIs" dxfId="16" priority="19" operator="equal">
      <formula>FALSE</formula>
    </cfRule>
  </conditionalFormatting>
  <conditionalFormatting sqref="L65 L70 L75 L80">
    <cfRule type="cellIs" dxfId="15" priority="18" operator="equal">
      <formula>FALSE</formula>
    </cfRule>
  </conditionalFormatting>
  <conditionalFormatting sqref="L65 L70 L75 L80">
    <cfRule type="cellIs" dxfId="14" priority="17" operator="equal">
      <formula>FALSE</formula>
    </cfRule>
  </conditionalFormatting>
  <conditionalFormatting sqref="L86">
    <cfRule type="cellIs" dxfId="13" priority="16" operator="equal">
      <formula>FALSE</formula>
    </cfRule>
  </conditionalFormatting>
  <conditionalFormatting sqref="L86">
    <cfRule type="cellIs" dxfId="12" priority="15" operator="equal">
      <formula>FALSE</formula>
    </cfRule>
  </conditionalFormatting>
  <conditionalFormatting sqref="L91 L96 L101 L106">
    <cfRule type="cellIs" dxfId="11" priority="14" operator="equal">
      <formula>FALSE</formula>
    </cfRule>
  </conditionalFormatting>
  <conditionalFormatting sqref="L91 L96 L101 L106">
    <cfRule type="cellIs" dxfId="10" priority="13" operator="equal">
      <formula>FALSE</formula>
    </cfRule>
  </conditionalFormatting>
  <conditionalFormatting sqref="L112">
    <cfRule type="cellIs" dxfId="9" priority="12" operator="equal">
      <formula>FALSE</formula>
    </cfRule>
  </conditionalFormatting>
  <conditionalFormatting sqref="L112">
    <cfRule type="cellIs" dxfId="8" priority="11" operator="equal">
      <formula>FALSE</formula>
    </cfRule>
  </conditionalFormatting>
  <conditionalFormatting sqref="L117 L122 L127 L132">
    <cfRule type="cellIs" dxfId="7" priority="10" operator="equal">
      <formula>FALSE</formula>
    </cfRule>
  </conditionalFormatting>
  <conditionalFormatting sqref="L117 L122 L127 L132">
    <cfRule type="cellIs" dxfId="6" priority="9" operator="equal">
      <formula>FALSE</formula>
    </cfRule>
  </conditionalFormatting>
  <conditionalFormatting sqref="L138">
    <cfRule type="cellIs" dxfId="5" priority="8" operator="equal">
      <formula>FALSE</formula>
    </cfRule>
  </conditionalFormatting>
  <conditionalFormatting sqref="L138">
    <cfRule type="cellIs" dxfId="4" priority="7" operator="equal">
      <formula>FALSE</formula>
    </cfRule>
  </conditionalFormatting>
  <conditionalFormatting sqref="L44">
    <cfRule type="cellIs" dxfId="3" priority="4" operator="equal">
      <formula>FALSE</formula>
    </cfRule>
  </conditionalFormatting>
  <conditionalFormatting sqref="L44">
    <cfRule type="cellIs" dxfId="2" priority="3" operator="equal">
      <formula>FALSE</formula>
    </cfRule>
  </conditionalFormatting>
  <conditionalFormatting sqref="L60">
    <cfRule type="cellIs" dxfId="1" priority="2" operator="equal">
      <formula>FALSE</formula>
    </cfRule>
  </conditionalFormatting>
  <conditionalFormatting sqref="L60">
    <cfRule type="cellIs" dxfId="0" priority="1" operator="equal">
      <formula>FALSE</formula>
    </cfRule>
  </conditionalFormatting>
  <dataValidations count="7">
    <dataValidation type="list" allowBlank="1" showInputMessage="1" showErrorMessage="1" sqref="I8:J8" xr:uid="{00000000-0002-0000-0000-000000000000}">
      <formula1>"Division 1 (LM = Melvin Ocampo), Division 2 (LM = Anna Marie Dela Cruz), Division 3 (LM = Gretchen Lindsey Celicious), Division 4 (LM = Cherryl Caccam), Division 5 (LM = Joseph Benavides), Division 6 (LM = Arman Serrano)"</formula1>
    </dataValidation>
    <dataValidation type="list" allowBlank="1" showInputMessage="1" showErrorMessage="1" sqref="C5:E5" xr:uid="{00000000-0002-0000-0000-000001000000}">
      <formula1>"TGT Application Systems Engineer Trainee,TG1 Application Systems Engineer,TG2 Applications Systems Engineer,TG3 Supervising App Systems Engineer,TG4 App Systems Consultant,TG5 Senior App Systems Consultant,TG6 Managing App Systems Consultant"</formula1>
    </dataValidation>
    <dataValidation type="list" allowBlank="1" showInputMessage="1" showErrorMessage="1" sqref="I7:J7" xr:uid="{00000000-0002-0000-0000-000002000000}">
      <formula1>"JGG Delivery Unit (JDU) - Manila, JGG Delivery Unit (JDU) - Cebu"</formula1>
    </dataValidation>
    <dataValidation type="whole" allowBlank="1" showInputMessage="1" showErrorMessage="1" error="Only whole numbers between 10 to 100 is allowed." sqref="C61:C64 F24:F38 C159:C162 C86:C110 C113:C116 C118:C121 C123:C126 C128:C131 C133:C136 C139:C142 C144:C147 C149:C152 C154:C157 C81:C84 C66:C69 C71:C74 C76:C79 C56:C59" xr:uid="{00000000-0002-0000-0000-000003000000}">
      <formula1>10</formula1>
      <formula2>100</formula2>
    </dataValidation>
    <dataValidation type="list" allowBlank="1" showInputMessage="1" showErrorMessage="1" sqref="G182:G185 I182:I185 C203 H112:H136 J86:J110 J138:J162 H29:H53 H86:H110 J112:J136 H138:H162 H24 J24 J29:J53 H55:H84 J55:J84" xr:uid="{00000000-0002-0000-0000-000004000000}">
      <formula1>"Outstanding, Exceeds, Successful, Partially, Unacceptable"</formula1>
    </dataValidation>
    <dataValidation type="whole" allowBlank="1" showInputMessage="1" showErrorMessage="1" error="Only whole numbers between 10 to 100 is allowed." sqref="F81:F84 F159:F162 F112:F116 F138:F142 F133:F136 F107:F110 C158 C80 F86:F100 F102:F105 C112 C117 F118:F121 C122 F123:F126 C127 F128:F131 C132 C138 C143 F144:F147 C148 F149:F152 C153 F154:F157 F50:F53 F39:F48 C55 C65 C70 C75 C24:C53 C60 F55:F59 F70:F79" xr:uid="{00000000-0002-0000-0000-000005000000}">
      <formula1>5</formula1>
      <formula2>100</formula2>
    </dataValidation>
    <dataValidation allowBlank="1" showInputMessage="1" showErrorMessage="1" error="Only whole numbers between 10 to 100 is allowed." sqref="G112:G136 G86:G110 G138:G162 G24:G53 G55:G84 F60:F69" xr:uid="{00000000-0002-0000-0000-000006000000}"/>
  </dataValidations>
  <pageMargins left="0.7" right="0.7" top="0.75" bottom="0.75" header="0.3" footer="0.3"/>
  <pageSetup paperSize="9" scale="33"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Mid (Rev)</vt:lpstr>
      <vt:lpstr>'Mid (Rev)'!Print_Area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Bello, April Rose</dc:creator>
  <cp:lastModifiedBy>Go, Zachary</cp:lastModifiedBy>
  <dcterms:created xsi:type="dcterms:W3CDTF">2021-06-29T05:41:07Z</dcterms:created>
  <dcterms:modified xsi:type="dcterms:W3CDTF">2022-03-28T14:42:45Z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2022-03-04T02:57:08Z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7289519f-2ee7-41e6-92a6-5c7fa33c4032</vt:lpwstr>
  </property>
  <property fmtid="{D5CDD505-2E9C-101B-9397-08002B2CF9AE}" pid="8" name="MSIP_Label_a7295cc1-d279-42ac-ab4d-3b0f4fece050_ContentBits">
    <vt:lpwstr>0</vt:lpwstr>
  </property>
</Properties>
</file>