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ommon265\a_Tutorials and Assignments\Tut_Ass_8 Motion\Win 2021\"/>
    </mc:Choice>
  </mc:AlternateContent>
  <bookViews>
    <workbookView xWindow="2790" yWindow="0" windowWidth="34335" windowHeight="15210"/>
  </bookViews>
  <sheets>
    <sheet name="Hole&amp;Shaft Tolerance Output" sheetId="8" r:id="rId1"/>
    <sheet name="Key Tolerance Output" sheetId="12" r:id="rId2"/>
    <sheet name="Lists" sheetId="9" state="hidden" r:id="rId3"/>
    <sheet name="Limits and Fits" sheetId="1" r:id="rId4"/>
    <sheet name="Hole Bases" sheetId="14" r:id="rId5"/>
    <sheet name="Shaft Bases" sheetId="3" r:id="rId6"/>
    <sheet name="Keys" sheetId="6" r:id="rId7"/>
  </sheets>
  <definedNames>
    <definedName name="Bases">Lists!$A$2:$A$4</definedName>
    <definedName name="HoleBases_Hole">Lists!$B$2:$B$5</definedName>
    <definedName name="HoleBases_Shaft">Lists!$C$2:$C$11</definedName>
    <definedName name="KeyWayWidth_Hub">Lists!$G$2:$G$4</definedName>
    <definedName name="KeyWayWidth_Shaft">Lists!$F$2:$F$4</definedName>
    <definedName name="_xlnm.Print_Area" localSheetId="4">'Hole Bases'!$A$1:$X$64</definedName>
    <definedName name="_xlnm.Print_Area" localSheetId="0">'Hole&amp;Shaft Tolerance Output'!$A$1:$J$20</definedName>
    <definedName name="_xlnm.Print_Area" localSheetId="1">'Key Tolerance Output'!$A$1:$J$23</definedName>
    <definedName name="_xlnm.Print_Area" localSheetId="6">Keys!$A$1:$O$46</definedName>
    <definedName name="_xlnm.Print_Area" localSheetId="5">'Shaft Bases'!$A$1:$X$64</definedName>
    <definedName name="_xlnm.Print_Titles" localSheetId="0">'Hole&amp;Shaft Tolerance Output'!$1:$4</definedName>
    <definedName name="_xlnm.Print_Titles" localSheetId="1">'Key Tolerance Output'!$1:$3</definedName>
    <definedName name="ShaftBases_Hole">Lists!$D$2:$D$11</definedName>
    <definedName name="ShaftBases_Shaft">Lists!$E$2:$E$5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8" l="1"/>
  <c r="A17" i="8" s="1"/>
  <c r="A21" i="8" s="1"/>
  <c r="A25" i="8" s="1"/>
  <c r="A29" i="8" s="1"/>
  <c r="A33" i="8" s="1"/>
  <c r="A9" i="8"/>
  <c r="E33" i="8"/>
  <c r="I34" i="8" s="1"/>
  <c r="I30" i="8"/>
  <c r="E29" i="8"/>
  <c r="I29" i="8" s="1"/>
  <c r="I26" i="8"/>
  <c r="I25" i="8"/>
  <c r="J25" i="8" s="1"/>
  <c r="E25" i="8"/>
  <c r="H18" i="12"/>
  <c r="H10" i="12"/>
  <c r="H6" i="12"/>
  <c r="H21" i="12"/>
  <c r="H15" i="12"/>
  <c r="H20" i="12"/>
  <c r="H22" i="12"/>
  <c r="H13" i="12"/>
  <c r="H19" i="8"/>
  <c r="H23" i="12"/>
  <c r="D5" i="12"/>
  <c r="F5" i="12"/>
  <c r="H17" i="12"/>
  <c r="H5" i="12"/>
  <c r="H22" i="8"/>
  <c r="H8" i="12"/>
  <c r="F12" i="12"/>
  <c r="H20" i="8"/>
  <c r="H21" i="8"/>
  <c r="F10" i="12"/>
  <c r="H16" i="12"/>
  <c r="H12" i="12"/>
  <c r="H7" i="12"/>
  <c r="H18" i="8"/>
  <c r="H11" i="12"/>
  <c r="H17" i="8"/>
  <c r="H24" i="8" l="1"/>
  <c r="H23" i="8"/>
  <c r="I22" i="8"/>
  <c r="I21" i="8"/>
  <c r="I17" i="8"/>
  <c r="I20" i="8"/>
  <c r="I24" i="8" s="1"/>
  <c r="I18" i="8"/>
  <c r="I19" i="8"/>
  <c r="I23" i="8" s="1"/>
  <c r="I21" i="12"/>
  <c r="I23" i="12"/>
  <c r="I20" i="12"/>
  <c r="I22" i="12"/>
  <c r="I10" i="12"/>
  <c r="I18" i="12"/>
  <c r="I16" i="12"/>
  <c r="I17" i="12"/>
  <c r="I15" i="12"/>
  <c r="I33" i="8"/>
  <c r="J33" i="8" s="1"/>
  <c r="J29" i="8"/>
  <c r="J23" i="8" l="1"/>
  <c r="J17" i="8"/>
  <c r="J19" i="8"/>
  <c r="J21" i="8"/>
  <c r="J22" i="12"/>
  <c r="J20" i="12"/>
  <c r="J17" i="12"/>
  <c r="J15" i="12"/>
  <c r="H13" i="8"/>
  <c r="H12" i="8"/>
  <c r="H8" i="8"/>
  <c r="H5" i="8"/>
  <c r="H16" i="8"/>
  <c r="H15" i="8"/>
  <c r="H6" i="8"/>
  <c r="H7" i="8"/>
  <c r="H14" i="8"/>
  <c r="H11" i="8"/>
  <c r="H10" i="8"/>
  <c r="H9" i="8"/>
  <c r="I7" i="8" l="1"/>
  <c r="I14" i="8"/>
  <c r="I7" i="12"/>
  <c r="I6" i="12"/>
  <c r="I8" i="12"/>
  <c r="I5" i="12"/>
  <c r="I12" i="8"/>
  <c r="I8" i="8"/>
  <c r="I9" i="8"/>
  <c r="I6" i="8"/>
  <c r="I16" i="8"/>
  <c r="I12" i="12"/>
  <c r="I13" i="12"/>
  <c r="I11" i="8"/>
  <c r="I13" i="8"/>
  <c r="I15" i="8"/>
  <c r="I5" i="8"/>
  <c r="I10" i="8"/>
  <c r="I11" i="12"/>
  <c r="J10" i="12" s="1"/>
  <c r="J12" i="12" l="1"/>
  <c r="J9" i="8"/>
  <c r="J7" i="8"/>
  <c r="J5" i="12"/>
  <c r="J15" i="8"/>
  <c r="J5" i="8"/>
  <c r="J11" i="8"/>
  <c r="J7" i="12"/>
  <c r="J13" i="8"/>
</calcChain>
</file>

<file path=xl/sharedStrings.xml><?xml version="1.0" encoding="utf-8"?>
<sst xmlns="http://schemas.openxmlformats.org/spreadsheetml/2006/main" count="579" uniqueCount="194">
  <si>
    <t>Tolerance</t>
  </si>
  <si>
    <t>-</t>
  </si>
  <si>
    <t>mm</t>
  </si>
  <si>
    <t>0.001mm</t>
  </si>
  <si>
    <t>Over</t>
  </si>
  <si>
    <t>To</t>
  </si>
  <si>
    <t>Table 12.2 Selected ISO Fits: Hole Bases</t>
  </si>
  <si>
    <t>MecE 265 Engineering Graphics and CAD</t>
  </si>
  <si>
    <t>H11</t>
  </si>
  <si>
    <t>c11</t>
  </si>
  <si>
    <t>H9</t>
  </si>
  <si>
    <t>d10</t>
  </si>
  <si>
    <t>e9</t>
  </si>
  <si>
    <t>H8</t>
  </si>
  <si>
    <t>f7</t>
  </si>
  <si>
    <t>H7</t>
  </si>
  <si>
    <t>g6</t>
  </si>
  <si>
    <t>h6</t>
  </si>
  <si>
    <t>k6</t>
  </si>
  <si>
    <t>n6</t>
  </si>
  <si>
    <t>p6</t>
  </si>
  <si>
    <t>s6</t>
  </si>
  <si>
    <t>Nominal Sizes</t>
  </si>
  <si>
    <t>Table 12.1 Description of fits for circular objects</t>
  </si>
  <si>
    <t>Fit</t>
  </si>
  <si>
    <t>ISO Symbol</t>
  </si>
  <si>
    <t>Description</t>
  </si>
  <si>
    <t>Hole Basis</t>
  </si>
  <si>
    <t>Shaft Basis</t>
  </si>
  <si>
    <t>Clearance Fits</t>
  </si>
  <si>
    <t>H11/c11</t>
  </si>
  <si>
    <t>C11/h11</t>
  </si>
  <si>
    <t>Loose fit. Wide tolerance</t>
  </si>
  <si>
    <t>D9/h9</t>
  </si>
  <si>
    <t>Free running. Not when accuracy is important.</t>
  </si>
  <si>
    <t>H8/f7</t>
  </si>
  <si>
    <t>F8/h7</t>
  </si>
  <si>
    <t>Close running fit.</t>
  </si>
  <si>
    <t>H7/g6</t>
  </si>
  <si>
    <t>G7/h6</t>
  </si>
  <si>
    <t>Sliding fit. Not meant for the two parts running against each other but suitable for sliding adjustments.</t>
  </si>
  <si>
    <t>Transition Fits</t>
  </si>
  <si>
    <t>H7/h6</t>
  </si>
  <si>
    <t>Snug fit but easy assembly</t>
  </si>
  <si>
    <t>H7/k6</t>
  </si>
  <si>
    <t>K7/h6</t>
  </si>
  <si>
    <t>Accurate location with some interference</t>
  </si>
  <si>
    <t>H7/n6</t>
  </si>
  <si>
    <t>N7/h6</t>
  </si>
  <si>
    <t>Use when larger interference is permissible</t>
  </si>
  <si>
    <t>Interference Fits</t>
  </si>
  <si>
    <t>H7/p6</t>
  </si>
  <si>
    <t>P7/h6</t>
  </si>
  <si>
    <t>For rigidity and correct alignment but not for power transmission</t>
  </si>
  <si>
    <t>H7/s6</t>
  </si>
  <si>
    <t>S7/h6</t>
  </si>
  <si>
    <t>Medium drive fit for ordinary steel parts. The tightest fit for cast iron parts</t>
  </si>
  <si>
    <t>H7/u6</t>
  </si>
  <si>
    <t>U7/h6</t>
  </si>
  <si>
    <t>High interference. Shrink fit recommended. Force fit for heavy parts only</t>
  </si>
  <si>
    <t>Limits and Fits (cylindrical)</t>
  </si>
  <si>
    <t>Transition fits</t>
  </si>
  <si>
    <t>Interference fits</t>
  </si>
  <si>
    <t>Table 12.3 Selected ISO Fits: Shaft Bases</t>
  </si>
  <si>
    <t>Holes</t>
  </si>
  <si>
    <t>Shafts</t>
  </si>
  <si>
    <t>+</t>
  </si>
  <si>
    <t>h11</t>
  </si>
  <si>
    <t>C11</t>
  </si>
  <si>
    <t>h9</t>
  </si>
  <si>
    <t>D10</t>
  </si>
  <si>
    <t>E9</t>
  </si>
  <si>
    <t>h7</t>
  </si>
  <si>
    <t>F8</t>
  </si>
  <si>
    <t>G7</t>
  </si>
  <si>
    <t>K7</t>
  </si>
  <si>
    <t>N7</t>
  </si>
  <si>
    <t>P7</t>
  </si>
  <si>
    <t>S7</t>
  </si>
  <si>
    <t>Diagram</t>
  </si>
  <si>
    <t>H9/d10</t>
  </si>
  <si>
    <t>Shaft</t>
  </si>
  <si>
    <t>Key</t>
  </si>
  <si>
    <t>Keyway</t>
  </si>
  <si>
    <r>
      <t xml:space="preserve">Nominal Diameter       </t>
    </r>
    <r>
      <rPr>
        <b/>
        <i/>
        <sz val="9"/>
        <color theme="1"/>
        <rFont val="Times New Roman"/>
        <family val="1"/>
      </rPr>
      <t>d</t>
    </r>
  </si>
  <si>
    <r>
      <t xml:space="preserve">Size,            </t>
    </r>
    <r>
      <rPr>
        <b/>
        <i/>
        <sz val="9"/>
        <color theme="1"/>
        <rFont val="Times New Roman"/>
        <family val="1"/>
      </rPr>
      <t>b x h</t>
    </r>
  </si>
  <si>
    <r>
      <t xml:space="preserve">Width, </t>
    </r>
    <r>
      <rPr>
        <b/>
        <i/>
        <sz val="9"/>
        <color theme="1"/>
        <rFont val="Times New Roman"/>
        <family val="1"/>
      </rPr>
      <t>b</t>
    </r>
  </si>
  <si>
    <t>Depth</t>
  </si>
  <si>
    <r>
      <t>Radius</t>
    </r>
    <r>
      <rPr>
        <b/>
        <i/>
        <sz val="9"/>
        <color theme="1"/>
        <rFont val="Times New Roman"/>
        <family val="1"/>
      </rPr>
      <t xml:space="preserve"> r</t>
    </r>
  </si>
  <si>
    <t>Nominal</t>
  </si>
  <si>
    <t>Free Fit</t>
  </si>
  <si>
    <t>Normal Fit</t>
  </si>
  <si>
    <t>Close Fit</t>
  </si>
  <si>
    <r>
      <t xml:space="preserve">Shaft </t>
    </r>
    <r>
      <rPr>
        <b/>
        <i/>
        <sz val="9"/>
        <color theme="1"/>
        <rFont val="Times New Roman"/>
        <family val="1"/>
      </rPr>
      <t>t1</t>
    </r>
  </si>
  <si>
    <r>
      <t xml:space="preserve">Hub </t>
    </r>
    <r>
      <rPr>
        <b/>
        <i/>
        <sz val="9"/>
        <color theme="1"/>
        <rFont val="Times New Roman"/>
        <family val="1"/>
      </rPr>
      <t>t2</t>
    </r>
  </si>
  <si>
    <t>Max.</t>
  </si>
  <si>
    <t>Min.</t>
  </si>
  <si>
    <t>Up to and Incl</t>
  </si>
  <si>
    <t>Shaft (H9)</t>
  </si>
  <si>
    <t>Hub (D10)</t>
  </si>
  <si>
    <t>Shaft (N9)</t>
  </si>
  <si>
    <t>Hub (Js9)</t>
  </si>
  <si>
    <t>Shaft and Hub (P9)</t>
  </si>
  <si>
    <t>Tolerances</t>
  </si>
  <si>
    <t>Keyways for Square Parallel Keys</t>
  </si>
  <si>
    <t>2 x 2</t>
  </si>
  <si>
    <t>3 x 3</t>
  </si>
  <si>
    <t>4 x 4</t>
  </si>
  <si>
    <t>5 x 5</t>
  </si>
  <si>
    <t>6 x 6</t>
  </si>
  <si>
    <t>Keyways for Rectangular Parallel Keys</t>
  </si>
  <si>
    <t>8 x 7</t>
  </si>
  <si>
    <t>10 x 8</t>
  </si>
  <si>
    <t>12 x 8</t>
  </si>
  <si>
    <t>14 x 9</t>
  </si>
  <si>
    <t>16 x 10</t>
  </si>
  <si>
    <t>18 x 11</t>
  </si>
  <si>
    <t>20 x 12</t>
  </si>
  <si>
    <t>22 x 14</t>
  </si>
  <si>
    <t>25 x 14</t>
  </si>
  <si>
    <t>28 x 16</t>
  </si>
  <si>
    <t>32 x 18</t>
  </si>
  <si>
    <t>36 x 20</t>
  </si>
  <si>
    <t>40 x 22</t>
  </si>
  <si>
    <t>45 x 25</t>
  </si>
  <si>
    <t>50 x 28</t>
  </si>
  <si>
    <t>56 x 32</t>
  </si>
  <si>
    <t>63 x 32</t>
  </si>
  <si>
    <t>70 x 36</t>
  </si>
  <si>
    <t>80 x 40</t>
  </si>
  <si>
    <t>90 x 45</t>
  </si>
  <si>
    <t>100 x 50</t>
  </si>
  <si>
    <t>Tolerance limits Js9 are quoted from BS 4500. "ISO Limits and Fits," to three significant figures.</t>
  </si>
  <si>
    <t>All dimensions in millimeters</t>
  </si>
  <si>
    <t>Mec E 265 Engineering Graphics and CAD</t>
  </si>
  <si>
    <t>Feature</t>
  </si>
  <si>
    <t>Fit Description</t>
  </si>
  <si>
    <t>Limits</t>
  </si>
  <si>
    <t>Hole</t>
  </si>
  <si>
    <t>No.</t>
  </si>
  <si>
    <t>Table 12.4: Limits for selected keys</t>
  </si>
  <si>
    <t>Bases</t>
  </si>
  <si>
    <t>Fits</t>
  </si>
  <si>
    <t>For</t>
  </si>
  <si>
    <t>Calcs</t>
  </si>
  <si>
    <t>P9</t>
  </si>
  <si>
    <t>Keys</t>
  </si>
  <si>
    <t>Hole Bases_Shaft</t>
  </si>
  <si>
    <t>Shaft Bases_Hole</t>
  </si>
  <si>
    <t>Hole Bases_Hole</t>
  </si>
  <si>
    <t>Shaft Bases_Shaft</t>
  </si>
  <si>
    <t>Hub</t>
  </si>
  <si>
    <t>Shaft and Hub</t>
  </si>
  <si>
    <t>N9</t>
  </si>
  <si>
    <t>No</t>
  </si>
  <si>
    <t>Key Way Width Fit</t>
  </si>
  <si>
    <t xml:space="preserve"> Key Way Depth Nominal</t>
  </si>
  <si>
    <t>Key Way Depth Tol.</t>
  </si>
  <si>
    <t>Key Way Width Tol.</t>
  </si>
  <si>
    <t>Key Way Width Nominal</t>
  </si>
  <si>
    <t>Key Way Width Limits</t>
  </si>
  <si>
    <t>Key Way Depth Limits</t>
  </si>
  <si>
    <t>KeyWay_Shaft</t>
  </si>
  <si>
    <t>KeyWay_Hub</t>
  </si>
  <si>
    <t>Js9</t>
  </si>
  <si>
    <t>Key Way Width Calcs</t>
  </si>
  <si>
    <t>Key Way Depth Calcs</t>
  </si>
  <si>
    <t>Key (Width x Height)</t>
  </si>
  <si>
    <t>Project Name</t>
  </si>
  <si>
    <t xml:space="preserve">Date: </t>
  </si>
  <si>
    <t xml:space="preserve">Name: </t>
  </si>
  <si>
    <t xml:space="preserve">Class: </t>
  </si>
  <si>
    <t>Hole Bases</t>
  </si>
  <si>
    <t>Close Running</t>
  </si>
  <si>
    <t>Date: 19 Feb 2018</t>
  </si>
  <si>
    <t>Name: DS Nobes</t>
  </si>
  <si>
    <t>Class: W2018</t>
  </si>
  <si>
    <t>Bolts in Bolt holes</t>
  </si>
  <si>
    <t>Shaft Bases</t>
  </si>
  <si>
    <t>Fit from TITLE Block</t>
  </si>
  <si>
    <t>Plunger in Base</t>
  </si>
  <si>
    <t>Shaft in Base</t>
  </si>
  <si>
    <t>Shaft in Handle</t>
  </si>
  <si>
    <t>Shaft in Collar</t>
  </si>
  <si>
    <t>Shaft/Link</t>
  </si>
  <si>
    <t>Shaft/Handle</t>
  </si>
  <si>
    <t>NOTE: This spreadsheet has been altered for manual imput and to correct</t>
  </si>
  <si>
    <t>Sliding</t>
  </si>
  <si>
    <t>Close running</t>
  </si>
  <si>
    <t>Shaft in Link</t>
  </si>
  <si>
    <t>Interference</t>
  </si>
  <si>
    <t>Comments</t>
  </si>
  <si>
    <t>Picked the smaller of these to be the new nominal in the next fit</t>
  </si>
  <si>
    <t>MecE 265 Assignment 7 Tolerencing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</si>
</sst>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darkDown"/>
    </fill>
    <fill>
      <patternFill patternType="darkUp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15" borderId="0" applyNumberFormat="0" applyBorder="0" applyAlignment="0" applyProtection="0"/>
  </cellStyleXfs>
  <cellXfs count="285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20" xfId="0" applyBorder="1"/>
    <xf numFmtId="0" fontId="0" fillId="0" borderId="5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16" xfId="0" applyBorder="1"/>
    <xf numFmtId="0" fontId="0" fillId="0" borderId="23" xfId="0" applyBorder="1"/>
    <xf numFmtId="0" fontId="0" fillId="0" borderId="0" xfId="0" applyFill="1" applyBorder="1"/>
    <xf numFmtId="0" fontId="0" fillId="0" borderId="16" xfId="0" applyFill="1" applyBorder="1"/>
    <xf numFmtId="0" fontId="0" fillId="0" borderId="5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Border="1" applyAlignment="1">
      <alignment horizontal="center"/>
    </xf>
    <xf numFmtId="0" fontId="0" fillId="0" borderId="21" xfId="0" applyFill="1" applyBorder="1"/>
    <xf numFmtId="0" fontId="0" fillId="2" borderId="19" xfId="0" applyFill="1" applyBorder="1"/>
    <xf numFmtId="0" fontId="0" fillId="3" borderId="19" xfId="0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left" vertical="center" wrapText="1"/>
    </xf>
    <xf numFmtId="0" fontId="1" fillId="5" borderId="25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left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left" vertical="center" wrapText="1"/>
    </xf>
    <xf numFmtId="0" fontId="0" fillId="3" borderId="23" xfId="0" applyFill="1" applyBorder="1"/>
    <xf numFmtId="0" fontId="0" fillId="3" borderId="21" xfId="0" applyFill="1" applyBorder="1"/>
    <xf numFmtId="0" fontId="0" fillId="0" borderId="30" xfId="0" applyBorder="1"/>
    <xf numFmtId="0" fontId="0" fillId="0" borderId="32" xfId="0" applyFill="1" applyBorder="1"/>
    <xf numFmtId="0" fontId="0" fillId="0" borderId="8" xfId="0" applyFill="1" applyBorder="1"/>
    <xf numFmtId="0" fontId="0" fillId="2" borderId="33" xfId="0" applyFill="1" applyBorder="1"/>
    <xf numFmtId="0" fontId="0" fillId="0" borderId="34" xfId="0" applyFill="1" applyBorder="1"/>
    <xf numFmtId="0" fontId="0" fillId="0" borderId="36" xfId="0" applyFill="1" applyBorder="1"/>
    <xf numFmtId="0" fontId="5" fillId="6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/>
    </xf>
    <xf numFmtId="0" fontId="1" fillId="7" borderId="25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9" fillId="8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9" fillId="8" borderId="6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164" fontId="9" fillId="8" borderId="2" xfId="0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2" fontId="9" fillId="8" borderId="7" xfId="0" applyNumberFormat="1" applyFont="1" applyFill="1" applyBorder="1" applyAlignment="1">
      <alignment horizontal="center" vertical="center"/>
    </xf>
    <xf numFmtId="2" fontId="9" fillId="8" borderId="2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164" fontId="9" fillId="8" borderId="3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2" fontId="9" fillId="8" borderId="4" xfId="0" applyNumberFormat="1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2" fontId="9" fillId="8" borderId="16" xfId="0" applyNumberFormat="1" applyFont="1" applyFill="1" applyBorder="1" applyAlignment="1">
      <alignment horizontal="center" vertical="center"/>
    </xf>
    <xf numFmtId="2" fontId="9" fillId="8" borderId="3" xfId="0" applyNumberFormat="1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2" fontId="9" fillId="8" borderId="20" xfId="0" applyNumberFormat="1" applyFont="1" applyFill="1" applyBorder="1" applyAlignment="1">
      <alignment horizontal="center" vertical="center"/>
    </xf>
    <xf numFmtId="2" fontId="9" fillId="8" borderId="21" xfId="0" applyNumberFormat="1" applyFont="1" applyFill="1" applyBorder="1" applyAlignment="1">
      <alignment horizontal="center" vertical="center"/>
    </xf>
    <xf numFmtId="2" fontId="9" fillId="8" borderId="23" xfId="0" applyNumberFormat="1" applyFont="1" applyFill="1" applyBorder="1" applyAlignment="1">
      <alignment horizontal="center" vertical="center"/>
    </xf>
    <xf numFmtId="164" fontId="9" fillId="8" borderId="4" xfId="0" applyNumberFormat="1" applyFont="1" applyFill="1" applyBorder="1" applyAlignment="1">
      <alignment horizontal="center" vertical="center"/>
    </xf>
    <xf numFmtId="164" fontId="9" fillId="8" borderId="0" xfId="0" applyNumberFormat="1" applyFont="1" applyFill="1" applyBorder="1" applyAlignment="1">
      <alignment horizontal="center" vertical="center"/>
    </xf>
    <xf numFmtId="164" fontId="9" fillId="8" borderId="16" xfId="0" applyNumberFormat="1" applyFont="1" applyFill="1" applyBorder="1" applyAlignment="1">
      <alignment horizontal="center" vertical="center"/>
    </xf>
    <xf numFmtId="164" fontId="9" fillId="8" borderId="7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9" fillId="8" borderId="21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30" xfId="0" applyFont="1" applyBorder="1" applyAlignment="1"/>
    <xf numFmtId="0" fontId="2" fillId="0" borderId="1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/>
    <xf numFmtId="0" fontId="5" fillId="0" borderId="37" xfId="0" applyFont="1" applyBorder="1"/>
    <xf numFmtId="0" fontId="5" fillId="0" borderId="20" xfId="0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21" xfId="0" applyFont="1" applyBorder="1"/>
    <xf numFmtId="0" fontId="5" fillId="2" borderId="20" xfId="0" applyFont="1" applyFill="1" applyBorder="1"/>
    <xf numFmtId="0" fontId="5" fillId="0" borderId="30" xfId="0" applyFont="1" applyBorder="1"/>
    <xf numFmtId="0" fontId="5" fillId="2" borderId="21" xfId="0" applyFont="1" applyFill="1" applyBorder="1"/>
    <xf numFmtId="0" fontId="5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2" borderId="4" xfId="0" applyFont="1" applyFill="1" applyBorder="1"/>
    <xf numFmtId="0" fontId="5" fillId="2" borderId="31" xfId="0" applyFont="1" applyFill="1" applyBorder="1"/>
    <xf numFmtId="0" fontId="5" fillId="0" borderId="8" xfId="0" applyFont="1" applyBorder="1"/>
    <xf numFmtId="0" fontId="5" fillId="2" borderId="35" xfId="0" applyFont="1" applyFill="1" applyBorder="1"/>
    <xf numFmtId="0" fontId="5" fillId="2" borderId="33" xfId="0" applyFont="1" applyFill="1" applyBorder="1"/>
    <xf numFmtId="0" fontId="5" fillId="3" borderId="33" xfId="0" applyFont="1" applyFill="1" applyBorder="1"/>
    <xf numFmtId="0" fontId="5" fillId="0" borderId="34" xfId="0" applyFont="1" applyBorder="1"/>
    <xf numFmtId="0" fontId="5" fillId="3" borderId="3" xfId="0" applyFont="1" applyFill="1" applyBorder="1"/>
    <xf numFmtId="0" fontId="5" fillId="3" borderId="2" xfId="0" applyFont="1" applyFill="1" applyBorder="1"/>
    <xf numFmtId="0" fontId="5" fillId="0" borderId="30" xfId="0" applyFont="1" applyBorder="1" applyAlignment="1">
      <alignment horizontal="right"/>
    </xf>
    <xf numFmtId="0" fontId="5" fillId="3" borderId="4" xfId="0" applyFont="1" applyFill="1" applyBorder="1"/>
    <xf numFmtId="0" fontId="5" fillId="0" borderId="16" xfId="0" applyFont="1" applyBorder="1"/>
    <xf numFmtId="0" fontId="5" fillId="0" borderId="22" xfId="0" applyFont="1" applyBorder="1"/>
    <xf numFmtId="0" fontId="5" fillId="0" borderId="23" xfId="0" applyFont="1" applyBorder="1"/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164" fontId="0" fillId="12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164" fontId="0" fillId="14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164" fontId="0" fillId="14" borderId="1" xfId="0" applyNumberForma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164" fontId="0" fillId="12" borderId="1" xfId="0" applyNumberFormat="1" applyFill="1" applyBorder="1" applyAlignment="1">
      <alignment horizontal="center" vertical="center" wrapText="1"/>
    </xf>
    <xf numFmtId="0" fontId="13" fillId="15" borderId="1" xfId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2" fillId="9" borderId="0" xfId="0" applyFont="1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3" fillId="0" borderId="8" xfId="0" applyFont="1" applyBorder="1" applyAlignment="1">
      <alignment horizontal="left" vertical="center"/>
    </xf>
    <xf numFmtId="0" fontId="2" fillId="7" borderId="24" xfId="0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0" xfId="0" applyFont="1" applyBorder="1" applyAlignment="1">
      <alignment horizontal="right"/>
    </xf>
    <xf numFmtId="0" fontId="6" fillId="0" borderId="5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5" fillId="0" borderId="30" xfId="0" applyFont="1" applyBorder="1" applyAlignment="1">
      <alignment horizontal="right" vertical="top"/>
    </xf>
    <xf numFmtId="0" fontId="6" fillId="0" borderId="30" xfId="0" applyFont="1" applyBorder="1" applyAlignment="1">
      <alignment horizontal="right" vertical="top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8" xfId="0" applyFont="1" applyBorder="1" applyAlignment="1">
      <alignment horizontal="right"/>
    </xf>
    <xf numFmtId="0" fontId="4" fillId="0" borderId="30" xfId="0" applyFont="1" applyBorder="1" applyAlignment="1">
      <alignment horizontal="right"/>
    </xf>
    <xf numFmtId="0" fontId="0" fillId="0" borderId="30" xfId="0" applyBorder="1" applyAlignment="1">
      <alignment horizontal="right" vertical="top"/>
    </xf>
    <xf numFmtId="0" fontId="4" fillId="0" borderId="5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7" fillId="0" borderId="7" xfId="0" applyFont="1" applyBorder="1" applyAlignment="1">
      <alignment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164" fontId="9" fillId="8" borderId="4" xfId="0" applyNumberFormat="1" applyFont="1" applyFill="1" applyBorder="1" applyAlignment="1">
      <alignment horizontal="center" vertical="center"/>
    </xf>
    <xf numFmtId="164" fontId="9" fillId="8" borderId="3" xfId="0" applyNumberFormat="1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164" fontId="9" fillId="8" borderId="2" xfId="0" applyNumberFormat="1" applyFont="1" applyFill="1" applyBorder="1" applyAlignment="1">
      <alignment horizontal="center" vertical="center"/>
    </xf>
    <xf numFmtId="164" fontId="9" fillId="8" borderId="0" xfId="0" applyNumberFormat="1" applyFont="1" applyFill="1" applyBorder="1" applyAlignment="1">
      <alignment horizontal="center" vertical="center"/>
    </xf>
    <xf numFmtId="164" fontId="9" fillId="8" borderId="16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textRotation="90" wrapText="1"/>
    </xf>
    <xf numFmtId="0" fontId="7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textRotation="90"/>
    </xf>
    <xf numFmtId="0" fontId="7" fillId="4" borderId="1" xfId="0" applyFont="1" applyFill="1" applyBorder="1" applyAlignment="1">
      <alignment horizontal="center" vertical="center" textRotation="90"/>
    </xf>
    <xf numFmtId="0" fontId="7" fillId="4" borderId="1" xfId="0" applyFont="1" applyFill="1" applyBorder="1" applyAlignment="1">
      <alignment horizontal="center" textRotation="90" wrapText="1"/>
    </xf>
    <xf numFmtId="0" fontId="7" fillId="4" borderId="2" xfId="0" applyFont="1" applyFill="1" applyBorder="1" applyAlignment="1">
      <alignment horizontal="center" textRotation="90" wrapText="1"/>
    </xf>
    <xf numFmtId="0" fontId="7" fillId="4" borderId="4" xfId="0" applyFont="1" applyFill="1" applyBorder="1" applyAlignment="1">
      <alignment horizontal="center" textRotation="90" wrapText="1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vertical="center" textRotation="90"/>
    </xf>
    <xf numFmtId="0" fontId="7" fillId="4" borderId="4" xfId="0" applyFont="1" applyFill="1" applyBorder="1" applyAlignment="1">
      <alignment horizontal="center" vertical="center" textRotation="90"/>
    </xf>
    <xf numFmtId="0" fontId="7" fillId="4" borderId="2" xfId="0" applyFont="1" applyFill="1" applyBorder="1" applyAlignment="1">
      <alignment horizontal="center" vertical="center" textRotation="90" wrapText="1"/>
    </xf>
    <xf numFmtId="0" fontId="7" fillId="4" borderId="4" xfId="0" applyFont="1" applyFill="1" applyBorder="1" applyAlignment="1">
      <alignment horizontal="center" vertical="center" textRotation="90" wrapText="1"/>
    </xf>
    <xf numFmtId="0" fontId="7" fillId="4" borderId="2" xfId="0" applyFont="1" applyFill="1" applyBorder="1" applyAlignment="1">
      <alignment horizontal="center" textRotation="90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15</xdr:col>
      <xdr:colOff>6395</xdr:colOff>
      <xdr:row>9</xdr:row>
      <xdr:rowOff>9525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" t="1348" r="253" b="301"/>
        <a:stretch/>
      </xdr:blipFill>
      <xdr:spPr>
        <a:xfrm>
          <a:off x="19050" y="0"/>
          <a:ext cx="7083470" cy="2085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Normal="100" zoomScaleSheetLayoutView="100" workbookViewId="0">
      <selection activeCell="K50" sqref="K50"/>
    </sheetView>
  </sheetViews>
  <sheetFormatPr defaultRowHeight="15" x14ac:dyDescent="0.25"/>
  <cols>
    <col min="1" max="1" width="4.140625" style="65" bestFit="1" customWidth="1"/>
    <col min="2" max="2" width="16.140625" style="65" customWidth="1"/>
    <col min="3" max="3" width="13.28515625" style="65" customWidth="1"/>
    <col min="4" max="4" width="9.28515625" style="65" customWidth="1"/>
    <col min="5" max="5" width="10.5703125" style="65" customWidth="1"/>
    <col min="6" max="6" width="8.42578125" style="65" customWidth="1"/>
    <col min="7" max="7" width="9.140625" style="65"/>
    <col min="8" max="8" width="12.140625" style="66" customWidth="1"/>
    <col min="9" max="9" width="13" style="66" customWidth="1"/>
    <col min="10" max="10" width="21" style="66" customWidth="1"/>
    <col min="11" max="11" width="57.85546875" style="65" customWidth="1"/>
    <col min="12" max="12" width="9.140625" style="65"/>
    <col min="13" max="13" width="12.42578125" style="65" customWidth="1"/>
    <col min="14" max="14" width="8.28515625" style="65" customWidth="1"/>
    <col min="15" max="15" width="14.85546875" style="65" customWidth="1"/>
    <col min="16" max="16" width="9.5703125" style="65" customWidth="1"/>
    <col min="17" max="17" width="14.42578125" style="65" customWidth="1"/>
    <col min="18" max="18" width="10.28515625" style="65" customWidth="1"/>
    <col min="19" max="19" width="12.5703125" style="65" customWidth="1"/>
    <col min="20" max="20" width="14.42578125" style="65" customWidth="1"/>
    <col min="21" max="21" width="10.140625" style="65" bestFit="1" customWidth="1"/>
    <col min="22" max="22" width="16.140625" style="65" customWidth="1"/>
    <col min="23" max="23" width="14.5703125" style="65" bestFit="1" customWidth="1"/>
    <col min="24" max="16384" width="9.140625" style="65"/>
  </cols>
  <sheetData>
    <row r="1" spans="1:11" ht="15" customHeight="1" x14ac:dyDescent="0.25">
      <c r="A1" s="182" t="s">
        <v>193</v>
      </c>
      <c r="B1" s="182"/>
      <c r="C1" s="182"/>
      <c r="D1" s="182"/>
      <c r="E1" s="182"/>
      <c r="F1" s="182"/>
      <c r="G1" s="182"/>
      <c r="H1" s="182"/>
      <c r="I1" s="182"/>
      <c r="J1" s="182"/>
    </row>
    <row r="2" spans="1:11" ht="15" customHeight="1" x14ac:dyDescent="0.25">
      <c r="A2" s="182"/>
      <c r="B2" s="182"/>
      <c r="C2" s="182"/>
      <c r="D2" s="182"/>
      <c r="E2" s="182"/>
      <c r="F2" s="182"/>
      <c r="G2" s="182"/>
      <c r="H2" s="182"/>
      <c r="I2" s="182"/>
      <c r="J2" s="182"/>
    </row>
    <row r="3" spans="1:11" ht="15" customHeight="1" x14ac:dyDescent="0.25">
      <c r="A3" s="182" t="s">
        <v>174</v>
      </c>
      <c r="B3" s="182"/>
      <c r="C3" s="182"/>
      <c r="D3" s="182" t="s">
        <v>175</v>
      </c>
      <c r="E3" s="182"/>
      <c r="F3" s="182"/>
      <c r="G3" s="182"/>
      <c r="H3" s="182"/>
      <c r="I3" s="182" t="s">
        <v>176</v>
      </c>
      <c r="J3" s="182"/>
    </row>
    <row r="4" spans="1:11" ht="39" customHeight="1" x14ac:dyDescent="0.25">
      <c r="A4" s="109" t="s">
        <v>139</v>
      </c>
      <c r="B4" s="109" t="s">
        <v>135</v>
      </c>
      <c r="C4" s="109" t="s">
        <v>136</v>
      </c>
      <c r="D4" s="109" t="s">
        <v>141</v>
      </c>
      <c r="E4" s="109" t="s">
        <v>89</v>
      </c>
      <c r="F4" s="109" t="s">
        <v>143</v>
      </c>
      <c r="G4" s="109" t="s">
        <v>142</v>
      </c>
      <c r="H4" s="116" t="s">
        <v>0</v>
      </c>
      <c r="I4" s="116" t="s">
        <v>144</v>
      </c>
      <c r="J4" s="116" t="s">
        <v>137</v>
      </c>
      <c r="K4" s="170" t="s">
        <v>191</v>
      </c>
    </row>
    <row r="5" spans="1:11" ht="15" customHeight="1" x14ac:dyDescent="0.25">
      <c r="A5" s="172">
        <v>1</v>
      </c>
      <c r="B5" s="183" t="s">
        <v>180</v>
      </c>
      <c r="C5" s="183" t="s">
        <v>187</v>
      </c>
      <c r="D5" s="172" t="s">
        <v>172</v>
      </c>
      <c r="E5" s="172">
        <v>12.7</v>
      </c>
      <c r="F5" s="172" t="s">
        <v>138</v>
      </c>
      <c r="G5" s="172" t="s">
        <v>15</v>
      </c>
      <c r="H5" s="108">
        <f ca="1">INDIRECT("'"&amp;D5&amp;"'!"&amp;ADDRESS(MATCH(E5,INDIRECT("'"&amp;D5&amp;"'!"&amp;"A103:A147"),1)+102,MATCH(G5,INDIRECT("'"&amp;D5&amp;"'!"&amp;"C101:V101"),0)+2))*0.001</f>
        <v>1.8000000000000002E-2</v>
      </c>
      <c r="I5" s="108">
        <f ca="1">E5+H5</f>
        <v>12.718</v>
      </c>
      <c r="J5" s="173" t="str">
        <f ca="1">"[" &amp; I6 &amp; " , " &amp;I5 &amp; "]"</f>
        <v>[12.7 , 12.718]</v>
      </c>
    </row>
    <row r="6" spans="1:11" x14ac:dyDescent="0.25">
      <c r="A6" s="172"/>
      <c r="B6" s="183"/>
      <c r="C6" s="183"/>
      <c r="D6" s="172"/>
      <c r="E6" s="172"/>
      <c r="F6" s="172"/>
      <c r="G6" s="172"/>
      <c r="H6" s="108">
        <f ca="1">INDIRECT("'"&amp;D5&amp;"'!"&amp;ADDRESS(MATCH(E5,INDIRECT("'"&amp;D5&amp;"'!"&amp;"A103:A147"),1)+103,MATCH(G5,INDIRECT("'"&amp;D5&amp;"'!"&amp;"C101:V101"),0)+2))*0.001</f>
        <v>0</v>
      </c>
      <c r="I6" s="108">
        <f ca="1">E5+H6</f>
        <v>12.7</v>
      </c>
      <c r="J6" s="173"/>
    </row>
    <row r="7" spans="1:11" x14ac:dyDescent="0.25">
      <c r="A7" s="172"/>
      <c r="B7" s="183"/>
      <c r="C7" s="183"/>
      <c r="D7" s="172"/>
      <c r="E7" s="172"/>
      <c r="F7" s="172" t="s">
        <v>81</v>
      </c>
      <c r="G7" s="172" t="s">
        <v>16</v>
      </c>
      <c r="H7" s="108">
        <f ca="1">INDIRECT("'"&amp;D5&amp;"'!"&amp;ADDRESS(MATCH(E5,INDIRECT("'"&amp;D5&amp;"'!"&amp;"A103:A147"),1)+102,MATCH(G7,INDIRECT("'"&amp;D5&amp;"'!"&amp;"C101:V101"),0)+2))*0.001</f>
        <v>-6.0000000000000001E-3</v>
      </c>
      <c r="I7" s="108">
        <f ca="1">E5+H7</f>
        <v>12.693999999999999</v>
      </c>
      <c r="J7" s="173" t="str">
        <f ca="1">"[" &amp; I8 &amp; " , " &amp;I7 &amp; "]"</f>
        <v>[12.683 , 12.694]</v>
      </c>
    </row>
    <row r="8" spans="1:11" x14ac:dyDescent="0.25">
      <c r="A8" s="172"/>
      <c r="B8" s="183"/>
      <c r="C8" s="183"/>
      <c r="D8" s="172"/>
      <c r="E8" s="172"/>
      <c r="F8" s="172"/>
      <c r="G8" s="172"/>
      <c r="H8" s="108">
        <f ca="1">INDIRECT("'"&amp;D5&amp;"'!"&amp;ADDRESS(MATCH(E5,INDIRECT("'"&amp;D5&amp;"'!"&amp;"A103:A147"),1)+103,MATCH(G7,INDIRECT("'"&amp;D5&amp;"'!"&amp;"C101:V101"),0)+2))*0.001</f>
        <v>-1.7000000000000001E-2</v>
      </c>
      <c r="I8" s="108">
        <f ca="1">E5+H8</f>
        <v>12.683</v>
      </c>
      <c r="J8" s="173"/>
    </row>
    <row r="9" spans="1:11" ht="15" customHeight="1" x14ac:dyDescent="0.25">
      <c r="A9" s="172">
        <f>A5+1</f>
        <v>2</v>
      </c>
      <c r="B9" s="181" t="s">
        <v>181</v>
      </c>
      <c r="C9" s="181" t="s">
        <v>173</v>
      </c>
      <c r="D9" s="172" t="s">
        <v>172</v>
      </c>
      <c r="E9" s="172">
        <v>7</v>
      </c>
      <c r="F9" s="172" t="s">
        <v>138</v>
      </c>
      <c r="G9" s="172" t="s">
        <v>13</v>
      </c>
      <c r="H9" s="108">
        <f t="shared" ref="H9" ca="1" si="0">INDIRECT("'"&amp;D9&amp;"'!"&amp;ADDRESS(MATCH(E9,INDIRECT("'"&amp;D9&amp;"'!"&amp;"A103:A147"),1)+102,MATCH(G9,INDIRECT("'"&amp;D9&amp;"'!"&amp;"C101:V101"),0)+2))*0.001</f>
        <v>2.1999999999999999E-2</v>
      </c>
      <c r="I9" s="108">
        <f t="shared" ref="I9" ca="1" si="1">E9+H9</f>
        <v>7.0220000000000002</v>
      </c>
      <c r="J9" s="173" t="str">
        <f t="shared" ref="J9" ca="1" si="2">"[" &amp; I10 &amp; " , " &amp;I9 &amp; "]"</f>
        <v>[7 , 7.022]</v>
      </c>
    </row>
    <row r="10" spans="1:11" x14ac:dyDescent="0.25">
      <c r="A10" s="172"/>
      <c r="B10" s="181"/>
      <c r="C10" s="181"/>
      <c r="D10" s="172"/>
      <c r="E10" s="172"/>
      <c r="F10" s="172"/>
      <c r="G10" s="172"/>
      <c r="H10" s="108">
        <f t="shared" ref="H10" ca="1" si="3">INDIRECT("'"&amp;D9&amp;"'!"&amp;ADDRESS(MATCH(E9,INDIRECT("'"&amp;D9&amp;"'!"&amp;"A103:A147"),1)+103,MATCH(G9,INDIRECT("'"&amp;D9&amp;"'!"&amp;"C101:V101"),0)+2))*0.001</f>
        <v>0</v>
      </c>
      <c r="I10" s="108">
        <f t="shared" ref="I10" ca="1" si="4">E9+H10</f>
        <v>7</v>
      </c>
      <c r="J10" s="173"/>
    </row>
    <row r="11" spans="1:11" x14ac:dyDescent="0.25">
      <c r="A11" s="172"/>
      <c r="B11" s="181"/>
      <c r="C11" s="181"/>
      <c r="D11" s="172"/>
      <c r="E11" s="172"/>
      <c r="F11" s="172" t="s">
        <v>81</v>
      </c>
      <c r="G11" s="172" t="s">
        <v>14</v>
      </c>
      <c r="H11" s="108">
        <f t="shared" ref="H11" ca="1" si="5">INDIRECT("'"&amp;D9&amp;"'!"&amp;ADDRESS(MATCH(E9,INDIRECT("'"&amp;D9&amp;"'!"&amp;"A103:A147"),1)+102,MATCH(G11,INDIRECT("'"&amp;D9&amp;"'!"&amp;"C101:V101"),0)+2))*0.001</f>
        <v>-1.3000000000000001E-2</v>
      </c>
      <c r="I11" s="108">
        <f t="shared" ref="I11" ca="1" si="6">E9+H11</f>
        <v>6.9870000000000001</v>
      </c>
      <c r="J11" s="173" t="str">
        <f t="shared" ref="J11" ca="1" si="7">"[" &amp; I12 &amp; " , " &amp;I11 &amp; "]"</f>
        <v>[6.972 , 6.987]</v>
      </c>
    </row>
    <row r="12" spans="1:11" x14ac:dyDescent="0.25">
      <c r="A12" s="172"/>
      <c r="B12" s="181"/>
      <c r="C12" s="181"/>
      <c r="D12" s="172"/>
      <c r="E12" s="172"/>
      <c r="F12" s="172"/>
      <c r="G12" s="172"/>
      <c r="H12" s="108">
        <f t="shared" ref="H12" ca="1" si="8">INDIRECT("'"&amp;D9&amp;"'!"&amp;ADDRESS(MATCH(E9,INDIRECT("'"&amp;D9&amp;"'!"&amp;"A103:A147"),1)+103,MATCH(G11,INDIRECT("'"&amp;D9&amp;"'!"&amp;"C101:V101"),0)+2))*0.001</f>
        <v>-2.8000000000000001E-2</v>
      </c>
      <c r="I12" s="108">
        <f t="shared" ref="I12" ca="1" si="9">E9+H12</f>
        <v>6.9720000000000004</v>
      </c>
      <c r="J12" s="173"/>
    </row>
    <row r="13" spans="1:11" ht="15" customHeight="1" x14ac:dyDescent="0.25">
      <c r="A13" s="172">
        <f t="shared" ref="A13" si="10">A9+1</f>
        <v>3</v>
      </c>
      <c r="B13" s="180" t="s">
        <v>182</v>
      </c>
      <c r="C13" s="180" t="s">
        <v>188</v>
      </c>
      <c r="D13" s="172" t="s">
        <v>172</v>
      </c>
      <c r="E13" s="172">
        <v>8.5</v>
      </c>
      <c r="F13" s="172" t="s">
        <v>138</v>
      </c>
      <c r="G13" s="172" t="s">
        <v>13</v>
      </c>
      <c r="H13" s="108">
        <f t="shared" ref="H13" ca="1" si="11">INDIRECT("'"&amp;D13&amp;"'!"&amp;ADDRESS(MATCH(E13,INDIRECT("'"&amp;D13&amp;"'!"&amp;"A103:A147"),1)+102,MATCH(G13,INDIRECT("'"&amp;D13&amp;"'!"&amp;"C101:V101"),0)+2))*0.001</f>
        <v>2.1999999999999999E-2</v>
      </c>
      <c r="I13" s="108">
        <f t="shared" ref="I13" ca="1" si="12">E13+H13</f>
        <v>8.5220000000000002</v>
      </c>
      <c r="J13" s="173" t="str">
        <f t="shared" ref="J13" ca="1" si="13">"[" &amp; I14 &amp; " , " &amp;I13 &amp; "]"</f>
        <v>[8.5 , 8.522]</v>
      </c>
    </row>
    <row r="14" spans="1:11" x14ac:dyDescent="0.25">
      <c r="A14" s="172"/>
      <c r="B14" s="180"/>
      <c r="C14" s="180"/>
      <c r="D14" s="172"/>
      <c r="E14" s="172"/>
      <c r="F14" s="172"/>
      <c r="G14" s="172"/>
      <c r="H14" s="108">
        <f t="shared" ref="H14" ca="1" si="14">INDIRECT("'"&amp;D13&amp;"'!"&amp;ADDRESS(MATCH(E13,INDIRECT("'"&amp;D13&amp;"'!"&amp;"A103:A147"),1)+103,MATCH(G13,INDIRECT("'"&amp;D13&amp;"'!"&amp;"C101:V101"),0)+2))*0.001</f>
        <v>0</v>
      </c>
      <c r="I14" s="108">
        <f t="shared" ref="I14" ca="1" si="15">E13+H14</f>
        <v>8.5</v>
      </c>
      <c r="J14" s="173"/>
    </row>
    <row r="15" spans="1:11" x14ac:dyDescent="0.25">
      <c r="A15" s="172"/>
      <c r="B15" s="180"/>
      <c r="C15" s="180"/>
      <c r="D15" s="172"/>
      <c r="E15" s="172"/>
      <c r="F15" s="172" t="s">
        <v>81</v>
      </c>
      <c r="G15" s="172" t="s">
        <v>14</v>
      </c>
      <c r="H15" s="108">
        <f t="shared" ref="H15" ca="1" si="16">INDIRECT("'"&amp;D13&amp;"'!"&amp;ADDRESS(MATCH(E13,INDIRECT("'"&amp;D13&amp;"'!"&amp;"A103:A147"),1)+102,MATCH(G15,INDIRECT("'"&amp;D13&amp;"'!"&amp;"C101:V101"),0)+2))*0.001</f>
        <v>-1.3000000000000001E-2</v>
      </c>
      <c r="I15" s="108">
        <f t="shared" ref="I15" ca="1" si="17">E13+H15</f>
        <v>8.4870000000000001</v>
      </c>
      <c r="J15" s="173" t="str">
        <f t="shared" ref="J15" ca="1" si="18">"[" &amp; I16 &amp; " , " &amp;I15 &amp; "]"</f>
        <v>[8.472 , 8.487]</v>
      </c>
    </row>
    <row r="16" spans="1:11" x14ac:dyDescent="0.25">
      <c r="A16" s="172"/>
      <c r="B16" s="180"/>
      <c r="C16" s="180"/>
      <c r="D16" s="172"/>
      <c r="E16" s="172"/>
      <c r="F16" s="172"/>
      <c r="G16" s="172"/>
      <c r="H16" s="108">
        <f t="shared" ref="H16" ca="1" si="19">INDIRECT("'"&amp;D13&amp;"'!"&amp;ADDRESS(MATCH(E13,INDIRECT("'"&amp;D13&amp;"'!"&amp;"A103:A147"),1)+103,MATCH(G15,INDIRECT("'"&amp;D13&amp;"'!"&amp;"C101:V101"),0)+2))*0.001</f>
        <v>-2.8000000000000001E-2</v>
      </c>
      <c r="I16" s="108">
        <f t="shared" ref="I16" ca="1" si="20">E13+H16</f>
        <v>8.4719999999999995</v>
      </c>
      <c r="J16" s="173"/>
    </row>
    <row r="17" spans="1:11" ht="15" customHeight="1" x14ac:dyDescent="0.25">
      <c r="A17" s="172">
        <f t="shared" ref="A17" si="21">A13+1</f>
        <v>4</v>
      </c>
      <c r="B17" s="179" t="s">
        <v>189</v>
      </c>
      <c r="C17" s="180" t="s">
        <v>188</v>
      </c>
      <c r="D17" s="172" t="s">
        <v>172</v>
      </c>
      <c r="E17" s="172">
        <v>7</v>
      </c>
      <c r="F17" s="172" t="s">
        <v>138</v>
      </c>
      <c r="G17" s="172" t="s">
        <v>13</v>
      </c>
      <c r="H17" s="129">
        <f t="shared" ref="H17" ca="1" si="22">INDIRECT("'"&amp;D17&amp;"'!"&amp;ADDRESS(MATCH(E17,INDIRECT("'"&amp;D17&amp;"'!"&amp;"A103:A147"),1)+102,MATCH(G17,INDIRECT("'"&amp;D17&amp;"'!"&amp;"C101:V101"),0)+2))*0.001</f>
        <v>2.1999999999999999E-2</v>
      </c>
      <c r="I17" s="129">
        <f t="shared" ref="I17" ca="1" si="23">E17+H17</f>
        <v>7.0220000000000002</v>
      </c>
      <c r="J17" s="173" t="str">
        <f t="shared" ref="J17" ca="1" si="24">"[" &amp; I18 &amp; " , " &amp;I17 &amp; "]"</f>
        <v>[7 , 7.022]</v>
      </c>
    </row>
    <row r="18" spans="1:11" x14ac:dyDescent="0.25">
      <c r="A18" s="172"/>
      <c r="B18" s="179"/>
      <c r="C18" s="180"/>
      <c r="D18" s="172"/>
      <c r="E18" s="172"/>
      <c r="F18" s="172"/>
      <c r="G18" s="172"/>
      <c r="H18" s="129">
        <f t="shared" ref="H18" ca="1" si="25">INDIRECT("'"&amp;D17&amp;"'!"&amp;ADDRESS(MATCH(E17,INDIRECT("'"&amp;D17&amp;"'!"&amp;"A103:A147"),1)+103,MATCH(G17,INDIRECT("'"&amp;D17&amp;"'!"&amp;"C101:V101"),0)+2))*0.001</f>
        <v>0</v>
      </c>
      <c r="I18" s="129">
        <f t="shared" ref="I18" ca="1" si="26">E17+H18</f>
        <v>7</v>
      </c>
      <c r="J18" s="173"/>
    </row>
    <row r="19" spans="1:11" x14ac:dyDescent="0.25">
      <c r="A19" s="172"/>
      <c r="B19" s="179"/>
      <c r="C19" s="180"/>
      <c r="D19" s="172"/>
      <c r="E19" s="172"/>
      <c r="F19" s="172" t="s">
        <v>81</v>
      </c>
      <c r="G19" s="172" t="s">
        <v>14</v>
      </c>
      <c r="H19" s="129">
        <f t="shared" ref="H19" ca="1" si="27">INDIRECT("'"&amp;D17&amp;"'!"&amp;ADDRESS(MATCH(E17,INDIRECT("'"&amp;D17&amp;"'!"&amp;"A103:A147"),1)+102,MATCH(G19,INDIRECT("'"&amp;D17&amp;"'!"&amp;"C101:V101"),0)+2))*0.001</f>
        <v>-1.3000000000000001E-2</v>
      </c>
      <c r="I19" s="129">
        <f t="shared" ref="I19" ca="1" si="28">E17+H19</f>
        <v>6.9870000000000001</v>
      </c>
      <c r="J19" s="173" t="str">
        <f t="shared" ref="J19" ca="1" si="29">"[" &amp; I20 &amp; " , " &amp;I19 &amp; "]"</f>
        <v>[6.972 , 6.987]</v>
      </c>
    </row>
    <row r="20" spans="1:11" ht="30" x14ac:dyDescent="0.25">
      <c r="A20" s="172"/>
      <c r="B20" s="179"/>
      <c r="C20" s="180"/>
      <c r="D20" s="172"/>
      <c r="E20" s="172"/>
      <c r="F20" s="172"/>
      <c r="G20" s="172"/>
      <c r="H20" s="129">
        <f t="shared" ref="H20" ca="1" si="30">INDIRECT("'"&amp;D17&amp;"'!"&amp;ADDRESS(MATCH(E17,INDIRECT("'"&amp;D17&amp;"'!"&amp;"A103:A147"),1)+103,MATCH(G19,INDIRECT("'"&amp;D17&amp;"'!"&amp;"C101:V101"),0)+2))*0.001</f>
        <v>-2.8000000000000001E-2</v>
      </c>
      <c r="I20" s="129">
        <f t="shared" ref="I20" ca="1" si="31">E17+H20</f>
        <v>6.9720000000000004</v>
      </c>
      <c r="J20" s="173"/>
      <c r="K20" s="170" t="s">
        <v>192</v>
      </c>
    </row>
    <row r="21" spans="1:11" x14ac:dyDescent="0.25">
      <c r="A21" s="172">
        <f t="shared" ref="A21" si="32">A17+1</f>
        <v>5</v>
      </c>
      <c r="B21" s="174" t="s">
        <v>183</v>
      </c>
      <c r="C21" s="174" t="s">
        <v>190</v>
      </c>
      <c r="D21" s="172" t="s">
        <v>178</v>
      </c>
      <c r="E21" s="178">
        <v>6.9720000000000004</v>
      </c>
      <c r="F21" s="172" t="s">
        <v>138</v>
      </c>
      <c r="G21" s="174" t="s">
        <v>77</v>
      </c>
      <c r="H21" s="171">
        <f t="shared" ref="H21" ca="1" si="33">INDIRECT("'"&amp;D21&amp;"'!"&amp;ADDRESS(MATCH(E21,INDIRECT("'"&amp;D21&amp;"'!"&amp;"A103:A147"),1)+102,MATCH(G21,INDIRECT("'"&amp;D21&amp;"'!"&amp;"C101:V101"),0)+2))*0.001</f>
        <v>-9.0000000000000011E-3</v>
      </c>
      <c r="I21" s="171">
        <f t="shared" ref="I21" ca="1" si="34">E21+H21</f>
        <v>6.9630000000000001</v>
      </c>
      <c r="J21" s="175" t="str">
        <f t="shared" ref="J21" ca="1" si="35">"[" &amp; I22 &amp; " , " &amp;I21 &amp; "]"</f>
        <v>[6.948 , 6.963]</v>
      </c>
    </row>
    <row r="22" spans="1:11" ht="16.5" customHeight="1" x14ac:dyDescent="0.25">
      <c r="A22" s="172"/>
      <c r="B22" s="174"/>
      <c r="C22" s="174"/>
      <c r="D22" s="172"/>
      <c r="E22" s="178"/>
      <c r="F22" s="172"/>
      <c r="G22" s="174"/>
      <c r="H22" s="171">
        <f t="shared" ref="H22" ca="1" si="36">INDIRECT("'"&amp;D21&amp;"'!"&amp;ADDRESS(MATCH(E21,INDIRECT("'"&amp;D21&amp;"'!"&amp;"A103:A147"),1)+103,MATCH(G21,INDIRECT("'"&amp;D21&amp;"'!"&amp;"C101:V101"),0)+2))*0.001</f>
        <v>-2.4E-2</v>
      </c>
      <c r="I22" s="171">
        <f t="shared" ref="I22" ca="1" si="37">E21+H22</f>
        <v>6.9480000000000004</v>
      </c>
      <c r="J22" s="175"/>
    </row>
    <row r="23" spans="1:11" x14ac:dyDescent="0.25">
      <c r="A23" s="172"/>
      <c r="B23" s="174"/>
      <c r="C23" s="174"/>
      <c r="D23" s="172"/>
      <c r="E23" s="178"/>
      <c r="F23" s="172" t="s">
        <v>81</v>
      </c>
      <c r="G23" s="176" t="s">
        <v>72</v>
      </c>
      <c r="H23" s="164">
        <f ca="1">H19</f>
        <v>-1.3000000000000001E-2</v>
      </c>
      <c r="I23" s="164">
        <f ca="1">I19</f>
        <v>6.9870000000000001</v>
      </c>
      <c r="J23" s="177" t="str">
        <f t="shared" ref="J23" ca="1" si="38">"[" &amp; I24 &amp; " , " &amp;I23 &amp; "]"</f>
        <v>[6.972 , 6.987]</v>
      </c>
    </row>
    <row r="24" spans="1:11" x14ac:dyDescent="0.25">
      <c r="A24" s="172"/>
      <c r="B24" s="174"/>
      <c r="C24" s="174"/>
      <c r="D24" s="172"/>
      <c r="E24" s="178"/>
      <c r="F24" s="172"/>
      <c r="G24" s="176"/>
      <c r="H24" s="164">
        <f ca="1">H20</f>
        <v>-2.8000000000000001E-2</v>
      </c>
      <c r="I24" s="164">
        <f ca="1">I20</f>
        <v>6.9720000000000004</v>
      </c>
      <c r="J24" s="177"/>
    </row>
    <row r="25" spans="1:11" x14ac:dyDescent="0.25">
      <c r="A25" s="172">
        <f t="shared" ref="A25" si="39">A21+1</f>
        <v>6</v>
      </c>
      <c r="B25" s="172" t="s">
        <v>177</v>
      </c>
      <c r="C25" s="172" t="s">
        <v>179</v>
      </c>
      <c r="D25" s="172" t="s">
        <v>178</v>
      </c>
      <c r="E25" s="172">
        <f>9/16*25.4</f>
        <v>14.2875</v>
      </c>
      <c r="F25" s="172" t="s">
        <v>138</v>
      </c>
      <c r="G25" s="172"/>
      <c r="H25" s="129">
        <v>0.5</v>
      </c>
      <c r="I25" s="129">
        <f t="shared" ref="I25" si="40">E25+H25</f>
        <v>14.7875</v>
      </c>
      <c r="J25" s="173" t="str">
        <f t="shared" ref="J25" si="41">"[" &amp; I26 &amp; " , " &amp;I25 &amp; "]"</f>
        <v>[13.7875 , 14.7875]</v>
      </c>
    </row>
    <row r="26" spans="1:11" x14ac:dyDescent="0.25">
      <c r="A26" s="172"/>
      <c r="B26" s="172"/>
      <c r="C26" s="172"/>
      <c r="D26" s="172"/>
      <c r="E26" s="172"/>
      <c r="F26" s="172"/>
      <c r="G26" s="172"/>
      <c r="H26" s="129">
        <v>-0.5</v>
      </c>
      <c r="I26" s="129">
        <f t="shared" ref="I26" si="42">E25+H26</f>
        <v>13.7875</v>
      </c>
      <c r="J26" s="173"/>
    </row>
    <row r="27" spans="1:11" x14ac:dyDescent="0.25">
      <c r="A27" s="172"/>
      <c r="B27" s="172"/>
      <c r="C27" s="172"/>
      <c r="D27" s="172"/>
      <c r="E27" s="172"/>
      <c r="F27" s="172"/>
      <c r="G27" s="172"/>
      <c r="H27" s="129"/>
      <c r="I27" s="129"/>
      <c r="J27" s="173"/>
    </row>
    <row r="28" spans="1:11" x14ac:dyDescent="0.25">
      <c r="A28" s="172"/>
      <c r="B28" s="172"/>
      <c r="C28" s="172"/>
      <c r="D28" s="172"/>
      <c r="E28" s="172"/>
      <c r="F28" s="172"/>
      <c r="G28" s="172"/>
      <c r="H28" s="129"/>
      <c r="I28" s="129"/>
      <c r="J28" s="173"/>
    </row>
    <row r="29" spans="1:11" x14ac:dyDescent="0.25">
      <c r="A29" s="172">
        <f t="shared" ref="A29" si="43">A25+1</f>
        <v>7</v>
      </c>
      <c r="B29" s="172" t="s">
        <v>177</v>
      </c>
      <c r="C29" s="172" t="s">
        <v>179</v>
      </c>
      <c r="D29" s="172" t="s">
        <v>178</v>
      </c>
      <c r="E29" s="172">
        <f>9/16*25.4</f>
        <v>14.2875</v>
      </c>
      <c r="F29" s="172" t="s">
        <v>138</v>
      </c>
      <c r="G29" s="172"/>
      <c r="H29" s="129">
        <v>0.5</v>
      </c>
      <c r="I29" s="129">
        <f t="shared" ref="I29" si="44">E29+H29</f>
        <v>14.7875</v>
      </c>
      <c r="J29" s="173" t="str">
        <f t="shared" ref="J29" si="45">"[" &amp; I30 &amp; " , " &amp;I29 &amp; "]"</f>
        <v>[13.7875 , 14.7875]</v>
      </c>
    </row>
    <row r="30" spans="1:11" x14ac:dyDescent="0.25">
      <c r="A30" s="172"/>
      <c r="B30" s="172"/>
      <c r="C30" s="172"/>
      <c r="D30" s="172"/>
      <c r="E30" s="172"/>
      <c r="F30" s="172"/>
      <c r="G30" s="172"/>
      <c r="H30" s="129">
        <v>-0.5</v>
      </c>
      <c r="I30" s="129">
        <f t="shared" ref="I30" si="46">E29+H30</f>
        <v>13.7875</v>
      </c>
      <c r="J30" s="173"/>
    </row>
    <row r="31" spans="1:11" x14ac:dyDescent="0.25">
      <c r="A31" s="172"/>
      <c r="B31" s="172"/>
      <c r="C31" s="172"/>
      <c r="D31" s="172"/>
      <c r="E31" s="172"/>
      <c r="F31" s="172"/>
      <c r="G31" s="172"/>
      <c r="H31" s="129"/>
      <c r="I31" s="129"/>
      <c r="J31" s="173"/>
    </row>
    <row r="32" spans="1:11" x14ac:dyDescent="0.25">
      <c r="A32" s="172"/>
      <c r="B32" s="172"/>
      <c r="C32" s="172"/>
      <c r="D32" s="172"/>
      <c r="E32" s="172"/>
      <c r="F32" s="172"/>
      <c r="G32" s="172"/>
      <c r="H32" s="129"/>
      <c r="I32" s="129"/>
      <c r="J32" s="173"/>
    </row>
    <row r="33" spans="1:10" x14ac:dyDescent="0.25">
      <c r="A33" s="172">
        <f t="shared" ref="A33" si="47">A29+1</f>
        <v>8</v>
      </c>
      <c r="B33" s="172" t="s">
        <v>177</v>
      </c>
      <c r="C33" s="172" t="s">
        <v>179</v>
      </c>
      <c r="D33" s="172" t="s">
        <v>178</v>
      </c>
      <c r="E33" s="172">
        <f>9/16*25.4</f>
        <v>14.2875</v>
      </c>
      <c r="F33" s="172" t="s">
        <v>138</v>
      </c>
      <c r="G33" s="172"/>
      <c r="H33" s="129">
        <v>0.5</v>
      </c>
      <c r="I33" s="129">
        <f t="shared" ref="I33" si="48">E33+H33</f>
        <v>14.7875</v>
      </c>
      <c r="J33" s="173" t="str">
        <f t="shared" ref="J33" si="49">"[" &amp; I34 &amp; " , " &amp;I33 &amp; "]"</f>
        <v>[13.7875 , 14.7875]</v>
      </c>
    </row>
    <row r="34" spans="1:10" x14ac:dyDescent="0.25">
      <c r="A34" s="172"/>
      <c r="B34" s="172"/>
      <c r="C34" s="172"/>
      <c r="D34" s="172"/>
      <c r="E34" s="172"/>
      <c r="F34" s="172"/>
      <c r="G34" s="172"/>
      <c r="H34" s="129">
        <v>-0.5</v>
      </c>
      <c r="I34" s="129">
        <f t="shared" ref="I34" si="50">E33+H34</f>
        <v>13.7875</v>
      </c>
      <c r="J34" s="173"/>
    </row>
    <row r="35" spans="1:10" x14ac:dyDescent="0.25">
      <c r="A35" s="172"/>
      <c r="B35" s="172"/>
      <c r="C35" s="172"/>
      <c r="D35" s="172"/>
      <c r="E35" s="172"/>
      <c r="F35" s="172"/>
      <c r="G35" s="172"/>
      <c r="H35" s="129"/>
      <c r="I35" s="129"/>
      <c r="J35" s="173"/>
    </row>
    <row r="36" spans="1:10" x14ac:dyDescent="0.25">
      <c r="A36" s="172"/>
      <c r="B36" s="172"/>
      <c r="C36" s="172"/>
      <c r="D36" s="172"/>
      <c r="E36" s="172"/>
      <c r="F36" s="172"/>
      <c r="G36" s="172"/>
      <c r="H36" s="129"/>
      <c r="I36" s="129"/>
      <c r="J36" s="173"/>
    </row>
  </sheetData>
  <mergeCells count="92">
    <mergeCell ref="A1:J2"/>
    <mergeCell ref="A3:C3"/>
    <mergeCell ref="D3:H3"/>
    <mergeCell ref="I3:J3"/>
    <mergeCell ref="J15:J16"/>
    <mergeCell ref="B13:B16"/>
    <mergeCell ref="C13:C16"/>
    <mergeCell ref="G5:G6"/>
    <mergeCell ref="G7:G8"/>
    <mergeCell ref="D5:D8"/>
    <mergeCell ref="D9:D12"/>
    <mergeCell ref="E5:E8"/>
    <mergeCell ref="E9:E12"/>
    <mergeCell ref="C5:C8"/>
    <mergeCell ref="B5:B8"/>
    <mergeCell ref="A5:A8"/>
    <mergeCell ref="J5:J6"/>
    <mergeCell ref="J7:J8"/>
    <mergeCell ref="J9:J10"/>
    <mergeCell ref="J11:J12"/>
    <mergeCell ref="J13:J14"/>
    <mergeCell ref="D17:D20"/>
    <mergeCell ref="E17:E20"/>
    <mergeCell ref="F17:F18"/>
    <mergeCell ref="J17:J18"/>
    <mergeCell ref="J19:J20"/>
    <mergeCell ref="E13:E16"/>
    <mergeCell ref="G13:G14"/>
    <mergeCell ref="G15:G16"/>
    <mergeCell ref="G17:G18"/>
    <mergeCell ref="G19:G20"/>
    <mergeCell ref="F13:F14"/>
    <mergeCell ref="F15:F16"/>
    <mergeCell ref="A9:A12"/>
    <mergeCell ref="B9:B12"/>
    <mergeCell ref="C9:C12"/>
    <mergeCell ref="G9:G10"/>
    <mergeCell ref="G11:G12"/>
    <mergeCell ref="F5:F6"/>
    <mergeCell ref="F7:F8"/>
    <mergeCell ref="F9:F10"/>
    <mergeCell ref="F11:F12"/>
    <mergeCell ref="A21:A24"/>
    <mergeCell ref="B21:B24"/>
    <mergeCell ref="C21:C24"/>
    <mergeCell ref="D21:D24"/>
    <mergeCell ref="E21:E24"/>
    <mergeCell ref="F21:F22"/>
    <mergeCell ref="F19:F20"/>
    <mergeCell ref="A13:A16"/>
    <mergeCell ref="D13:D16"/>
    <mergeCell ref="B17:B20"/>
    <mergeCell ref="C17:C20"/>
    <mergeCell ref="A17:A20"/>
    <mergeCell ref="G21:G22"/>
    <mergeCell ref="J21:J22"/>
    <mergeCell ref="F23:F24"/>
    <mergeCell ref="G23:G24"/>
    <mergeCell ref="J23:J24"/>
    <mergeCell ref="A25:A28"/>
    <mergeCell ref="B25:B28"/>
    <mergeCell ref="C25:C28"/>
    <mergeCell ref="D25:D28"/>
    <mergeCell ref="E25:E28"/>
    <mergeCell ref="F25:F26"/>
    <mergeCell ref="G25:G26"/>
    <mergeCell ref="J25:J26"/>
    <mergeCell ref="F27:F28"/>
    <mergeCell ref="G27:G28"/>
    <mergeCell ref="J27:J28"/>
    <mergeCell ref="A29:A32"/>
    <mergeCell ref="B29:B32"/>
    <mergeCell ref="C29:C32"/>
    <mergeCell ref="D29:D32"/>
    <mergeCell ref="E29:E32"/>
    <mergeCell ref="F29:F30"/>
    <mergeCell ref="G29:G30"/>
    <mergeCell ref="J29:J30"/>
    <mergeCell ref="F31:F32"/>
    <mergeCell ref="G31:G32"/>
    <mergeCell ref="J31:J32"/>
    <mergeCell ref="A33:A36"/>
    <mergeCell ref="B33:B36"/>
    <mergeCell ref="C33:C36"/>
    <mergeCell ref="D33:D36"/>
    <mergeCell ref="E33:E36"/>
    <mergeCell ref="F33:F34"/>
    <mergeCell ref="G33:G34"/>
    <mergeCell ref="J33:J34"/>
    <mergeCell ref="F35:F36"/>
    <mergeCell ref="G35:G36"/>
    <mergeCell ref="J35:J36"/>
  </mergeCells>
  <dataValidations count="4">
    <dataValidation type="list" allowBlank="1" showInputMessage="1" showErrorMessage="1" sqref="D5:D36">
      <formula1>"Hole Bases, Shaft Bases, Keys"</formula1>
    </dataValidation>
    <dataValidation type="list" allowBlank="1" showInputMessage="1" showErrorMessage="1" sqref="F5:F36">
      <formula1>"Hole, Shaft"</formula1>
    </dataValidation>
    <dataValidation type="list" allowBlank="1" showInputMessage="1" showErrorMessage="1" sqref="G5:G6 G13:G14 G17:G18 G9:G10 G21:G22 G25:G26 G29:G30 G33:G34">
      <formula1>INDIRECT(SUBSTITUTE(D5," ","")&amp;"_"&amp;F5)</formula1>
    </dataValidation>
    <dataValidation type="list" allowBlank="1" showInputMessage="1" showErrorMessage="1" sqref="G7:G8 G15:G16 G19:G20 G11:G12 G35:G36 G27:G28 G31:G32 G23:G24">
      <formula1>INDIRECT(SUBSTITUTE(D5," ","")&amp;"_"&amp;F7)</formula1>
    </dataValidation>
  </dataValidations>
  <pageMargins left="1.07" right="0.7" top="0.75" bottom="0.75" header="0.3" footer="0.3"/>
  <pageSetup orientation="landscape" errors="blank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Normal="100" zoomScaleSheetLayoutView="100" workbookViewId="0">
      <selection activeCell="H6" sqref="H6"/>
    </sheetView>
  </sheetViews>
  <sheetFormatPr defaultRowHeight="15" x14ac:dyDescent="0.25"/>
  <cols>
    <col min="1" max="1" width="4.140625" style="65" bestFit="1" customWidth="1"/>
    <col min="2" max="2" width="16.140625" style="65" customWidth="1"/>
    <col min="3" max="3" width="13.28515625" style="65" customWidth="1"/>
    <col min="4" max="4" width="9.28515625" style="65" customWidth="1"/>
    <col min="5" max="5" width="10.5703125" style="65" customWidth="1"/>
    <col min="6" max="6" width="8.42578125" style="65" customWidth="1"/>
    <col min="7" max="7" width="9.140625" style="65"/>
    <col min="8" max="8" width="12.140625" style="66" customWidth="1"/>
    <col min="9" max="9" width="14" style="66" customWidth="1"/>
    <col min="10" max="10" width="21" style="66" customWidth="1"/>
    <col min="11" max="12" width="9.140625" style="65"/>
    <col min="13" max="13" width="12.42578125" style="65" customWidth="1"/>
    <col min="14" max="14" width="8.28515625" style="65" customWidth="1"/>
    <col min="15" max="15" width="14.85546875" style="65" customWidth="1"/>
    <col min="16" max="16" width="9.5703125" style="65" customWidth="1"/>
    <col min="17" max="17" width="14.42578125" style="65" customWidth="1"/>
    <col min="18" max="18" width="10.28515625" style="65" customWidth="1"/>
    <col min="19" max="19" width="12.5703125" style="65" customWidth="1"/>
    <col min="20" max="20" width="14.42578125" style="65" customWidth="1"/>
    <col min="21" max="21" width="10.140625" style="65" bestFit="1" customWidth="1"/>
    <col min="22" max="22" width="16.140625" style="65" customWidth="1"/>
    <col min="23" max="23" width="14.5703125" style="65" bestFit="1" customWidth="1"/>
    <col min="24" max="16384" width="9.140625" style="65"/>
  </cols>
  <sheetData>
    <row r="1" spans="1:15" x14ac:dyDescent="0.25">
      <c r="A1" s="182" t="s">
        <v>168</v>
      </c>
      <c r="B1" s="182"/>
      <c r="C1" s="182"/>
      <c r="D1" s="182"/>
      <c r="E1" s="182"/>
      <c r="F1" s="182"/>
      <c r="G1" s="182"/>
      <c r="H1" s="182"/>
      <c r="I1" s="182"/>
      <c r="J1" s="182"/>
    </row>
    <row r="2" spans="1:15" ht="15" customHeight="1" x14ac:dyDescent="0.25">
      <c r="A2" s="182"/>
      <c r="B2" s="182"/>
      <c r="C2" s="182"/>
      <c r="D2" s="182"/>
      <c r="E2" s="182"/>
      <c r="F2" s="182"/>
      <c r="G2" s="182"/>
      <c r="H2" s="182"/>
      <c r="I2" s="182"/>
      <c r="J2" s="182"/>
    </row>
    <row r="3" spans="1:15" x14ac:dyDescent="0.25">
      <c r="A3" s="182" t="s">
        <v>169</v>
      </c>
      <c r="B3" s="182"/>
      <c r="C3" s="182"/>
      <c r="D3" s="182" t="s">
        <v>170</v>
      </c>
      <c r="E3" s="182"/>
      <c r="F3" s="182"/>
      <c r="G3" s="182"/>
      <c r="H3" s="182"/>
      <c r="I3" s="182" t="s">
        <v>171</v>
      </c>
      <c r="J3" s="182"/>
    </row>
    <row r="4" spans="1:15" ht="75" customHeight="1" x14ac:dyDescent="0.25">
      <c r="A4" s="118" t="s">
        <v>154</v>
      </c>
      <c r="B4" s="118" t="s">
        <v>135</v>
      </c>
      <c r="C4" s="118" t="s">
        <v>89</v>
      </c>
      <c r="D4" s="118" t="s">
        <v>167</v>
      </c>
      <c r="E4" s="118" t="s">
        <v>143</v>
      </c>
      <c r="F4" s="118" t="s">
        <v>159</v>
      </c>
      <c r="G4" s="118" t="s">
        <v>155</v>
      </c>
      <c r="H4" s="118" t="s">
        <v>158</v>
      </c>
      <c r="I4" s="118" t="s">
        <v>165</v>
      </c>
      <c r="J4" s="118" t="s">
        <v>160</v>
      </c>
      <c r="L4" s="184" t="s">
        <v>186</v>
      </c>
      <c r="M4" s="184"/>
      <c r="N4" s="184"/>
      <c r="O4" s="184"/>
    </row>
    <row r="5" spans="1:15" x14ac:dyDescent="0.25">
      <c r="A5" s="172">
        <v>1</v>
      </c>
      <c r="B5" s="172" t="s">
        <v>184</v>
      </c>
      <c r="C5" s="172">
        <v>7</v>
      </c>
      <c r="D5" s="172" t="str">
        <f ca="1">INDIRECT("'"&amp;"Keys"&amp;"'!"&amp;ADDRESS(MATCH(C5,INDIRECT("'"&amp;"Keys"&amp;"'!"&amp;"A16:A42"),1)+104,3))</f>
        <v>2 x 2</v>
      </c>
      <c r="E5" s="172" t="s">
        <v>81</v>
      </c>
      <c r="F5" s="172">
        <f ca="1">INDIRECT("'"&amp;"Keys"&amp;"'!"&amp;ADDRESS(MATCH(C5,INDIRECT("'"&amp;"Keys"&amp;"'!"&amp;"A16:A42"),1)+104,4))</f>
        <v>2</v>
      </c>
      <c r="G5" s="172" t="s">
        <v>153</v>
      </c>
      <c r="H5" s="117">
        <f ca="1">INDIRECT("'"&amp;"Keys"&amp;"'!"&amp;ADDRESS(MATCH(C5,INDIRECT("'"&amp;"Keys"&amp;"'!"&amp;"A16:A42"),1)+104,MATCH(G5,INDIRECT("'"&amp;"Keys"&amp;"'!"&amp;"E103:I103"),0)+4))</f>
        <v>-4.0000000000000001E-3</v>
      </c>
      <c r="I5" s="117">
        <f ca="1">F5+H5</f>
        <v>1.996</v>
      </c>
      <c r="J5" s="172" t="str">
        <f ca="1">"[" &amp;I6 &amp; " , " &amp;I5 &amp; "]"</f>
        <v>[1.971 , 1.996]</v>
      </c>
    </row>
    <row r="6" spans="1:15" x14ac:dyDescent="0.25">
      <c r="A6" s="172"/>
      <c r="B6" s="172"/>
      <c r="C6" s="172"/>
      <c r="D6" s="172"/>
      <c r="E6" s="172"/>
      <c r="F6" s="172"/>
      <c r="G6" s="172"/>
      <c r="H6" s="117">
        <f ca="1">INDIRECT("'"&amp;"Keys"&amp;"'!"&amp;ADDRESS(MATCH(C5,INDIRECT("'"&amp;"Keys"&amp;"'!"&amp;"A16:A42"),1)+105,MATCH(G5,INDIRECT("'"&amp;"Keys"&amp;"'!"&amp;"E103:I103"),0)+4))</f>
        <v>-2.9000000000000001E-2</v>
      </c>
      <c r="I6" s="117">
        <f ca="1">F5+H6</f>
        <v>1.9710000000000001</v>
      </c>
      <c r="J6" s="172"/>
    </row>
    <row r="7" spans="1:15" ht="15" customHeight="1" x14ac:dyDescent="0.25">
      <c r="A7" s="172"/>
      <c r="B7" s="172"/>
      <c r="C7" s="172"/>
      <c r="D7" s="172"/>
      <c r="E7" s="172" t="s">
        <v>151</v>
      </c>
      <c r="F7" s="172"/>
      <c r="G7" s="172" t="s">
        <v>164</v>
      </c>
      <c r="H7" s="117">
        <f ca="1">INDIRECT("'"&amp;"Keys"&amp;"'!"&amp;ADDRESS(MATCH(C5,INDIRECT("'"&amp;"Keys"&amp;"'!"&amp;"A16:A42"),1)+104,MATCH(G7,INDIRECT("'"&amp;"Keys"&amp;"'!"&amp;"E103:I103"),0)+4))</f>
        <v>1.2E-2</v>
      </c>
      <c r="I7" s="117">
        <f ca="1">F5+H7</f>
        <v>2.012</v>
      </c>
      <c r="J7" s="172" t="str">
        <f ca="1">"[" &amp;I8 &amp; " , " &amp;I7 &amp; "]"</f>
        <v>[1.988 , 2.012]</v>
      </c>
    </row>
    <row r="8" spans="1:15" x14ac:dyDescent="0.25">
      <c r="A8" s="172"/>
      <c r="B8" s="172"/>
      <c r="C8" s="172"/>
      <c r="D8" s="172"/>
      <c r="E8" s="172"/>
      <c r="F8" s="172"/>
      <c r="G8" s="172"/>
      <c r="H8" s="117">
        <f ca="1">INDIRECT("'"&amp;"Keys"&amp;"'!"&amp;ADDRESS(MATCH(C5,INDIRECT("'"&amp;"Keys"&amp;"'!"&amp;"A16:A42"),1)+105,MATCH(G7,INDIRECT("'"&amp;"Keys"&amp;"'!"&amp;"E103:I103"),0)+4))</f>
        <v>-1.2E-2</v>
      </c>
      <c r="I8" s="117">
        <f ca="1">F5+H8</f>
        <v>1.988</v>
      </c>
      <c r="J8" s="172"/>
    </row>
    <row r="9" spans="1:15" ht="30" x14ac:dyDescent="0.25">
      <c r="A9" s="172"/>
      <c r="B9" s="172"/>
      <c r="C9" s="172"/>
      <c r="D9" s="172"/>
      <c r="E9" s="118" t="s">
        <v>143</v>
      </c>
      <c r="F9" s="185" t="s">
        <v>156</v>
      </c>
      <c r="G9" s="185"/>
      <c r="H9" s="118" t="s">
        <v>157</v>
      </c>
      <c r="I9" s="118" t="s">
        <v>166</v>
      </c>
      <c r="J9" s="118" t="s">
        <v>161</v>
      </c>
    </row>
    <row r="10" spans="1:15" x14ac:dyDescent="0.25">
      <c r="A10" s="172"/>
      <c r="B10" s="172"/>
      <c r="C10" s="172"/>
      <c r="D10" s="172"/>
      <c r="E10" s="172" t="s">
        <v>81</v>
      </c>
      <c r="F10" s="172">
        <f ca="1">INDIRECT("'"&amp;"Keys"&amp;"'!"&amp;ADDRESS(MATCH(C5,INDIRECT("'"&amp;"Keys"&amp;"'!"&amp;"A16:A42"),1)+104,10))</f>
        <v>1.2</v>
      </c>
      <c r="G10" s="172"/>
      <c r="H10" s="117">
        <f ca="1">INDIRECT("'"&amp;"Keys"&amp;"'!"&amp;ADDRESS(MATCH(C5,INDIRECT("'"&amp;"Keys"&amp;"'!"&amp;"A16:A42"),1)+104,11))</f>
        <v>0.1</v>
      </c>
      <c r="I10" s="117">
        <f ca="1">F10+H10</f>
        <v>1.3</v>
      </c>
      <c r="J10" s="172" t="str">
        <f ca="1">"[" &amp;(C5-I11) &amp; " , " &amp;(C5-I10) &amp; "]"</f>
        <v>[5.8 , 5.7]</v>
      </c>
    </row>
    <row r="11" spans="1:15" ht="15" customHeight="1" x14ac:dyDescent="0.25">
      <c r="A11" s="172"/>
      <c r="B11" s="172"/>
      <c r="C11" s="172"/>
      <c r="D11" s="172"/>
      <c r="E11" s="172"/>
      <c r="F11" s="172"/>
      <c r="G11" s="172"/>
      <c r="H11" s="117">
        <f ca="1">INDIRECT("'"&amp;"Keys"&amp;"'!"&amp;ADDRESS(MATCH(C5,INDIRECT("'"&amp;"Keys"&amp;"'!"&amp;"A16:A42"),1)+105,11))</f>
        <v>0</v>
      </c>
      <c r="I11" s="117">
        <f ca="1">F10+H11</f>
        <v>1.2</v>
      </c>
      <c r="J11" s="172"/>
    </row>
    <row r="12" spans="1:15" x14ac:dyDescent="0.25">
      <c r="A12" s="172"/>
      <c r="B12" s="172"/>
      <c r="C12" s="172"/>
      <c r="D12" s="172"/>
      <c r="E12" s="172" t="s">
        <v>151</v>
      </c>
      <c r="F12" s="172">
        <f ca="1">INDIRECT("'"&amp;"Keys"&amp;"'!"&amp;ADDRESS(MATCH(C5,INDIRECT("'"&amp;"Keys"&amp;"'!"&amp;"A16:A42"),1)+104,12))</f>
        <v>1</v>
      </c>
      <c r="G12" s="172"/>
      <c r="H12" s="117">
        <f ca="1">INDIRECT("'"&amp;"Keys"&amp;"'!"&amp;ADDRESS(MATCH(C5,INDIRECT("'"&amp;"Keys"&amp;"'!"&amp;"A16:A42"),1)+104,13))</f>
        <v>0.1</v>
      </c>
      <c r="I12" s="117">
        <f ca="1">F12+H12</f>
        <v>1.1000000000000001</v>
      </c>
      <c r="J12" s="172" t="str">
        <f ca="1">"[" &amp;(I13+C5) &amp; " , " &amp;(I12+C5) &amp; "]"</f>
        <v>[8 , 8.1]</v>
      </c>
    </row>
    <row r="13" spans="1:15" x14ac:dyDescent="0.25">
      <c r="A13" s="172"/>
      <c r="B13" s="172"/>
      <c r="C13" s="172"/>
      <c r="D13" s="172"/>
      <c r="E13" s="172"/>
      <c r="F13" s="172"/>
      <c r="G13" s="172"/>
      <c r="H13" s="117">
        <f ca="1">INDIRECT("'"&amp;"Keys"&amp;"'!"&amp;ADDRESS(MATCH(C5,INDIRECT("'"&amp;"Keys"&amp;"'!"&amp;"A16:A42"),1)+105,13))</f>
        <v>0</v>
      </c>
      <c r="I13" s="117">
        <f ca="1">F12+H13</f>
        <v>1</v>
      </c>
      <c r="J13" s="172"/>
    </row>
    <row r="14" spans="1:15" ht="75" x14ac:dyDescent="0.25">
      <c r="A14" s="118" t="s">
        <v>154</v>
      </c>
      <c r="B14" s="118" t="s">
        <v>135</v>
      </c>
      <c r="C14" s="118" t="s">
        <v>89</v>
      </c>
      <c r="D14" s="118" t="s">
        <v>167</v>
      </c>
      <c r="E14" s="118" t="s">
        <v>143</v>
      </c>
      <c r="F14" s="118" t="s">
        <v>159</v>
      </c>
      <c r="G14" s="118" t="s">
        <v>155</v>
      </c>
      <c r="H14" s="118" t="s">
        <v>158</v>
      </c>
      <c r="I14" s="118" t="s">
        <v>165</v>
      </c>
      <c r="J14" s="118" t="s">
        <v>160</v>
      </c>
    </row>
    <row r="15" spans="1:15" x14ac:dyDescent="0.25">
      <c r="A15" s="172">
        <v>1</v>
      </c>
      <c r="B15" s="172" t="s">
        <v>185</v>
      </c>
      <c r="C15" s="172">
        <v>8.5</v>
      </c>
      <c r="D15" s="172" t="s">
        <v>106</v>
      </c>
      <c r="E15" s="172" t="s">
        <v>81</v>
      </c>
      <c r="F15" s="172">
        <v>3</v>
      </c>
      <c r="G15" s="172" t="s">
        <v>153</v>
      </c>
      <c r="H15" s="165">
        <f ca="1">INDIRECT("'"&amp;"Keys"&amp;"'!"&amp;ADDRESS(MATCH(C15,INDIRECT("'"&amp;"Keys"&amp;"'!"&amp;"A16:A42"),1)+104,MATCH(G15,INDIRECT("'"&amp;"Keys"&amp;"'!"&amp;"E103:I103"),0)+4))</f>
        <v>-2.9000000000000001E-2</v>
      </c>
      <c r="I15" s="165">
        <f ca="1">F15+H15</f>
        <v>2.9710000000000001</v>
      </c>
      <c r="J15" s="172" t="str">
        <f ca="1">"[" &amp;I16 &amp; " , " &amp;I15 &amp; "]"</f>
        <v>[2.996 , 2.971]</v>
      </c>
    </row>
    <row r="16" spans="1:15" x14ac:dyDescent="0.25">
      <c r="A16" s="172"/>
      <c r="B16" s="172"/>
      <c r="C16" s="172"/>
      <c r="D16" s="172"/>
      <c r="E16" s="172"/>
      <c r="F16" s="172"/>
      <c r="G16" s="172"/>
      <c r="H16" s="165">
        <f ca="1">INDIRECT("'"&amp;"Keys"&amp;"'!"&amp;ADDRESS(MATCH(C15,INDIRECT("'"&amp;"Keys"&amp;"'!"&amp;"A16:A42"),1)+105,MATCH(G15,INDIRECT("'"&amp;"Keys"&amp;"'!"&amp;"E103:I103"),0)+4))</f>
        <v>-4.0000000000000001E-3</v>
      </c>
      <c r="I16" s="165">
        <f ca="1">F15+H16</f>
        <v>2.996</v>
      </c>
      <c r="J16" s="172"/>
    </row>
    <row r="17" spans="1:10" ht="15" customHeight="1" x14ac:dyDescent="0.25">
      <c r="A17" s="172"/>
      <c r="B17" s="172"/>
      <c r="C17" s="172"/>
      <c r="D17" s="172"/>
      <c r="E17" s="172" t="s">
        <v>151</v>
      </c>
      <c r="F17" s="172"/>
      <c r="G17" s="172" t="s">
        <v>164</v>
      </c>
      <c r="H17" s="165">
        <f ca="1">INDIRECT("'"&amp;"Keys"&amp;"'!"&amp;ADDRESS(MATCH(C15,INDIRECT("'"&amp;"Keys"&amp;"'!"&amp;"A16:A42"),1)+104,MATCH(G17,INDIRECT("'"&amp;"Keys"&amp;"'!"&amp;"E103:I103"),0)+4))</f>
        <v>-1.2E-2</v>
      </c>
      <c r="I17" s="165">
        <f ca="1">F15+H17</f>
        <v>2.988</v>
      </c>
      <c r="J17" s="172" t="str">
        <f ca="1">"[" &amp;I18 &amp; " , " &amp;I17 &amp; "]"</f>
        <v>[3.012 , 2.988]</v>
      </c>
    </row>
    <row r="18" spans="1:10" x14ac:dyDescent="0.25">
      <c r="A18" s="172"/>
      <c r="B18" s="172"/>
      <c r="C18" s="172"/>
      <c r="D18" s="172"/>
      <c r="E18" s="172"/>
      <c r="F18" s="172"/>
      <c r="G18" s="172"/>
      <c r="H18" s="165">
        <f ca="1">INDIRECT("'"&amp;"Keys"&amp;"'!"&amp;ADDRESS(MATCH(C15,INDIRECT("'"&amp;"Keys"&amp;"'!"&amp;"A16:A42"),1)+105,MATCH(G17,INDIRECT("'"&amp;"Keys"&amp;"'!"&amp;"E103:I103"),0)+4))</f>
        <v>1.2E-2</v>
      </c>
      <c r="I18" s="165">
        <f ca="1">F15+H18</f>
        <v>3.012</v>
      </c>
      <c r="J18" s="172"/>
    </row>
    <row r="19" spans="1:10" ht="30" x14ac:dyDescent="0.25">
      <c r="A19" s="172"/>
      <c r="B19" s="172"/>
      <c r="C19" s="172"/>
      <c r="D19" s="172"/>
      <c r="E19" s="130" t="s">
        <v>143</v>
      </c>
      <c r="F19" s="185" t="s">
        <v>156</v>
      </c>
      <c r="G19" s="185"/>
      <c r="H19" s="130" t="s">
        <v>157</v>
      </c>
      <c r="I19" s="130" t="s">
        <v>166</v>
      </c>
      <c r="J19" s="130" t="s">
        <v>161</v>
      </c>
    </row>
    <row r="20" spans="1:10" x14ac:dyDescent="0.25">
      <c r="A20" s="172"/>
      <c r="B20" s="172"/>
      <c r="C20" s="172"/>
      <c r="D20" s="172"/>
      <c r="E20" s="172" t="s">
        <v>81</v>
      </c>
      <c r="F20" s="172">
        <v>1.8</v>
      </c>
      <c r="G20" s="172"/>
      <c r="H20" s="128">
        <f ca="1">INDIRECT("'"&amp;"Keys"&amp;"'!"&amp;ADDRESS(MATCH(C15,INDIRECT("'"&amp;"Keys"&amp;"'!"&amp;"A16:A42"),1)+104,11))</f>
        <v>0</v>
      </c>
      <c r="I20" s="128">
        <f ca="1">F20+H20</f>
        <v>1.8</v>
      </c>
      <c r="J20" s="172" t="str">
        <f ca="1">"[" &amp;(C15-I21) &amp; " , " &amp;(C15-I20) &amp; "]"</f>
        <v>[6.6 , 6.7]</v>
      </c>
    </row>
    <row r="21" spans="1:10" ht="15" customHeight="1" x14ac:dyDescent="0.25">
      <c r="A21" s="172"/>
      <c r="B21" s="172"/>
      <c r="C21" s="172"/>
      <c r="D21" s="172"/>
      <c r="E21" s="172"/>
      <c r="F21" s="172"/>
      <c r="G21" s="172"/>
      <c r="H21" s="128">
        <f ca="1">INDIRECT("'"&amp;"Keys"&amp;"'!"&amp;ADDRESS(MATCH(C15,INDIRECT("'"&amp;"Keys"&amp;"'!"&amp;"A16:A42"),1)+105,11))</f>
        <v>0.1</v>
      </c>
      <c r="I21" s="128">
        <f ca="1">F20+H21</f>
        <v>1.9000000000000001</v>
      </c>
      <c r="J21" s="172"/>
    </row>
    <row r="22" spans="1:10" x14ac:dyDescent="0.25">
      <c r="A22" s="172"/>
      <c r="B22" s="172"/>
      <c r="C22" s="172"/>
      <c r="D22" s="172"/>
      <c r="E22" s="172" t="s">
        <v>151</v>
      </c>
      <c r="F22" s="172">
        <v>1.4</v>
      </c>
      <c r="G22" s="172"/>
      <c r="H22" s="128">
        <f ca="1">INDIRECT("'"&amp;"Keys"&amp;"'!"&amp;ADDRESS(MATCH(C15,INDIRECT("'"&amp;"Keys"&amp;"'!"&amp;"A16:A42"),1)+104,13))</f>
        <v>0</v>
      </c>
      <c r="I22" s="128">
        <f ca="1">F22+H22</f>
        <v>1.4</v>
      </c>
      <c r="J22" s="172" t="str">
        <f ca="1">"[" &amp;(I23+C15) &amp; " , " &amp;(I22+C15) &amp; "]"</f>
        <v>[10 , 9.9]</v>
      </c>
    </row>
    <row r="23" spans="1:10" x14ac:dyDescent="0.25">
      <c r="A23" s="172"/>
      <c r="B23" s="172"/>
      <c r="C23" s="172"/>
      <c r="D23" s="172"/>
      <c r="E23" s="172"/>
      <c r="F23" s="172"/>
      <c r="G23" s="172"/>
      <c r="H23" s="128">
        <f ca="1">INDIRECT("'"&amp;"Keys"&amp;"'!"&amp;ADDRESS(MATCH(C15,INDIRECT("'"&amp;"Keys"&amp;"'!"&amp;"A16:A42"),1)+105,13))</f>
        <v>0.1</v>
      </c>
      <c r="I23" s="128">
        <f ca="1">F22+H23</f>
        <v>1.5</v>
      </c>
      <c r="J23" s="172"/>
    </row>
    <row r="24" spans="1:10" x14ac:dyDescent="0.25">
      <c r="H24" s="65"/>
      <c r="I24" s="65"/>
      <c r="J24" s="65"/>
    </row>
    <row r="25" spans="1:10" x14ac:dyDescent="0.25">
      <c r="H25" s="65"/>
      <c r="I25" s="65"/>
      <c r="J25" s="65"/>
    </row>
  </sheetData>
  <mergeCells count="41">
    <mergeCell ref="A1:J2"/>
    <mergeCell ref="A3:C3"/>
    <mergeCell ref="D3:H3"/>
    <mergeCell ref="I3:J3"/>
    <mergeCell ref="G15:G16"/>
    <mergeCell ref="J15:J16"/>
    <mergeCell ref="G5:G6"/>
    <mergeCell ref="J5:J6"/>
    <mergeCell ref="E7:E8"/>
    <mergeCell ref="G7:G8"/>
    <mergeCell ref="J7:J8"/>
    <mergeCell ref="F9:G9"/>
    <mergeCell ref="A5:A13"/>
    <mergeCell ref="B5:B13"/>
    <mergeCell ref="C5:C13"/>
    <mergeCell ref="D5:D13"/>
    <mergeCell ref="E17:E18"/>
    <mergeCell ref="G17:G18"/>
    <mergeCell ref="J17:J18"/>
    <mergeCell ref="F19:G19"/>
    <mergeCell ref="A15:A23"/>
    <mergeCell ref="B15:B23"/>
    <mergeCell ref="C15:C23"/>
    <mergeCell ref="D15:D23"/>
    <mergeCell ref="E15:E16"/>
    <mergeCell ref="F15:F18"/>
    <mergeCell ref="E20:E21"/>
    <mergeCell ref="F20:G21"/>
    <mergeCell ref="E22:E23"/>
    <mergeCell ref="F22:G23"/>
    <mergeCell ref="J22:J23"/>
    <mergeCell ref="J20:J21"/>
    <mergeCell ref="L4:O4"/>
    <mergeCell ref="J12:J13"/>
    <mergeCell ref="J10:J11"/>
    <mergeCell ref="E5:E6"/>
    <mergeCell ref="F5:F8"/>
    <mergeCell ref="E10:E11"/>
    <mergeCell ref="F10:G11"/>
    <mergeCell ref="E12:E13"/>
    <mergeCell ref="F12:G13"/>
  </mergeCells>
  <dataValidations count="1">
    <dataValidation type="list" allowBlank="1" showInputMessage="1" showErrorMessage="1" sqref="G5:G8 G15:G18">
      <formula1>INDIRECT("KeyWayWidth_"&amp;E5)</formula1>
    </dataValidation>
  </dataValidations>
  <pageMargins left="1.07" right="0.7" top="0.75" bottom="0.75" header="0.3" footer="0.3"/>
  <pageSetup scale="99" orientation="landscape" errors="blank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8" sqref="E8"/>
    </sheetView>
  </sheetViews>
  <sheetFormatPr defaultRowHeight="15" x14ac:dyDescent="0.25"/>
  <cols>
    <col min="1" max="1" width="11.28515625" customWidth="1"/>
    <col min="2" max="2" width="18" customWidth="1"/>
    <col min="3" max="3" width="22.85546875" customWidth="1"/>
    <col min="4" max="4" width="21.5703125" customWidth="1"/>
    <col min="5" max="5" width="20.7109375" customWidth="1"/>
    <col min="6" max="6" width="15.5703125" customWidth="1"/>
  </cols>
  <sheetData>
    <row r="1" spans="1:7" s="28" customFormat="1" x14ac:dyDescent="0.25">
      <c r="A1" s="28" t="s">
        <v>141</v>
      </c>
      <c r="B1" s="28" t="s">
        <v>149</v>
      </c>
      <c r="C1" s="28" t="s">
        <v>147</v>
      </c>
      <c r="D1" s="28" t="s">
        <v>148</v>
      </c>
      <c r="E1" s="28" t="s">
        <v>150</v>
      </c>
      <c r="F1" s="28" t="s">
        <v>162</v>
      </c>
      <c r="G1" s="28" t="s">
        <v>163</v>
      </c>
    </row>
    <row r="2" spans="1:7" x14ac:dyDescent="0.25">
      <c r="A2" t="s">
        <v>138</v>
      </c>
      <c r="B2" t="s">
        <v>8</v>
      </c>
      <c r="C2" t="s">
        <v>9</v>
      </c>
      <c r="D2" t="s">
        <v>68</v>
      </c>
      <c r="E2" t="s">
        <v>67</v>
      </c>
      <c r="F2" t="s">
        <v>10</v>
      </c>
      <c r="G2" t="s">
        <v>70</v>
      </c>
    </row>
    <row r="3" spans="1:7" x14ac:dyDescent="0.25">
      <c r="A3" t="s">
        <v>81</v>
      </c>
      <c r="B3" t="s">
        <v>10</v>
      </c>
      <c r="C3" t="s">
        <v>11</v>
      </c>
      <c r="D3" t="s">
        <v>70</v>
      </c>
      <c r="E3" t="s">
        <v>69</v>
      </c>
      <c r="F3" t="s">
        <v>153</v>
      </c>
      <c r="G3" t="s">
        <v>164</v>
      </c>
    </row>
    <row r="4" spans="1:7" x14ac:dyDescent="0.25">
      <c r="A4" t="s">
        <v>146</v>
      </c>
      <c r="B4" t="s">
        <v>13</v>
      </c>
      <c r="C4" t="s">
        <v>12</v>
      </c>
      <c r="D4" t="s">
        <v>71</v>
      </c>
      <c r="E4" t="s">
        <v>72</v>
      </c>
      <c r="F4" t="s">
        <v>145</v>
      </c>
      <c r="G4" t="s">
        <v>145</v>
      </c>
    </row>
    <row r="5" spans="1:7" x14ac:dyDescent="0.25">
      <c r="B5" t="s">
        <v>15</v>
      </c>
      <c r="C5" t="s">
        <v>14</v>
      </c>
      <c r="D5" t="s">
        <v>73</v>
      </c>
      <c r="E5" t="s">
        <v>17</v>
      </c>
    </row>
    <row r="6" spans="1:7" x14ac:dyDescent="0.25">
      <c r="C6" t="s">
        <v>16</v>
      </c>
      <c r="D6" t="s">
        <v>74</v>
      </c>
    </row>
    <row r="7" spans="1:7" x14ac:dyDescent="0.25">
      <c r="C7" t="s">
        <v>17</v>
      </c>
      <c r="D7" t="s">
        <v>15</v>
      </c>
    </row>
    <row r="8" spans="1:7" x14ac:dyDescent="0.25">
      <c r="C8" t="s">
        <v>18</v>
      </c>
      <c r="D8" t="s">
        <v>75</v>
      </c>
    </row>
    <row r="9" spans="1:7" x14ac:dyDescent="0.25">
      <c r="C9" t="s">
        <v>19</v>
      </c>
      <c r="D9" t="s">
        <v>76</v>
      </c>
    </row>
    <row r="10" spans="1:7" x14ac:dyDescent="0.25">
      <c r="C10" t="s">
        <v>20</v>
      </c>
      <c r="D10" t="s">
        <v>77</v>
      </c>
    </row>
    <row r="11" spans="1:7" x14ac:dyDescent="0.25">
      <c r="C11" t="s">
        <v>21</v>
      </c>
      <c r="D11" t="s">
        <v>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zoomScaleSheetLayoutView="110" workbookViewId="0">
      <selection activeCell="D29" sqref="D29"/>
    </sheetView>
  </sheetViews>
  <sheetFormatPr defaultRowHeight="31.5" customHeight="1" x14ac:dyDescent="0.25"/>
  <cols>
    <col min="1" max="1" width="15.140625" customWidth="1"/>
    <col min="2" max="2" width="11.5703125" customWidth="1"/>
    <col min="3" max="3" width="12.28515625" customWidth="1"/>
    <col min="4" max="4" width="77.85546875" customWidth="1"/>
  </cols>
  <sheetData>
    <row r="1" spans="1:4" ht="25.5" customHeight="1" thickBot="1" x14ac:dyDescent="0.3">
      <c r="A1" s="187" t="s">
        <v>60</v>
      </c>
      <c r="B1" s="187"/>
      <c r="C1" s="187"/>
      <c r="D1" s="187"/>
    </row>
    <row r="2" spans="1:4" ht="20.100000000000001" customHeight="1" thickBot="1" x14ac:dyDescent="0.3">
      <c r="A2" s="192" t="s">
        <v>24</v>
      </c>
      <c r="B2" s="194" t="s">
        <v>25</v>
      </c>
      <c r="C2" s="195"/>
      <c r="D2" s="196" t="s">
        <v>26</v>
      </c>
    </row>
    <row r="3" spans="1:4" ht="20.100000000000001" customHeight="1" thickBot="1" x14ac:dyDescent="0.3">
      <c r="A3" s="193"/>
      <c r="B3" s="121" t="s">
        <v>27</v>
      </c>
      <c r="C3" s="121" t="s">
        <v>28</v>
      </c>
      <c r="D3" s="197"/>
    </row>
    <row r="4" spans="1:4" ht="20.100000000000001" customHeight="1" thickBot="1" x14ac:dyDescent="0.3">
      <c r="A4" s="198" t="s">
        <v>29</v>
      </c>
      <c r="B4" s="39" t="s">
        <v>30</v>
      </c>
      <c r="C4" s="161" t="s">
        <v>31</v>
      </c>
      <c r="D4" s="41" t="s">
        <v>32</v>
      </c>
    </row>
    <row r="5" spans="1:4" ht="20.100000000000001" customHeight="1" thickBot="1" x14ac:dyDescent="0.3">
      <c r="A5" s="199"/>
      <c r="B5" s="40" t="s">
        <v>80</v>
      </c>
      <c r="C5" s="40" t="s">
        <v>33</v>
      </c>
      <c r="D5" s="42" t="s">
        <v>34</v>
      </c>
    </row>
    <row r="6" spans="1:4" ht="20.100000000000001" customHeight="1" thickBot="1" x14ac:dyDescent="0.3">
      <c r="A6" s="199"/>
      <c r="B6" s="162" t="s">
        <v>35</v>
      </c>
      <c r="C6" s="39" t="s">
        <v>36</v>
      </c>
      <c r="D6" s="41" t="s">
        <v>37</v>
      </c>
    </row>
    <row r="7" spans="1:4" ht="29.25" customHeight="1" thickBot="1" x14ac:dyDescent="0.3">
      <c r="A7" s="200"/>
      <c r="B7" s="40" t="s">
        <v>38</v>
      </c>
      <c r="C7" s="40" t="s">
        <v>39</v>
      </c>
      <c r="D7" s="42" t="s">
        <v>40</v>
      </c>
    </row>
    <row r="8" spans="1:4" ht="20.100000000000001" customHeight="1" thickBot="1" x14ac:dyDescent="0.3">
      <c r="A8" s="201" t="s">
        <v>41</v>
      </c>
      <c r="B8" s="43" t="s">
        <v>42</v>
      </c>
      <c r="C8" s="43" t="s">
        <v>42</v>
      </c>
      <c r="D8" s="44" t="s">
        <v>43</v>
      </c>
    </row>
    <row r="9" spans="1:4" ht="20.100000000000001" customHeight="1" thickBot="1" x14ac:dyDescent="0.3">
      <c r="A9" s="202"/>
      <c r="B9" s="40" t="s">
        <v>44</v>
      </c>
      <c r="C9" s="40" t="s">
        <v>45</v>
      </c>
      <c r="D9" s="42" t="s">
        <v>46</v>
      </c>
    </row>
    <row r="10" spans="1:4" ht="20.100000000000001" customHeight="1" thickBot="1" x14ac:dyDescent="0.3">
      <c r="A10" s="203"/>
      <c r="B10" s="43" t="s">
        <v>47</v>
      </c>
      <c r="C10" s="43" t="s">
        <v>48</v>
      </c>
      <c r="D10" s="44" t="s">
        <v>49</v>
      </c>
    </row>
    <row r="11" spans="1:4" ht="20.100000000000001" customHeight="1" thickBot="1" x14ac:dyDescent="0.3">
      <c r="A11" s="188" t="s">
        <v>50</v>
      </c>
      <c r="B11" s="45" t="s">
        <v>51</v>
      </c>
      <c r="C11" s="163" t="s">
        <v>52</v>
      </c>
      <c r="D11" s="59" t="s">
        <v>53</v>
      </c>
    </row>
    <row r="12" spans="1:4" ht="20.100000000000001" customHeight="1" thickBot="1" x14ac:dyDescent="0.3">
      <c r="A12" s="189"/>
      <c r="B12" s="43" t="s">
        <v>54</v>
      </c>
      <c r="C12" s="43" t="s">
        <v>55</v>
      </c>
      <c r="D12" s="44" t="s">
        <v>56</v>
      </c>
    </row>
    <row r="13" spans="1:4" ht="20.100000000000001" customHeight="1" thickBot="1" x14ac:dyDescent="0.3">
      <c r="A13" s="190"/>
      <c r="B13" s="46" t="s">
        <v>57</v>
      </c>
      <c r="C13" s="46" t="s">
        <v>58</v>
      </c>
      <c r="D13" s="47" t="s">
        <v>59</v>
      </c>
    </row>
    <row r="14" spans="1:4" ht="17.25" customHeight="1" x14ac:dyDescent="0.25">
      <c r="A14" s="191" t="s">
        <v>23</v>
      </c>
      <c r="B14" s="191"/>
      <c r="C14" s="191"/>
      <c r="D14" s="191"/>
    </row>
    <row r="15" spans="1:4" ht="21.75" customHeight="1" x14ac:dyDescent="0.25">
      <c r="A15" s="186" t="s">
        <v>7</v>
      </c>
      <c r="B15" s="186"/>
      <c r="C15" s="186"/>
    </row>
  </sheetData>
  <mergeCells count="9">
    <mergeCell ref="A15:C15"/>
    <mergeCell ref="A1:D1"/>
    <mergeCell ref="A11:A13"/>
    <mergeCell ref="A14:D14"/>
    <mergeCell ref="A2:A3"/>
    <mergeCell ref="B2:C2"/>
    <mergeCell ref="D2:D3"/>
    <mergeCell ref="A4:A7"/>
    <mergeCell ref="A8:A10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8"/>
  <sheetViews>
    <sheetView zoomScale="130" zoomScaleNormal="130" zoomScaleSheetLayoutView="100" workbookViewId="0">
      <selection sqref="A1:X62"/>
    </sheetView>
  </sheetViews>
  <sheetFormatPr defaultRowHeight="15" x14ac:dyDescent="0.25"/>
  <cols>
    <col min="1" max="24" width="5.28515625" customWidth="1"/>
  </cols>
  <sheetData>
    <row r="1" spans="1:24" ht="6.6" customHeight="1" x14ac:dyDescent="0.25">
      <c r="A1" s="131"/>
      <c r="B1" s="132"/>
      <c r="C1" s="133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1"/>
      <c r="P1" s="132"/>
      <c r="Q1" s="132"/>
      <c r="R1" s="134"/>
      <c r="S1" s="132"/>
      <c r="T1" s="132"/>
      <c r="U1" s="132"/>
      <c r="V1" s="134"/>
      <c r="W1" s="131"/>
      <c r="X1" s="134"/>
    </row>
    <row r="2" spans="1:24" ht="6.6" customHeight="1" x14ac:dyDescent="0.25">
      <c r="A2" s="135"/>
      <c r="B2" s="225" t="s">
        <v>66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5"/>
      <c r="P2" s="136"/>
      <c r="Q2" s="136"/>
      <c r="R2" s="137"/>
      <c r="S2" s="136"/>
      <c r="T2" s="136"/>
      <c r="U2" s="136"/>
      <c r="V2" s="137"/>
      <c r="W2" s="135"/>
      <c r="X2" s="137"/>
    </row>
    <row r="3" spans="1:24" ht="6.6" customHeight="1" x14ac:dyDescent="0.25">
      <c r="A3" s="135"/>
      <c r="B3" s="225"/>
      <c r="C3" s="138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5"/>
      <c r="P3" s="136"/>
      <c r="Q3" s="136"/>
      <c r="R3" s="137"/>
      <c r="S3" s="136"/>
      <c r="T3" s="136"/>
      <c r="U3" s="136"/>
      <c r="V3" s="137"/>
      <c r="W3" s="135"/>
      <c r="X3" s="137"/>
    </row>
    <row r="4" spans="1:24" ht="6.6" customHeight="1" x14ac:dyDescent="0.25">
      <c r="A4" s="135"/>
      <c r="B4" s="139"/>
      <c r="C4" s="140"/>
      <c r="D4" s="136"/>
      <c r="E4" s="141"/>
      <c r="F4" s="136"/>
      <c r="G4" s="141"/>
      <c r="H4" s="136"/>
      <c r="I4" s="136"/>
      <c r="J4" s="136"/>
      <c r="K4" s="136"/>
      <c r="L4" s="136"/>
      <c r="M4" s="136"/>
      <c r="N4" s="136"/>
      <c r="O4" s="135"/>
      <c r="P4" s="136"/>
      <c r="Q4" s="136"/>
      <c r="R4" s="137"/>
      <c r="S4" s="136"/>
      <c r="T4" s="136"/>
      <c r="U4" s="136"/>
      <c r="V4" s="142"/>
      <c r="W4" s="143"/>
      <c r="X4" s="137"/>
    </row>
    <row r="5" spans="1:24" ht="6.6" customHeight="1" x14ac:dyDescent="0.25">
      <c r="A5" s="226" t="s">
        <v>79</v>
      </c>
      <c r="B5" s="227"/>
      <c r="C5" s="140"/>
      <c r="D5" s="136"/>
      <c r="E5" s="144"/>
      <c r="F5" s="136"/>
      <c r="G5" s="144"/>
      <c r="H5" s="136"/>
      <c r="I5" s="141"/>
      <c r="J5" s="136"/>
      <c r="K5" s="136"/>
      <c r="L5" s="136"/>
      <c r="M5" s="136"/>
      <c r="N5" s="136"/>
      <c r="O5" s="135"/>
      <c r="P5" s="136"/>
      <c r="Q5" s="136"/>
      <c r="R5" s="142"/>
      <c r="S5" s="136"/>
      <c r="T5" s="142"/>
      <c r="U5" s="136"/>
      <c r="V5" s="137"/>
      <c r="W5" s="228" t="s">
        <v>64</v>
      </c>
      <c r="X5" s="229"/>
    </row>
    <row r="6" spans="1:24" ht="6.6" customHeight="1" thickBot="1" x14ac:dyDescent="0.3">
      <c r="A6" s="226"/>
      <c r="B6" s="227"/>
      <c r="C6" s="145"/>
      <c r="D6" s="146"/>
      <c r="E6" s="147"/>
      <c r="F6" s="146"/>
      <c r="G6" s="147"/>
      <c r="H6" s="146"/>
      <c r="I6" s="147"/>
      <c r="J6" s="146"/>
      <c r="K6" s="148"/>
      <c r="L6" s="146"/>
      <c r="M6" s="148"/>
      <c r="N6" s="146"/>
      <c r="O6" s="148"/>
      <c r="P6" s="149"/>
      <c r="Q6" s="148"/>
      <c r="R6" s="150"/>
      <c r="S6" s="148"/>
      <c r="T6" s="146"/>
      <c r="U6" s="148"/>
      <c r="V6" s="150"/>
      <c r="W6" s="228"/>
      <c r="X6" s="229"/>
    </row>
    <row r="7" spans="1:24" ht="6.6" customHeight="1" x14ac:dyDescent="0.25">
      <c r="A7" s="135"/>
      <c r="B7" s="230">
        <v>0</v>
      </c>
      <c r="C7" s="136"/>
      <c r="D7" s="136"/>
      <c r="E7" s="136"/>
      <c r="F7" s="136"/>
      <c r="G7" s="136"/>
      <c r="H7" s="136"/>
      <c r="I7" s="136"/>
      <c r="J7" s="136"/>
      <c r="K7" s="136"/>
      <c r="L7" s="151"/>
      <c r="M7" s="136"/>
      <c r="N7" s="151"/>
      <c r="O7" s="135"/>
      <c r="P7" s="136"/>
      <c r="Q7" s="136"/>
      <c r="R7" s="137"/>
      <c r="S7" s="136"/>
      <c r="T7" s="136"/>
      <c r="U7" s="136"/>
      <c r="V7" s="137"/>
      <c r="W7" s="135"/>
      <c r="X7" s="137"/>
    </row>
    <row r="8" spans="1:24" ht="6.6" customHeight="1" x14ac:dyDescent="0.25">
      <c r="A8" s="135"/>
      <c r="B8" s="230"/>
      <c r="C8" s="136"/>
      <c r="D8" s="136"/>
      <c r="E8" s="136"/>
      <c r="F8" s="136"/>
      <c r="G8" s="136"/>
      <c r="H8" s="152"/>
      <c r="I8" s="136"/>
      <c r="J8" s="142"/>
      <c r="K8" s="136"/>
      <c r="L8" s="136"/>
      <c r="M8" s="136"/>
      <c r="N8" s="136"/>
      <c r="O8" s="135"/>
      <c r="P8" s="136"/>
      <c r="Q8" s="136"/>
      <c r="R8" s="137"/>
      <c r="S8" s="136"/>
      <c r="T8" s="136"/>
      <c r="U8" s="136"/>
      <c r="V8" s="137"/>
      <c r="W8" s="142"/>
      <c r="X8" s="137"/>
    </row>
    <row r="9" spans="1:24" ht="6.6" customHeight="1" x14ac:dyDescent="0.25">
      <c r="A9" s="135"/>
      <c r="B9" s="153"/>
      <c r="C9" s="136"/>
      <c r="D9" s="136"/>
      <c r="E9" s="136"/>
      <c r="F9" s="152"/>
      <c r="G9" s="136"/>
      <c r="H9" s="151"/>
      <c r="I9" s="136"/>
      <c r="J9" s="136"/>
      <c r="K9" s="136"/>
      <c r="L9" s="136"/>
      <c r="M9" s="136"/>
      <c r="N9" s="136"/>
      <c r="O9" s="135"/>
      <c r="P9" s="136"/>
      <c r="Q9" s="136"/>
      <c r="R9" s="137"/>
      <c r="S9" s="136"/>
      <c r="T9" s="136"/>
      <c r="U9" s="136"/>
      <c r="V9" s="137"/>
      <c r="W9" s="228" t="s">
        <v>65</v>
      </c>
      <c r="X9" s="229"/>
    </row>
    <row r="10" spans="1:24" ht="6.6" customHeight="1" x14ac:dyDescent="0.25">
      <c r="A10" s="135"/>
      <c r="B10" s="139"/>
      <c r="C10" s="136"/>
      <c r="D10" s="152"/>
      <c r="E10" s="136"/>
      <c r="F10" s="154"/>
      <c r="G10" s="136"/>
      <c r="H10" s="136"/>
      <c r="I10" s="136"/>
      <c r="J10" s="136"/>
      <c r="K10" s="136"/>
      <c r="L10" s="136"/>
      <c r="M10" s="136"/>
      <c r="N10" s="136"/>
      <c r="O10" s="135"/>
      <c r="P10" s="136"/>
      <c r="Q10" s="136"/>
      <c r="R10" s="137"/>
      <c r="S10" s="136"/>
      <c r="T10" s="136"/>
      <c r="U10" s="136"/>
      <c r="V10" s="137"/>
      <c r="W10" s="228"/>
      <c r="X10" s="229"/>
    </row>
    <row r="11" spans="1:24" ht="6.6" customHeight="1" x14ac:dyDescent="0.25">
      <c r="A11" s="135"/>
      <c r="B11" s="231" t="s">
        <v>1</v>
      </c>
      <c r="C11" s="136"/>
      <c r="D11" s="154"/>
      <c r="E11" s="136"/>
      <c r="F11" s="151"/>
      <c r="G11" s="136"/>
      <c r="H11" s="136"/>
      <c r="I11" s="136"/>
      <c r="J11" s="136"/>
      <c r="K11" s="136"/>
      <c r="L11" s="136"/>
      <c r="M11" s="136"/>
      <c r="N11" s="136"/>
      <c r="O11" s="135"/>
      <c r="P11" s="136"/>
      <c r="Q11" s="136"/>
      <c r="R11" s="137"/>
      <c r="S11" s="136"/>
      <c r="T11" s="136"/>
      <c r="U11" s="136"/>
      <c r="V11" s="137"/>
      <c r="W11" s="135"/>
      <c r="X11" s="137"/>
    </row>
    <row r="12" spans="1:24" ht="6.6" customHeight="1" x14ac:dyDescent="0.25">
      <c r="A12" s="135"/>
      <c r="B12" s="231"/>
      <c r="C12" s="155"/>
      <c r="D12" s="151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6"/>
      <c r="P12" s="155"/>
      <c r="Q12" s="155"/>
      <c r="R12" s="157"/>
      <c r="S12" s="155"/>
      <c r="T12" s="155"/>
      <c r="U12" s="155"/>
      <c r="V12" s="157"/>
      <c r="W12" s="135"/>
      <c r="X12" s="137"/>
    </row>
    <row r="13" spans="1:24" ht="11.25" customHeight="1" x14ac:dyDescent="0.25">
      <c r="A13" s="156"/>
      <c r="B13" s="155"/>
      <c r="C13" s="232" t="s">
        <v>29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4"/>
      <c r="O13" s="232" t="s">
        <v>61</v>
      </c>
      <c r="P13" s="233"/>
      <c r="Q13" s="233"/>
      <c r="R13" s="234"/>
      <c r="S13" s="233" t="s">
        <v>62</v>
      </c>
      <c r="T13" s="233"/>
      <c r="U13" s="233"/>
      <c r="V13" s="234"/>
      <c r="W13" s="156"/>
      <c r="X13" s="157"/>
    </row>
    <row r="14" spans="1:24" ht="10.5" customHeight="1" x14ac:dyDescent="0.25">
      <c r="A14" s="224" t="s">
        <v>22</v>
      </c>
      <c r="B14" s="224"/>
      <c r="C14" s="224" t="s">
        <v>0</v>
      </c>
      <c r="D14" s="224"/>
      <c r="E14" s="224" t="s">
        <v>0</v>
      </c>
      <c r="F14" s="224"/>
      <c r="G14" s="224" t="s">
        <v>0</v>
      </c>
      <c r="H14" s="224"/>
      <c r="I14" s="224" t="s">
        <v>0</v>
      </c>
      <c r="J14" s="224"/>
      <c r="K14" s="224" t="s">
        <v>0</v>
      </c>
      <c r="L14" s="224"/>
      <c r="M14" s="224" t="s">
        <v>0</v>
      </c>
      <c r="N14" s="224"/>
      <c r="O14" s="224" t="s">
        <v>0</v>
      </c>
      <c r="P14" s="224"/>
      <c r="Q14" s="224" t="s">
        <v>0</v>
      </c>
      <c r="R14" s="224"/>
      <c r="S14" s="224" t="s">
        <v>0</v>
      </c>
      <c r="T14" s="224"/>
      <c r="U14" s="224" t="s">
        <v>0</v>
      </c>
      <c r="V14" s="224"/>
      <c r="W14" s="224" t="s">
        <v>22</v>
      </c>
      <c r="X14" s="224"/>
    </row>
    <row r="15" spans="1:24" ht="9.75" customHeight="1" x14ac:dyDescent="0.25">
      <c r="A15" s="122" t="s">
        <v>4</v>
      </c>
      <c r="B15" s="122" t="s">
        <v>5</v>
      </c>
      <c r="C15" s="122" t="s">
        <v>8</v>
      </c>
      <c r="D15" s="122" t="s">
        <v>9</v>
      </c>
      <c r="E15" s="122" t="s">
        <v>10</v>
      </c>
      <c r="F15" s="122" t="s">
        <v>11</v>
      </c>
      <c r="G15" s="122" t="s">
        <v>10</v>
      </c>
      <c r="H15" s="122" t="s">
        <v>12</v>
      </c>
      <c r="I15" s="122" t="s">
        <v>13</v>
      </c>
      <c r="J15" s="122" t="s">
        <v>14</v>
      </c>
      <c r="K15" s="122" t="s">
        <v>15</v>
      </c>
      <c r="L15" s="122" t="s">
        <v>16</v>
      </c>
      <c r="M15" s="122" t="s">
        <v>15</v>
      </c>
      <c r="N15" s="122" t="s">
        <v>17</v>
      </c>
      <c r="O15" s="122" t="s">
        <v>15</v>
      </c>
      <c r="P15" s="122" t="s">
        <v>18</v>
      </c>
      <c r="Q15" s="122" t="s">
        <v>15</v>
      </c>
      <c r="R15" s="122" t="s">
        <v>19</v>
      </c>
      <c r="S15" s="122" t="s">
        <v>15</v>
      </c>
      <c r="T15" s="122" t="s">
        <v>20</v>
      </c>
      <c r="U15" s="122" t="s">
        <v>15</v>
      </c>
      <c r="V15" s="122" t="s">
        <v>21</v>
      </c>
      <c r="W15" s="122" t="s">
        <v>4</v>
      </c>
      <c r="X15" s="122" t="s">
        <v>5</v>
      </c>
    </row>
    <row r="16" spans="1:24" ht="9.75" customHeight="1" x14ac:dyDescent="0.25">
      <c r="A16" s="122" t="s">
        <v>2</v>
      </c>
      <c r="B16" s="122" t="s">
        <v>2</v>
      </c>
      <c r="C16" s="160" t="s">
        <v>3</v>
      </c>
      <c r="D16" s="160" t="s">
        <v>3</v>
      </c>
      <c r="E16" s="160" t="s">
        <v>3</v>
      </c>
      <c r="F16" s="160" t="s">
        <v>3</v>
      </c>
      <c r="G16" s="160" t="s">
        <v>3</v>
      </c>
      <c r="H16" s="160" t="s">
        <v>3</v>
      </c>
      <c r="I16" s="160" t="s">
        <v>3</v>
      </c>
      <c r="J16" s="160" t="s">
        <v>3</v>
      </c>
      <c r="K16" s="160" t="s">
        <v>3</v>
      </c>
      <c r="L16" s="160" t="s">
        <v>3</v>
      </c>
      <c r="M16" s="160" t="s">
        <v>3</v>
      </c>
      <c r="N16" s="160" t="s">
        <v>3</v>
      </c>
      <c r="O16" s="160" t="s">
        <v>3</v>
      </c>
      <c r="P16" s="160" t="s">
        <v>3</v>
      </c>
      <c r="Q16" s="160" t="s">
        <v>3</v>
      </c>
      <c r="R16" s="160" t="s">
        <v>3</v>
      </c>
      <c r="S16" s="160" t="s">
        <v>3</v>
      </c>
      <c r="T16" s="160" t="s">
        <v>3</v>
      </c>
      <c r="U16" s="160" t="s">
        <v>3</v>
      </c>
      <c r="V16" s="160" t="s">
        <v>3</v>
      </c>
      <c r="W16" s="122" t="s">
        <v>2</v>
      </c>
      <c r="X16" s="122" t="s">
        <v>2</v>
      </c>
    </row>
    <row r="17" spans="1:24" ht="8.1" customHeight="1" x14ac:dyDescent="0.25">
      <c r="A17" s="212" t="s">
        <v>1</v>
      </c>
      <c r="B17" s="212">
        <v>3</v>
      </c>
      <c r="C17" s="125">
        <v>60</v>
      </c>
      <c r="D17" s="125">
        <v>-60</v>
      </c>
      <c r="E17" s="125">
        <v>25</v>
      </c>
      <c r="F17" s="125">
        <v>-20</v>
      </c>
      <c r="G17" s="125">
        <v>25</v>
      </c>
      <c r="H17" s="125">
        <v>-14</v>
      </c>
      <c r="I17" s="125">
        <v>14</v>
      </c>
      <c r="J17" s="125">
        <v>-6</v>
      </c>
      <c r="K17" s="125">
        <v>10</v>
      </c>
      <c r="L17" s="125">
        <v>-2</v>
      </c>
      <c r="M17" s="125">
        <v>10</v>
      </c>
      <c r="N17" s="125">
        <v>-6</v>
      </c>
      <c r="O17" s="125">
        <v>10</v>
      </c>
      <c r="P17" s="125">
        <v>6</v>
      </c>
      <c r="Q17" s="125">
        <v>10</v>
      </c>
      <c r="R17" s="125">
        <v>10</v>
      </c>
      <c r="S17" s="125">
        <v>10</v>
      </c>
      <c r="T17" s="125">
        <v>12</v>
      </c>
      <c r="U17" s="125">
        <v>10</v>
      </c>
      <c r="V17" s="125">
        <v>20</v>
      </c>
      <c r="W17" s="212" t="s">
        <v>1</v>
      </c>
      <c r="X17" s="212">
        <v>3</v>
      </c>
    </row>
    <row r="18" spans="1:24" ht="8.1" customHeight="1" x14ac:dyDescent="0.25">
      <c r="A18" s="212"/>
      <c r="B18" s="212"/>
      <c r="C18" s="127">
        <v>0</v>
      </c>
      <c r="D18" s="127">
        <v>-120</v>
      </c>
      <c r="E18" s="127">
        <v>0</v>
      </c>
      <c r="F18" s="127">
        <v>-60</v>
      </c>
      <c r="G18" s="127">
        <v>0</v>
      </c>
      <c r="H18" s="127">
        <v>-39</v>
      </c>
      <c r="I18" s="127">
        <v>0</v>
      </c>
      <c r="J18" s="127">
        <v>-16</v>
      </c>
      <c r="K18" s="127">
        <v>0</v>
      </c>
      <c r="L18" s="127">
        <v>-8</v>
      </c>
      <c r="M18" s="127">
        <v>0</v>
      </c>
      <c r="N18" s="127">
        <v>0</v>
      </c>
      <c r="O18" s="127">
        <v>0</v>
      </c>
      <c r="P18" s="127">
        <v>0</v>
      </c>
      <c r="Q18" s="127">
        <v>0</v>
      </c>
      <c r="R18" s="127">
        <v>4</v>
      </c>
      <c r="S18" s="127">
        <v>0</v>
      </c>
      <c r="T18" s="127">
        <v>6</v>
      </c>
      <c r="U18" s="127">
        <v>0</v>
      </c>
      <c r="V18" s="127">
        <v>14</v>
      </c>
      <c r="W18" s="212"/>
      <c r="X18" s="212"/>
    </row>
    <row r="19" spans="1:24" ht="8.1" customHeight="1" x14ac:dyDescent="0.25">
      <c r="A19" s="216">
        <v>3</v>
      </c>
      <c r="B19" s="216">
        <v>6</v>
      </c>
      <c r="C19" s="123">
        <v>75</v>
      </c>
      <c r="D19" s="123">
        <v>-70</v>
      </c>
      <c r="E19" s="123">
        <v>30</v>
      </c>
      <c r="F19" s="123">
        <v>-30</v>
      </c>
      <c r="G19" s="123">
        <v>30</v>
      </c>
      <c r="H19" s="123">
        <v>-20</v>
      </c>
      <c r="I19" s="123">
        <v>18</v>
      </c>
      <c r="J19" s="123">
        <v>-10</v>
      </c>
      <c r="K19" s="123">
        <v>12</v>
      </c>
      <c r="L19" s="123">
        <v>-4</v>
      </c>
      <c r="M19" s="123">
        <v>12</v>
      </c>
      <c r="N19" s="123">
        <v>-8</v>
      </c>
      <c r="O19" s="123">
        <v>12</v>
      </c>
      <c r="P19" s="123">
        <v>9</v>
      </c>
      <c r="Q19" s="123">
        <v>12</v>
      </c>
      <c r="R19" s="123">
        <v>16</v>
      </c>
      <c r="S19" s="123">
        <v>12</v>
      </c>
      <c r="T19" s="123">
        <v>20</v>
      </c>
      <c r="U19" s="123">
        <v>12</v>
      </c>
      <c r="V19" s="123">
        <v>27</v>
      </c>
      <c r="W19" s="216">
        <v>3</v>
      </c>
      <c r="X19" s="216">
        <v>6</v>
      </c>
    </row>
    <row r="20" spans="1:24" ht="8.1" customHeight="1" x14ac:dyDescent="0.25">
      <c r="A20" s="216"/>
      <c r="B20" s="216"/>
      <c r="C20" s="124">
        <v>0</v>
      </c>
      <c r="D20" s="124">
        <v>-145</v>
      </c>
      <c r="E20" s="124">
        <v>0</v>
      </c>
      <c r="F20" s="124">
        <v>-78</v>
      </c>
      <c r="G20" s="124">
        <v>0</v>
      </c>
      <c r="H20" s="124">
        <v>-50</v>
      </c>
      <c r="I20" s="124">
        <v>0</v>
      </c>
      <c r="J20" s="124">
        <v>-28</v>
      </c>
      <c r="K20" s="124">
        <v>0</v>
      </c>
      <c r="L20" s="124">
        <v>-12</v>
      </c>
      <c r="M20" s="124">
        <v>0</v>
      </c>
      <c r="N20" s="124">
        <v>0</v>
      </c>
      <c r="O20" s="124">
        <v>0</v>
      </c>
      <c r="P20" s="124">
        <v>1</v>
      </c>
      <c r="Q20" s="124">
        <v>0</v>
      </c>
      <c r="R20" s="124">
        <v>8</v>
      </c>
      <c r="S20" s="124">
        <v>0</v>
      </c>
      <c r="T20" s="124">
        <v>12</v>
      </c>
      <c r="U20" s="124">
        <v>0</v>
      </c>
      <c r="V20" s="124">
        <v>19</v>
      </c>
      <c r="W20" s="216"/>
      <c r="X20" s="216"/>
    </row>
    <row r="21" spans="1:24" ht="8.1" customHeight="1" x14ac:dyDescent="0.25">
      <c r="A21" s="212">
        <v>6</v>
      </c>
      <c r="B21" s="212">
        <v>10</v>
      </c>
      <c r="C21" s="125">
        <v>90</v>
      </c>
      <c r="D21" s="125">
        <v>-80</v>
      </c>
      <c r="E21" s="125">
        <v>36</v>
      </c>
      <c r="F21" s="125">
        <v>-40</v>
      </c>
      <c r="G21" s="125">
        <v>36</v>
      </c>
      <c r="H21" s="125">
        <v>-25</v>
      </c>
      <c r="I21" s="125">
        <v>22</v>
      </c>
      <c r="J21" s="125">
        <v>-13</v>
      </c>
      <c r="K21" s="125">
        <v>15</v>
      </c>
      <c r="L21" s="125">
        <v>-5</v>
      </c>
      <c r="M21" s="125">
        <v>15</v>
      </c>
      <c r="N21" s="125">
        <v>-9</v>
      </c>
      <c r="O21" s="125">
        <v>15</v>
      </c>
      <c r="P21" s="125">
        <v>10</v>
      </c>
      <c r="Q21" s="125">
        <v>15</v>
      </c>
      <c r="R21" s="125">
        <v>19</v>
      </c>
      <c r="S21" s="125">
        <v>15</v>
      </c>
      <c r="T21" s="125">
        <v>24</v>
      </c>
      <c r="U21" s="125">
        <v>15</v>
      </c>
      <c r="V21" s="125">
        <v>32</v>
      </c>
      <c r="W21" s="212">
        <v>6</v>
      </c>
      <c r="X21" s="212">
        <v>10</v>
      </c>
    </row>
    <row r="22" spans="1:24" ht="8.1" customHeight="1" x14ac:dyDescent="0.25">
      <c r="A22" s="212"/>
      <c r="B22" s="212"/>
      <c r="C22" s="127">
        <v>0</v>
      </c>
      <c r="D22" s="127">
        <v>-170</v>
      </c>
      <c r="E22" s="127">
        <v>0</v>
      </c>
      <c r="F22" s="127">
        <v>-98</v>
      </c>
      <c r="G22" s="127">
        <v>0</v>
      </c>
      <c r="H22" s="127">
        <v>-61</v>
      </c>
      <c r="I22" s="127">
        <v>0</v>
      </c>
      <c r="J22" s="127">
        <v>-28</v>
      </c>
      <c r="K22" s="127">
        <v>0</v>
      </c>
      <c r="L22" s="127">
        <v>-14</v>
      </c>
      <c r="M22" s="127">
        <v>0</v>
      </c>
      <c r="N22" s="127">
        <v>0</v>
      </c>
      <c r="O22" s="127">
        <v>0</v>
      </c>
      <c r="P22" s="127">
        <v>1</v>
      </c>
      <c r="Q22" s="127">
        <v>0</v>
      </c>
      <c r="R22" s="127">
        <v>10</v>
      </c>
      <c r="S22" s="127">
        <v>0</v>
      </c>
      <c r="T22" s="127">
        <v>15</v>
      </c>
      <c r="U22" s="127">
        <v>0</v>
      </c>
      <c r="V22" s="127">
        <v>23</v>
      </c>
      <c r="W22" s="212"/>
      <c r="X22" s="212"/>
    </row>
    <row r="23" spans="1:24" ht="8.1" customHeight="1" x14ac:dyDescent="0.25">
      <c r="A23" s="216">
        <v>10</v>
      </c>
      <c r="B23" s="216">
        <v>18</v>
      </c>
      <c r="C23" s="123">
        <v>110</v>
      </c>
      <c r="D23" s="123">
        <v>-95</v>
      </c>
      <c r="E23" s="123">
        <v>43</v>
      </c>
      <c r="F23" s="123">
        <v>-50</v>
      </c>
      <c r="G23" s="123">
        <v>43</v>
      </c>
      <c r="H23" s="123">
        <v>-32</v>
      </c>
      <c r="I23" s="123">
        <v>27</v>
      </c>
      <c r="J23" s="123">
        <v>-16</v>
      </c>
      <c r="K23" s="123">
        <v>18</v>
      </c>
      <c r="L23" s="123">
        <v>-6</v>
      </c>
      <c r="M23" s="123">
        <v>18</v>
      </c>
      <c r="N23" s="123">
        <v>-11</v>
      </c>
      <c r="O23" s="123">
        <v>18</v>
      </c>
      <c r="P23" s="123">
        <v>12</v>
      </c>
      <c r="Q23" s="123">
        <v>18</v>
      </c>
      <c r="R23" s="123">
        <v>23</v>
      </c>
      <c r="S23" s="123">
        <v>18</v>
      </c>
      <c r="T23" s="123">
        <v>29</v>
      </c>
      <c r="U23" s="123">
        <v>18</v>
      </c>
      <c r="V23" s="123">
        <v>39</v>
      </c>
      <c r="W23" s="216">
        <v>10</v>
      </c>
      <c r="X23" s="216">
        <v>18</v>
      </c>
    </row>
    <row r="24" spans="1:24" ht="8.1" customHeight="1" x14ac:dyDescent="0.25">
      <c r="A24" s="216"/>
      <c r="B24" s="216"/>
      <c r="C24" s="124">
        <v>0</v>
      </c>
      <c r="D24" s="124">
        <v>-205</v>
      </c>
      <c r="E24" s="124">
        <v>0</v>
      </c>
      <c r="F24" s="124">
        <v>-120</v>
      </c>
      <c r="G24" s="124">
        <v>0</v>
      </c>
      <c r="H24" s="124">
        <v>-75</v>
      </c>
      <c r="I24" s="124">
        <v>0</v>
      </c>
      <c r="J24" s="124">
        <v>-34</v>
      </c>
      <c r="K24" s="124">
        <v>0</v>
      </c>
      <c r="L24" s="124">
        <v>-17</v>
      </c>
      <c r="M24" s="124">
        <v>0</v>
      </c>
      <c r="N24" s="124">
        <v>0</v>
      </c>
      <c r="O24" s="124">
        <v>0</v>
      </c>
      <c r="P24" s="124">
        <v>1</v>
      </c>
      <c r="Q24" s="124">
        <v>0</v>
      </c>
      <c r="R24" s="124">
        <v>12</v>
      </c>
      <c r="S24" s="124">
        <v>0</v>
      </c>
      <c r="T24" s="124">
        <v>18</v>
      </c>
      <c r="U24" s="124">
        <v>0</v>
      </c>
      <c r="V24" s="124">
        <v>28</v>
      </c>
      <c r="W24" s="216"/>
      <c r="X24" s="216"/>
    </row>
    <row r="25" spans="1:24" ht="8.1" customHeight="1" x14ac:dyDescent="0.25">
      <c r="A25" s="212">
        <v>18</v>
      </c>
      <c r="B25" s="212">
        <v>30</v>
      </c>
      <c r="C25" s="125">
        <v>130</v>
      </c>
      <c r="D25" s="125">
        <v>-110</v>
      </c>
      <c r="E25" s="125">
        <v>52</v>
      </c>
      <c r="F25" s="125">
        <v>-65</v>
      </c>
      <c r="G25" s="125">
        <v>52</v>
      </c>
      <c r="H25" s="125">
        <v>-40</v>
      </c>
      <c r="I25" s="125">
        <v>33</v>
      </c>
      <c r="J25" s="125">
        <v>-20</v>
      </c>
      <c r="K25" s="125">
        <v>21</v>
      </c>
      <c r="L25" s="125">
        <v>-7</v>
      </c>
      <c r="M25" s="125">
        <v>21</v>
      </c>
      <c r="N25" s="125">
        <v>-13</v>
      </c>
      <c r="O25" s="125">
        <v>21</v>
      </c>
      <c r="P25" s="125">
        <v>15</v>
      </c>
      <c r="Q25" s="125">
        <v>21</v>
      </c>
      <c r="R25" s="125">
        <v>28</v>
      </c>
      <c r="S25" s="125">
        <v>21</v>
      </c>
      <c r="T25" s="125">
        <v>35</v>
      </c>
      <c r="U25" s="125">
        <v>21</v>
      </c>
      <c r="V25" s="125">
        <v>48</v>
      </c>
      <c r="W25" s="212">
        <v>18</v>
      </c>
      <c r="X25" s="212">
        <v>30</v>
      </c>
    </row>
    <row r="26" spans="1:24" ht="8.1" customHeight="1" x14ac:dyDescent="0.25">
      <c r="A26" s="212"/>
      <c r="B26" s="212"/>
      <c r="C26" s="127">
        <v>0</v>
      </c>
      <c r="D26" s="127">
        <v>-240</v>
      </c>
      <c r="E26" s="127">
        <v>0</v>
      </c>
      <c r="F26" s="127">
        <v>-149</v>
      </c>
      <c r="G26" s="127">
        <v>0</v>
      </c>
      <c r="H26" s="127">
        <v>-92</v>
      </c>
      <c r="I26" s="127">
        <v>0</v>
      </c>
      <c r="J26" s="127">
        <v>-41</v>
      </c>
      <c r="K26" s="127">
        <v>0</v>
      </c>
      <c r="L26" s="127">
        <v>-20</v>
      </c>
      <c r="M26" s="127">
        <v>0</v>
      </c>
      <c r="N26" s="127">
        <v>0</v>
      </c>
      <c r="O26" s="127">
        <v>0</v>
      </c>
      <c r="P26" s="127">
        <v>2</v>
      </c>
      <c r="Q26" s="127">
        <v>0</v>
      </c>
      <c r="R26" s="127">
        <v>15</v>
      </c>
      <c r="S26" s="127">
        <v>0</v>
      </c>
      <c r="T26" s="127">
        <v>22</v>
      </c>
      <c r="U26" s="126">
        <v>0</v>
      </c>
      <c r="V26" s="126">
        <v>35</v>
      </c>
      <c r="W26" s="212"/>
      <c r="X26" s="212"/>
    </row>
    <row r="27" spans="1:24" ht="8.1" customHeight="1" x14ac:dyDescent="0.25">
      <c r="A27" s="216">
        <v>30</v>
      </c>
      <c r="B27" s="216">
        <v>40</v>
      </c>
      <c r="C27" s="123">
        <v>160</v>
      </c>
      <c r="D27" s="123">
        <v>-120</v>
      </c>
      <c r="E27" s="217">
        <v>62</v>
      </c>
      <c r="F27" s="217">
        <v>-80</v>
      </c>
      <c r="G27" s="217">
        <v>62</v>
      </c>
      <c r="H27" s="217">
        <v>-50</v>
      </c>
      <c r="I27" s="223">
        <v>39</v>
      </c>
      <c r="J27" s="223">
        <v>-25</v>
      </c>
      <c r="K27" s="217">
        <v>25</v>
      </c>
      <c r="L27" s="217">
        <v>-9</v>
      </c>
      <c r="M27" s="217">
        <v>25</v>
      </c>
      <c r="N27" s="217">
        <v>-16</v>
      </c>
      <c r="O27" s="217">
        <v>25</v>
      </c>
      <c r="P27" s="217">
        <v>18</v>
      </c>
      <c r="Q27" s="217">
        <v>25</v>
      </c>
      <c r="R27" s="217">
        <v>33</v>
      </c>
      <c r="S27" s="217">
        <v>25</v>
      </c>
      <c r="T27" s="217">
        <v>42</v>
      </c>
      <c r="U27" s="217">
        <v>25</v>
      </c>
      <c r="V27" s="217">
        <v>59</v>
      </c>
      <c r="W27" s="220">
        <v>30</v>
      </c>
      <c r="X27" s="216">
        <v>40</v>
      </c>
    </row>
    <row r="28" spans="1:24" ht="8.1" customHeight="1" x14ac:dyDescent="0.25">
      <c r="A28" s="216"/>
      <c r="B28" s="216"/>
      <c r="C28" s="124">
        <v>0</v>
      </c>
      <c r="D28" s="124">
        <v>-280</v>
      </c>
      <c r="E28" s="214"/>
      <c r="F28" s="214"/>
      <c r="G28" s="214"/>
      <c r="H28" s="214"/>
      <c r="I28" s="221"/>
      <c r="J28" s="221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20"/>
      <c r="X28" s="216"/>
    </row>
    <row r="29" spans="1:24" ht="8.1" customHeight="1" x14ac:dyDescent="0.25">
      <c r="A29" s="216">
        <v>40</v>
      </c>
      <c r="B29" s="216">
        <v>50</v>
      </c>
      <c r="C29" s="123">
        <v>160</v>
      </c>
      <c r="D29" s="123">
        <v>-130</v>
      </c>
      <c r="E29" s="214">
        <v>0</v>
      </c>
      <c r="F29" s="214">
        <v>-180</v>
      </c>
      <c r="G29" s="214">
        <v>0</v>
      </c>
      <c r="H29" s="214">
        <v>-112</v>
      </c>
      <c r="I29" s="221">
        <v>0</v>
      </c>
      <c r="J29" s="221">
        <v>-50</v>
      </c>
      <c r="K29" s="214">
        <v>0</v>
      </c>
      <c r="L29" s="214">
        <v>-25</v>
      </c>
      <c r="M29" s="214">
        <v>0</v>
      </c>
      <c r="N29" s="214">
        <v>0</v>
      </c>
      <c r="O29" s="214">
        <v>0</v>
      </c>
      <c r="P29" s="214">
        <v>2</v>
      </c>
      <c r="Q29" s="214">
        <v>0</v>
      </c>
      <c r="R29" s="214">
        <v>17</v>
      </c>
      <c r="S29" s="214">
        <v>0</v>
      </c>
      <c r="T29" s="214">
        <v>26</v>
      </c>
      <c r="U29" s="214">
        <v>0</v>
      </c>
      <c r="V29" s="214">
        <v>43</v>
      </c>
      <c r="W29" s="220">
        <v>40</v>
      </c>
      <c r="X29" s="216">
        <v>50</v>
      </c>
    </row>
    <row r="30" spans="1:24" ht="8.1" customHeight="1" x14ac:dyDescent="0.25">
      <c r="A30" s="216"/>
      <c r="B30" s="216"/>
      <c r="C30" s="124">
        <v>0</v>
      </c>
      <c r="D30" s="124">
        <v>-290</v>
      </c>
      <c r="E30" s="215"/>
      <c r="F30" s="215"/>
      <c r="G30" s="215"/>
      <c r="H30" s="215"/>
      <c r="I30" s="222"/>
      <c r="J30" s="222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20"/>
      <c r="X30" s="216"/>
    </row>
    <row r="31" spans="1:24" ht="8.1" customHeight="1" x14ac:dyDescent="0.25">
      <c r="A31" s="212">
        <v>50</v>
      </c>
      <c r="B31" s="212">
        <v>65</v>
      </c>
      <c r="C31" s="125">
        <v>190</v>
      </c>
      <c r="D31" s="125">
        <v>-140</v>
      </c>
      <c r="E31" s="213">
        <v>74</v>
      </c>
      <c r="F31" s="213">
        <v>-100</v>
      </c>
      <c r="G31" s="213">
        <v>-74</v>
      </c>
      <c r="H31" s="213">
        <v>-60</v>
      </c>
      <c r="I31" s="213">
        <v>46</v>
      </c>
      <c r="J31" s="213">
        <v>-30</v>
      </c>
      <c r="K31" s="213">
        <v>30</v>
      </c>
      <c r="L31" s="213">
        <v>-10</v>
      </c>
      <c r="M31" s="213">
        <v>30</v>
      </c>
      <c r="N31" s="213">
        <v>-19</v>
      </c>
      <c r="O31" s="213">
        <v>30</v>
      </c>
      <c r="P31" s="213">
        <v>21</v>
      </c>
      <c r="Q31" s="213">
        <v>30</v>
      </c>
      <c r="R31" s="213">
        <v>39</v>
      </c>
      <c r="S31" s="218">
        <v>30</v>
      </c>
      <c r="T31" s="218">
        <v>51</v>
      </c>
      <c r="U31" s="125">
        <v>30</v>
      </c>
      <c r="V31" s="125">
        <v>72</v>
      </c>
      <c r="W31" s="212">
        <v>50</v>
      </c>
      <c r="X31" s="212">
        <v>65</v>
      </c>
    </row>
    <row r="32" spans="1:24" ht="8.1" customHeight="1" x14ac:dyDescent="0.25">
      <c r="A32" s="212"/>
      <c r="B32" s="212"/>
      <c r="C32" s="127">
        <v>0</v>
      </c>
      <c r="D32" s="127">
        <v>-330</v>
      </c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9"/>
      <c r="T32" s="219"/>
      <c r="U32" s="127">
        <v>0</v>
      </c>
      <c r="V32" s="127">
        <v>53</v>
      </c>
      <c r="W32" s="212"/>
      <c r="X32" s="212"/>
    </row>
    <row r="33" spans="1:24" ht="8.1" customHeight="1" x14ac:dyDescent="0.25">
      <c r="A33" s="212">
        <v>65</v>
      </c>
      <c r="B33" s="212">
        <v>80</v>
      </c>
      <c r="C33" s="125">
        <v>190</v>
      </c>
      <c r="D33" s="125">
        <v>-150</v>
      </c>
      <c r="E33" s="210">
        <v>0</v>
      </c>
      <c r="F33" s="210">
        <v>-220</v>
      </c>
      <c r="G33" s="210">
        <v>0</v>
      </c>
      <c r="H33" s="210">
        <v>-134</v>
      </c>
      <c r="I33" s="210">
        <v>0</v>
      </c>
      <c r="J33" s="210">
        <v>-60</v>
      </c>
      <c r="K33" s="210">
        <v>0</v>
      </c>
      <c r="L33" s="210">
        <v>-29</v>
      </c>
      <c r="M33" s="210">
        <v>0</v>
      </c>
      <c r="N33" s="210">
        <v>0</v>
      </c>
      <c r="O33" s="210">
        <v>0</v>
      </c>
      <c r="P33" s="210">
        <v>2</v>
      </c>
      <c r="Q33" s="210">
        <v>0</v>
      </c>
      <c r="R33" s="210">
        <v>20</v>
      </c>
      <c r="S33" s="210">
        <v>0</v>
      </c>
      <c r="T33" s="210">
        <v>32</v>
      </c>
      <c r="U33" s="125">
        <v>30</v>
      </c>
      <c r="V33" s="125">
        <v>78</v>
      </c>
      <c r="W33" s="212">
        <v>65</v>
      </c>
      <c r="X33" s="212">
        <v>80</v>
      </c>
    </row>
    <row r="34" spans="1:24" ht="8.1" customHeight="1" x14ac:dyDescent="0.25">
      <c r="A34" s="212"/>
      <c r="B34" s="212"/>
      <c r="C34" s="127">
        <v>0</v>
      </c>
      <c r="D34" s="127">
        <v>-340</v>
      </c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127">
        <v>0</v>
      </c>
      <c r="V34" s="127">
        <v>59</v>
      </c>
      <c r="W34" s="212"/>
      <c r="X34" s="212"/>
    </row>
    <row r="35" spans="1:24" ht="8.1" customHeight="1" x14ac:dyDescent="0.25">
      <c r="A35" s="216">
        <v>80</v>
      </c>
      <c r="B35" s="216">
        <v>100</v>
      </c>
      <c r="C35" s="123">
        <v>220</v>
      </c>
      <c r="D35" s="123">
        <v>-170</v>
      </c>
      <c r="E35" s="217">
        <v>87</v>
      </c>
      <c r="F35" s="217">
        <v>-120</v>
      </c>
      <c r="G35" s="217">
        <v>87</v>
      </c>
      <c r="H35" s="217">
        <v>-72</v>
      </c>
      <c r="I35" s="217">
        <v>54</v>
      </c>
      <c r="J35" s="217">
        <v>-36</v>
      </c>
      <c r="K35" s="217">
        <v>35</v>
      </c>
      <c r="L35" s="217">
        <v>-12</v>
      </c>
      <c r="M35" s="217">
        <v>35</v>
      </c>
      <c r="N35" s="217">
        <v>-22</v>
      </c>
      <c r="O35" s="217">
        <v>35</v>
      </c>
      <c r="P35" s="217">
        <v>25</v>
      </c>
      <c r="Q35" s="217">
        <v>35</v>
      </c>
      <c r="R35" s="217">
        <v>45</v>
      </c>
      <c r="S35" s="217">
        <v>35</v>
      </c>
      <c r="T35" s="217">
        <v>59</v>
      </c>
      <c r="U35" s="123">
        <v>35</v>
      </c>
      <c r="V35" s="123">
        <v>93</v>
      </c>
      <c r="W35" s="216">
        <v>80</v>
      </c>
      <c r="X35" s="216">
        <v>100</v>
      </c>
    </row>
    <row r="36" spans="1:24" ht="8.1" customHeight="1" x14ac:dyDescent="0.25">
      <c r="A36" s="216"/>
      <c r="B36" s="216"/>
      <c r="C36" s="124">
        <v>0</v>
      </c>
      <c r="D36" s="124">
        <v>-390</v>
      </c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124">
        <v>0</v>
      </c>
      <c r="V36" s="124">
        <v>71</v>
      </c>
      <c r="W36" s="216"/>
      <c r="X36" s="216"/>
    </row>
    <row r="37" spans="1:24" ht="8.1" customHeight="1" x14ac:dyDescent="0.25">
      <c r="A37" s="216">
        <v>100</v>
      </c>
      <c r="B37" s="216">
        <v>120</v>
      </c>
      <c r="C37" s="123">
        <v>220</v>
      </c>
      <c r="D37" s="123">
        <v>-180</v>
      </c>
      <c r="E37" s="214">
        <v>0</v>
      </c>
      <c r="F37" s="214">
        <v>-260</v>
      </c>
      <c r="G37" s="214">
        <v>0</v>
      </c>
      <c r="H37" s="214">
        <v>-159</v>
      </c>
      <c r="I37" s="214">
        <v>0</v>
      </c>
      <c r="J37" s="214">
        <v>-71</v>
      </c>
      <c r="K37" s="214">
        <v>0</v>
      </c>
      <c r="L37" s="214">
        <v>-34</v>
      </c>
      <c r="M37" s="214">
        <v>0</v>
      </c>
      <c r="N37" s="214">
        <v>0</v>
      </c>
      <c r="O37" s="214">
        <v>0</v>
      </c>
      <c r="P37" s="214">
        <v>3</v>
      </c>
      <c r="Q37" s="214">
        <v>0</v>
      </c>
      <c r="R37" s="214">
        <v>23</v>
      </c>
      <c r="S37" s="214">
        <v>0</v>
      </c>
      <c r="T37" s="214">
        <v>37</v>
      </c>
      <c r="U37" s="123">
        <v>35</v>
      </c>
      <c r="V37" s="123">
        <v>101</v>
      </c>
      <c r="W37" s="216">
        <v>100</v>
      </c>
      <c r="X37" s="216">
        <v>120</v>
      </c>
    </row>
    <row r="38" spans="1:24" ht="8.1" customHeight="1" x14ac:dyDescent="0.25">
      <c r="A38" s="216"/>
      <c r="B38" s="216"/>
      <c r="C38" s="124">
        <v>0</v>
      </c>
      <c r="D38" s="124">
        <v>-400</v>
      </c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124">
        <v>0</v>
      </c>
      <c r="V38" s="124">
        <v>79</v>
      </c>
      <c r="W38" s="216"/>
      <c r="X38" s="216"/>
    </row>
    <row r="39" spans="1:24" ht="8.1" customHeight="1" x14ac:dyDescent="0.25">
      <c r="A39" s="212">
        <v>120</v>
      </c>
      <c r="B39" s="212">
        <v>140</v>
      </c>
      <c r="C39" s="125">
        <v>250</v>
      </c>
      <c r="D39" s="125">
        <v>-200</v>
      </c>
      <c r="E39" s="213">
        <v>100</v>
      </c>
      <c r="F39" s="213">
        <v>145</v>
      </c>
      <c r="G39" s="213">
        <v>100</v>
      </c>
      <c r="H39" s="213">
        <v>-84</v>
      </c>
      <c r="I39" s="213">
        <v>63</v>
      </c>
      <c r="J39" s="213">
        <v>-43</v>
      </c>
      <c r="K39" s="213">
        <v>-40</v>
      </c>
      <c r="L39" s="213">
        <v>-14</v>
      </c>
      <c r="M39" s="213">
        <v>40</v>
      </c>
      <c r="N39" s="213">
        <v>-25</v>
      </c>
      <c r="O39" s="213">
        <v>40</v>
      </c>
      <c r="P39" s="213">
        <v>28</v>
      </c>
      <c r="Q39" s="213">
        <v>40</v>
      </c>
      <c r="R39" s="213">
        <v>52</v>
      </c>
      <c r="S39" s="213">
        <v>-40</v>
      </c>
      <c r="T39" s="213">
        <v>68</v>
      </c>
      <c r="U39" s="125">
        <v>40</v>
      </c>
      <c r="V39" s="125">
        <v>117</v>
      </c>
      <c r="W39" s="212">
        <v>120</v>
      </c>
      <c r="X39" s="212">
        <v>140</v>
      </c>
    </row>
    <row r="40" spans="1:24" ht="8.1" customHeight="1" x14ac:dyDescent="0.25">
      <c r="A40" s="212"/>
      <c r="B40" s="212"/>
      <c r="C40" s="127">
        <v>0</v>
      </c>
      <c r="D40" s="127">
        <v>-450</v>
      </c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127">
        <v>0</v>
      </c>
      <c r="V40" s="127">
        <v>92</v>
      </c>
      <c r="W40" s="212"/>
      <c r="X40" s="212"/>
    </row>
    <row r="41" spans="1:24" ht="8.1" customHeight="1" x14ac:dyDescent="0.25">
      <c r="A41" s="212">
        <v>140</v>
      </c>
      <c r="B41" s="212">
        <v>160</v>
      </c>
      <c r="C41" s="125">
        <v>250</v>
      </c>
      <c r="D41" s="125">
        <v>-210</v>
      </c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125">
        <v>40</v>
      </c>
      <c r="V41" s="125">
        <v>125</v>
      </c>
      <c r="W41" s="212">
        <v>140</v>
      </c>
      <c r="X41" s="212">
        <v>160</v>
      </c>
    </row>
    <row r="42" spans="1:24" ht="8.1" customHeight="1" x14ac:dyDescent="0.25">
      <c r="A42" s="212"/>
      <c r="B42" s="212"/>
      <c r="C42" s="127">
        <v>0</v>
      </c>
      <c r="D42" s="127">
        <v>-460</v>
      </c>
      <c r="E42" s="210">
        <v>0</v>
      </c>
      <c r="F42" s="210">
        <v>305</v>
      </c>
      <c r="G42" s="210">
        <v>0</v>
      </c>
      <c r="H42" s="210">
        <v>-185</v>
      </c>
      <c r="I42" s="210">
        <v>0</v>
      </c>
      <c r="J42" s="210">
        <v>-83</v>
      </c>
      <c r="K42" s="210">
        <v>0</v>
      </c>
      <c r="L42" s="210">
        <v>-39</v>
      </c>
      <c r="M42" s="210">
        <v>0</v>
      </c>
      <c r="N42" s="210">
        <v>0</v>
      </c>
      <c r="O42" s="210">
        <v>0</v>
      </c>
      <c r="P42" s="210">
        <v>3</v>
      </c>
      <c r="Q42" s="210">
        <v>0</v>
      </c>
      <c r="R42" s="210">
        <v>27</v>
      </c>
      <c r="S42" s="210">
        <v>0</v>
      </c>
      <c r="T42" s="210">
        <v>43</v>
      </c>
      <c r="U42" s="127">
        <v>0</v>
      </c>
      <c r="V42" s="127">
        <v>100</v>
      </c>
      <c r="W42" s="212"/>
      <c r="X42" s="212"/>
    </row>
    <row r="43" spans="1:24" ht="8.1" customHeight="1" x14ac:dyDescent="0.25">
      <c r="A43" s="212">
        <v>160</v>
      </c>
      <c r="B43" s="212">
        <v>180</v>
      </c>
      <c r="C43" s="125">
        <v>250</v>
      </c>
      <c r="D43" s="125">
        <v>-230</v>
      </c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125">
        <v>40</v>
      </c>
      <c r="V43" s="125">
        <v>133</v>
      </c>
      <c r="W43" s="212">
        <v>160</v>
      </c>
      <c r="X43" s="212">
        <v>180</v>
      </c>
    </row>
    <row r="44" spans="1:24" ht="8.1" customHeight="1" x14ac:dyDescent="0.25">
      <c r="A44" s="212"/>
      <c r="B44" s="212"/>
      <c r="C44" s="127">
        <v>0</v>
      </c>
      <c r="D44" s="127">
        <v>-480</v>
      </c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127">
        <v>0</v>
      </c>
      <c r="V44" s="127">
        <v>108</v>
      </c>
      <c r="W44" s="212"/>
      <c r="X44" s="212"/>
    </row>
    <row r="45" spans="1:24" ht="8.1" customHeight="1" x14ac:dyDescent="0.25">
      <c r="A45" s="216">
        <v>180</v>
      </c>
      <c r="B45" s="216">
        <v>200</v>
      </c>
      <c r="C45" s="123">
        <v>290</v>
      </c>
      <c r="D45" s="123">
        <v>-240</v>
      </c>
      <c r="E45" s="217">
        <v>115</v>
      </c>
      <c r="F45" s="217">
        <v>-170</v>
      </c>
      <c r="G45" s="217">
        <v>115</v>
      </c>
      <c r="H45" s="217">
        <v>-100</v>
      </c>
      <c r="I45" s="217">
        <v>72</v>
      </c>
      <c r="J45" s="217">
        <v>-50</v>
      </c>
      <c r="K45" s="217">
        <v>46</v>
      </c>
      <c r="L45" s="217">
        <v>-15</v>
      </c>
      <c r="M45" s="217">
        <v>46</v>
      </c>
      <c r="N45" s="217">
        <v>-29</v>
      </c>
      <c r="O45" s="217">
        <v>46</v>
      </c>
      <c r="P45" s="217">
        <v>33</v>
      </c>
      <c r="Q45" s="217">
        <v>46</v>
      </c>
      <c r="R45" s="217">
        <v>60</v>
      </c>
      <c r="S45" s="217">
        <v>46</v>
      </c>
      <c r="T45" s="217">
        <v>79</v>
      </c>
      <c r="U45" s="123">
        <v>46</v>
      </c>
      <c r="V45" s="123">
        <v>151</v>
      </c>
      <c r="W45" s="216">
        <v>180</v>
      </c>
      <c r="X45" s="216">
        <v>200</v>
      </c>
    </row>
    <row r="46" spans="1:24" ht="8.1" customHeight="1" x14ac:dyDescent="0.25">
      <c r="A46" s="216"/>
      <c r="B46" s="216"/>
      <c r="C46" s="124">
        <v>0</v>
      </c>
      <c r="D46" s="124">
        <v>530</v>
      </c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124">
        <v>0</v>
      </c>
      <c r="V46" s="124">
        <v>122</v>
      </c>
      <c r="W46" s="216"/>
      <c r="X46" s="216"/>
    </row>
    <row r="47" spans="1:24" ht="8.1" customHeight="1" x14ac:dyDescent="0.25">
      <c r="A47" s="216">
        <v>200</v>
      </c>
      <c r="B47" s="216">
        <v>225</v>
      </c>
      <c r="C47" s="123">
        <v>290</v>
      </c>
      <c r="D47" s="123">
        <v>260</v>
      </c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123">
        <v>46</v>
      </c>
      <c r="V47" s="123">
        <v>159</v>
      </c>
      <c r="W47" s="216">
        <v>200</v>
      </c>
      <c r="X47" s="216">
        <v>225</v>
      </c>
    </row>
    <row r="48" spans="1:24" ht="8.1" customHeight="1" x14ac:dyDescent="0.25">
      <c r="A48" s="216"/>
      <c r="B48" s="216"/>
      <c r="C48" s="124">
        <v>0</v>
      </c>
      <c r="D48" s="124">
        <v>550</v>
      </c>
      <c r="E48" s="214">
        <v>0</v>
      </c>
      <c r="F48" s="214">
        <v>-355</v>
      </c>
      <c r="G48" s="214">
        <v>0</v>
      </c>
      <c r="H48" s="214">
        <v>-215</v>
      </c>
      <c r="I48" s="214">
        <v>0</v>
      </c>
      <c r="J48" s="214">
        <v>-96</v>
      </c>
      <c r="K48" s="214">
        <v>0</v>
      </c>
      <c r="L48" s="214">
        <v>-44</v>
      </c>
      <c r="M48" s="214">
        <v>0</v>
      </c>
      <c r="N48" s="214">
        <v>0</v>
      </c>
      <c r="O48" s="214">
        <v>0</v>
      </c>
      <c r="P48" s="214">
        <v>4</v>
      </c>
      <c r="Q48" s="214">
        <v>0</v>
      </c>
      <c r="R48" s="214">
        <v>31</v>
      </c>
      <c r="S48" s="214">
        <v>0</v>
      </c>
      <c r="T48" s="214">
        <v>50</v>
      </c>
      <c r="U48" s="124">
        <v>0</v>
      </c>
      <c r="V48" s="124">
        <v>130</v>
      </c>
      <c r="W48" s="216"/>
      <c r="X48" s="216"/>
    </row>
    <row r="49" spans="1:24" ht="8.1" customHeight="1" x14ac:dyDescent="0.25">
      <c r="A49" s="216">
        <v>225</v>
      </c>
      <c r="B49" s="216">
        <v>250</v>
      </c>
      <c r="C49" s="123">
        <v>290</v>
      </c>
      <c r="D49" s="123">
        <v>280</v>
      </c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123">
        <v>46</v>
      </c>
      <c r="V49" s="123">
        <v>169</v>
      </c>
      <c r="W49" s="216">
        <v>225</v>
      </c>
      <c r="X49" s="216">
        <v>250</v>
      </c>
    </row>
    <row r="50" spans="1:24" ht="8.1" customHeight="1" x14ac:dyDescent="0.25">
      <c r="A50" s="216"/>
      <c r="B50" s="216"/>
      <c r="C50" s="124">
        <v>0</v>
      </c>
      <c r="D50" s="124">
        <v>570</v>
      </c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124">
        <v>0</v>
      </c>
      <c r="V50" s="124">
        <v>140</v>
      </c>
      <c r="W50" s="216"/>
      <c r="X50" s="216"/>
    </row>
    <row r="51" spans="1:24" ht="8.1" customHeight="1" x14ac:dyDescent="0.25">
      <c r="A51" s="212">
        <v>250</v>
      </c>
      <c r="B51" s="212">
        <v>280</v>
      </c>
      <c r="C51" s="125">
        <v>320</v>
      </c>
      <c r="D51" s="125">
        <v>300</v>
      </c>
      <c r="E51" s="213">
        <v>130</v>
      </c>
      <c r="F51" s="213">
        <v>-190</v>
      </c>
      <c r="G51" s="213">
        <v>130</v>
      </c>
      <c r="H51" s="213">
        <v>-110</v>
      </c>
      <c r="I51" s="213">
        <v>81</v>
      </c>
      <c r="J51" s="213">
        <v>-56</v>
      </c>
      <c r="K51" s="213">
        <v>52</v>
      </c>
      <c r="L51" s="213">
        <v>-17</v>
      </c>
      <c r="M51" s="213">
        <v>52</v>
      </c>
      <c r="N51" s="213">
        <v>32</v>
      </c>
      <c r="O51" s="213">
        <v>52</v>
      </c>
      <c r="P51" s="213">
        <v>-36</v>
      </c>
      <c r="Q51" s="213">
        <v>52</v>
      </c>
      <c r="R51" s="213">
        <v>66</v>
      </c>
      <c r="S51" s="213">
        <v>52</v>
      </c>
      <c r="T51" s="213">
        <v>88</v>
      </c>
      <c r="U51" s="125">
        <v>52</v>
      </c>
      <c r="V51" s="125">
        <v>190</v>
      </c>
      <c r="W51" s="212">
        <v>250</v>
      </c>
      <c r="X51" s="212">
        <v>280</v>
      </c>
    </row>
    <row r="52" spans="1:24" ht="8.1" customHeight="1" x14ac:dyDescent="0.25">
      <c r="A52" s="212"/>
      <c r="B52" s="212"/>
      <c r="C52" s="127">
        <v>0</v>
      </c>
      <c r="D52" s="127">
        <v>620</v>
      </c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127">
        <v>0</v>
      </c>
      <c r="V52" s="127">
        <v>158</v>
      </c>
      <c r="W52" s="212"/>
      <c r="X52" s="212"/>
    </row>
    <row r="53" spans="1:24" ht="8.1" customHeight="1" x14ac:dyDescent="0.25">
      <c r="A53" s="212">
        <v>280</v>
      </c>
      <c r="B53" s="212">
        <v>315</v>
      </c>
      <c r="C53" s="125">
        <v>320</v>
      </c>
      <c r="D53" s="125">
        <v>330</v>
      </c>
      <c r="E53" s="210">
        <v>0</v>
      </c>
      <c r="F53" s="210">
        <v>-400</v>
      </c>
      <c r="G53" s="210">
        <v>0</v>
      </c>
      <c r="H53" s="210">
        <v>-240</v>
      </c>
      <c r="I53" s="210">
        <v>0</v>
      </c>
      <c r="J53" s="210">
        <v>-108</v>
      </c>
      <c r="K53" s="210">
        <v>0</v>
      </c>
      <c r="L53" s="210">
        <v>-49</v>
      </c>
      <c r="M53" s="210">
        <v>0</v>
      </c>
      <c r="N53" s="210">
        <v>0</v>
      </c>
      <c r="O53" s="210">
        <v>0</v>
      </c>
      <c r="P53" s="210">
        <v>4</v>
      </c>
      <c r="Q53" s="210">
        <v>0</v>
      </c>
      <c r="R53" s="210">
        <v>34</v>
      </c>
      <c r="S53" s="210">
        <v>0</v>
      </c>
      <c r="T53" s="210">
        <v>56</v>
      </c>
      <c r="U53" s="125">
        <v>52</v>
      </c>
      <c r="V53" s="125">
        <v>202</v>
      </c>
      <c r="W53" s="212">
        <v>280</v>
      </c>
      <c r="X53" s="212">
        <v>315</v>
      </c>
    </row>
    <row r="54" spans="1:24" ht="8.1" customHeight="1" x14ac:dyDescent="0.25">
      <c r="A54" s="212"/>
      <c r="B54" s="212"/>
      <c r="C54" s="127">
        <v>0</v>
      </c>
      <c r="D54" s="127">
        <v>650</v>
      </c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127">
        <v>0</v>
      </c>
      <c r="V54" s="127">
        <v>170</v>
      </c>
      <c r="W54" s="212"/>
      <c r="X54" s="212"/>
    </row>
    <row r="55" spans="1:24" ht="8.1" customHeight="1" x14ac:dyDescent="0.25">
      <c r="A55" s="216">
        <v>315</v>
      </c>
      <c r="B55" s="216">
        <v>355</v>
      </c>
      <c r="C55" s="123">
        <v>360</v>
      </c>
      <c r="D55" s="123">
        <v>360</v>
      </c>
      <c r="E55" s="217">
        <v>140</v>
      </c>
      <c r="F55" s="217">
        <v>-210</v>
      </c>
      <c r="G55" s="217">
        <v>140</v>
      </c>
      <c r="H55" s="217">
        <v>-125</v>
      </c>
      <c r="I55" s="217">
        <v>89</v>
      </c>
      <c r="J55" s="217">
        <v>-62</v>
      </c>
      <c r="K55" s="217">
        <v>57</v>
      </c>
      <c r="L55" s="217">
        <v>-18</v>
      </c>
      <c r="M55" s="217">
        <v>57</v>
      </c>
      <c r="N55" s="217">
        <v>-36</v>
      </c>
      <c r="O55" s="217">
        <v>57</v>
      </c>
      <c r="P55" s="217">
        <v>40</v>
      </c>
      <c r="Q55" s="217">
        <v>57</v>
      </c>
      <c r="R55" s="217">
        <v>73</v>
      </c>
      <c r="S55" s="217">
        <v>57</v>
      </c>
      <c r="T55" s="217">
        <v>98</v>
      </c>
      <c r="U55" s="123">
        <v>57</v>
      </c>
      <c r="V55" s="123">
        <v>226</v>
      </c>
      <c r="W55" s="216">
        <v>315</v>
      </c>
      <c r="X55" s="216">
        <v>355</v>
      </c>
    </row>
    <row r="56" spans="1:24" ht="8.1" customHeight="1" x14ac:dyDescent="0.25">
      <c r="A56" s="216"/>
      <c r="B56" s="216"/>
      <c r="C56" s="124">
        <v>0</v>
      </c>
      <c r="D56" s="124">
        <v>-720</v>
      </c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124">
        <v>0</v>
      </c>
      <c r="V56" s="124">
        <v>190</v>
      </c>
      <c r="W56" s="216"/>
      <c r="X56" s="216"/>
    </row>
    <row r="57" spans="1:24" ht="8.1" customHeight="1" x14ac:dyDescent="0.25">
      <c r="A57" s="216">
        <v>355</v>
      </c>
      <c r="B57" s="216">
        <v>400</v>
      </c>
      <c r="C57" s="123">
        <v>360</v>
      </c>
      <c r="D57" s="123">
        <v>400</v>
      </c>
      <c r="E57" s="214">
        <v>0</v>
      </c>
      <c r="F57" s="214">
        <v>-440</v>
      </c>
      <c r="G57" s="214">
        <v>0</v>
      </c>
      <c r="H57" s="214">
        <v>-265</v>
      </c>
      <c r="I57" s="214">
        <v>0</v>
      </c>
      <c r="J57" s="214">
        <v>-119</v>
      </c>
      <c r="K57" s="214">
        <v>0</v>
      </c>
      <c r="L57" s="214">
        <v>-54</v>
      </c>
      <c r="M57" s="214">
        <v>0</v>
      </c>
      <c r="N57" s="214">
        <v>0</v>
      </c>
      <c r="O57" s="214">
        <v>0</v>
      </c>
      <c r="P57" s="214">
        <v>4</v>
      </c>
      <c r="Q57" s="214">
        <v>0</v>
      </c>
      <c r="R57" s="214">
        <v>37</v>
      </c>
      <c r="S57" s="214">
        <v>0</v>
      </c>
      <c r="T57" s="214">
        <v>62</v>
      </c>
      <c r="U57" s="123">
        <v>57</v>
      </c>
      <c r="V57" s="123">
        <v>244</v>
      </c>
      <c r="W57" s="216">
        <v>355</v>
      </c>
      <c r="X57" s="216">
        <v>400</v>
      </c>
    </row>
    <row r="58" spans="1:24" ht="8.1" customHeight="1" x14ac:dyDescent="0.25">
      <c r="A58" s="216"/>
      <c r="B58" s="216"/>
      <c r="C58" s="124">
        <v>0</v>
      </c>
      <c r="D58" s="124">
        <v>760</v>
      </c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124">
        <v>0</v>
      </c>
      <c r="V58" s="124">
        <v>208</v>
      </c>
      <c r="W58" s="216"/>
      <c r="X58" s="216"/>
    </row>
    <row r="59" spans="1:24" ht="8.1" customHeight="1" x14ac:dyDescent="0.25">
      <c r="A59" s="212">
        <v>400</v>
      </c>
      <c r="B59" s="212">
        <v>450</v>
      </c>
      <c r="C59" s="125">
        <v>400</v>
      </c>
      <c r="D59" s="125">
        <v>440</v>
      </c>
      <c r="E59" s="213">
        <v>155</v>
      </c>
      <c r="F59" s="213">
        <v>-230</v>
      </c>
      <c r="G59" s="213">
        <v>155</v>
      </c>
      <c r="H59" s="213">
        <v>-135</v>
      </c>
      <c r="I59" s="213">
        <v>97</v>
      </c>
      <c r="J59" s="213">
        <v>-68</v>
      </c>
      <c r="K59" s="213">
        <v>63</v>
      </c>
      <c r="L59" s="213">
        <v>-20</v>
      </c>
      <c r="M59" s="213">
        <v>63</v>
      </c>
      <c r="N59" s="213">
        <v>-40</v>
      </c>
      <c r="O59" s="213">
        <v>63</v>
      </c>
      <c r="P59" s="213">
        <v>45</v>
      </c>
      <c r="Q59" s="213">
        <v>63</v>
      </c>
      <c r="R59" s="213">
        <v>80</v>
      </c>
      <c r="S59" s="213">
        <v>63</v>
      </c>
      <c r="T59" s="213">
        <v>108</v>
      </c>
      <c r="U59" s="125">
        <v>63</v>
      </c>
      <c r="V59" s="125">
        <v>272</v>
      </c>
      <c r="W59" s="212">
        <v>400</v>
      </c>
      <c r="X59" s="212">
        <v>450</v>
      </c>
    </row>
    <row r="60" spans="1:24" ht="8.1" customHeight="1" x14ac:dyDescent="0.25">
      <c r="A60" s="212"/>
      <c r="B60" s="212"/>
      <c r="C60" s="127">
        <v>0</v>
      </c>
      <c r="D60" s="127">
        <v>840</v>
      </c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127">
        <v>0</v>
      </c>
      <c r="V60" s="127">
        <v>232</v>
      </c>
      <c r="W60" s="212"/>
      <c r="X60" s="212"/>
    </row>
    <row r="61" spans="1:24" ht="8.1" customHeight="1" x14ac:dyDescent="0.25">
      <c r="A61" s="212">
        <v>450</v>
      </c>
      <c r="B61" s="212">
        <v>500</v>
      </c>
      <c r="C61" s="125">
        <v>400</v>
      </c>
      <c r="D61" s="125">
        <v>480</v>
      </c>
      <c r="E61" s="210">
        <v>0</v>
      </c>
      <c r="F61" s="210">
        <v>-480</v>
      </c>
      <c r="G61" s="210">
        <v>0</v>
      </c>
      <c r="H61" s="210">
        <v>-290</v>
      </c>
      <c r="I61" s="210">
        <v>0</v>
      </c>
      <c r="J61" s="210">
        <v>-131</v>
      </c>
      <c r="K61" s="210">
        <v>0</v>
      </c>
      <c r="L61" s="210">
        <v>-60</v>
      </c>
      <c r="M61" s="210">
        <v>0</v>
      </c>
      <c r="N61" s="210">
        <v>0</v>
      </c>
      <c r="O61" s="210">
        <v>0</v>
      </c>
      <c r="P61" s="210">
        <v>5</v>
      </c>
      <c r="Q61" s="210">
        <v>0</v>
      </c>
      <c r="R61" s="210">
        <v>40</v>
      </c>
      <c r="S61" s="210">
        <v>0</v>
      </c>
      <c r="T61" s="210">
        <v>68</v>
      </c>
      <c r="U61" s="125">
        <v>63</v>
      </c>
      <c r="V61" s="125">
        <v>292</v>
      </c>
      <c r="W61" s="212">
        <v>450</v>
      </c>
      <c r="X61" s="212">
        <v>500</v>
      </c>
    </row>
    <row r="62" spans="1:24" ht="8.1" customHeight="1" x14ac:dyDescent="0.25">
      <c r="A62" s="212"/>
      <c r="B62" s="212"/>
      <c r="C62" s="127">
        <v>0</v>
      </c>
      <c r="D62" s="127">
        <v>880</v>
      </c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127">
        <v>0</v>
      </c>
      <c r="V62" s="127">
        <v>252</v>
      </c>
      <c r="W62" s="212"/>
      <c r="X62" s="212"/>
    </row>
    <row r="63" spans="1:24" ht="14.1" customHeight="1" x14ac:dyDescent="0.25">
      <c r="A63" s="158" t="s">
        <v>6</v>
      </c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</row>
    <row r="64" spans="1:24" ht="14.1" customHeight="1" x14ac:dyDescent="0.25">
      <c r="A64" s="158" t="s">
        <v>7</v>
      </c>
      <c r="B64" s="159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</row>
    <row r="100" spans="1:24" hidden="1" x14ac:dyDescent="0.25">
      <c r="A100" s="208"/>
      <c r="B100" s="209"/>
      <c r="C100" s="208" t="s">
        <v>0</v>
      </c>
      <c r="D100" s="209"/>
      <c r="E100" s="208" t="s">
        <v>0</v>
      </c>
      <c r="F100" s="209"/>
      <c r="G100" s="208" t="s">
        <v>0</v>
      </c>
      <c r="H100" s="209"/>
      <c r="I100" s="208" t="s">
        <v>0</v>
      </c>
      <c r="J100" s="209"/>
      <c r="K100" s="208" t="s">
        <v>0</v>
      </c>
      <c r="L100" s="209"/>
      <c r="M100" s="208" t="s">
        <v>0</v>
      </c>
      <c r="N100" s="209"/>
      <c r="O100" s="208" t="s">
        <v>0</v>
      </c>
      <c r="P100" s="209"/>
      <c r="Q100" s="208" t="s">
        <v>0</v>
      </c>
      <c r="R100" s="209"/>
      <c r="S100" s="208" t="s">
        <v>0</v>
      </c>
      <c r="T100" s="209"/>
      <c r="U100" s="208" t="s">
        <v>0</v>
      </c>
      <c r="V100" s="209"/>
      <c r="W100" s="208" t="s">
        <v>22</v>
      </c>
      <c r="X100" s="209"/>
    </row>
    <row r="101" spans="1:24" hidden="1" x14ac:dyDescent="0.25">
      <c r="A101" s="63" t="s">
        <v>4</v>
      </c>
      <c r="B101" s="63" t="s">
        <v>5</v>
      </c>
      <c r="C101" s="63" t="s">
        <v>8</v>
      </c>
      <c r="D101" s="63" t="s">
        <v>9</v>
      </c>
      <c r="E101" s="63" t="s">
        <v>10</v>
      </c>
      <c r="F101" s="63" t="s">
        <v>11</v>
      </c>
      <c r="G101" s="63" t="s">
        <v>10</v>
      </c>
      <c r="H101" s="63" t="s">
        <v>12</v>
      </c>
      <c r="I101" s="63" t="s">
        <v>13</v>
      </c>
      <c r="J101" s="63" t="s">
        <v>14</v>
      </c>
      <c r="K101" s="63" t="s">
        <v>15</v>
      </c>
      <c r="L101" s="63" t="s">
        <v>16</v>
      </c>
      <c r="M101" s="63" t="s">
        <v>15</v>
      </c>
      <c r="N101" s="63" t="s">
        <v>17</v>
      </c>
      <c r="O101" s="63" t="s">
        <v>15</v>
      </c>
      <c r="P101" s="63" t="s">
        <v>18</v>
      </c>
      <c r="Q101" s="63" t="s">
        <v>15</v>
      </c>
      <c r="R101" s="63" t="s">
        <v>19</v>
      </c>
      <c r="S101" s="63" t="s">
        <v>15</v>
      </c>
      <c r="T101" s="63" t="s">
        <v>20</v>
      </c>
      <c r="U101" s="63" t="s">
        <v>15</v>
      </c>
      <c r="V101" s="63" t="s">
        <v>21</v>
      </c>
      <c r="W101" s="63" t="s">
        <v>4</v>
      </c>
      <c r="X101" s="63" t="s">
        <v>5</v>
      </c>
    </row>
    <row r="102" spans="1:24" hidden="1" x14ac:dyDescent="0.25">
      <c r="A102" s="63" t="s">
        <v>2</v>
      </c>
      <c r="B102" s="63" t="s">
        <v>2</v>
      </c>
      <c r="C102" s="63" t="s">
        <v>3</v>
      </c>
      <c r="D102" s="63" t="s">
        <v>3</v>
      </c>
      <c r="E102" s="63" t="s">
        <v>3</v>
      </c>
      <c r="F102" s="63" t="s">
        <v>3</v>
      </c>
      <c r="G102" s="63" t="s">
        <v>3</v>
      </c>
      <c r="H102" s="63" t="s">
        <v>3</v>
      </c>
      <c r="I102" s="63" t="s">
        <v>3</v>
      </c>
      <c r="J102" s="63" t="s">
        <v>3</v>
      </c>
      <c r="K102" s="63" t="s">
        <v>3</v>
      </c>
      <c r="L102" s="63" t="s">
        <v>3</v>
      </c>
      <c r="M102" s="63" t="s">
        <v>3</v>
      </c>
      <c r="N102" s="63" t="s">
        <v>3</v>
      </c>
      <c r="O102" s="63" t="s">
        <v>3</v>
      </c>
      <c r="P102" s="63" t="s">
        <v>3</v>
      </c>
      <c r="Q102" s="63" t="s">
        <v>3</v>
      </c>
      <c r="R102" s="63" t="s">
        <v>3</v>
      </c>
      <c r="S102" s="63" t="s">
        <v>3</v>
      </c>
      <c r="T102" s="63" t="s">
        <v>3</v>
      </c>
      <c r="U102" s="63" t="s">
        <v>3</v>
      </c>
      <c r="V102" s="63" t="s">
        <v>3</v>
      </c>
      <c r="W102" s="63" t="s">
        <v>2</v>
      </c>
      <c r="X102" s="63" t="s">
        <v>2</v>
      </c>
    </row>
    <row r="103" spans="1:24" hidden="1" x14ac:dyDescent="0.25">
      <c r="A103" s="204">
        <v>0</v>
      </c>
      <c r="B103" s="204">
        <v>3</v>
      </c>
      <c r="C103" s="113">
        <v>60</v>
      </c>
      <c r="D103" s="113">
        <v>-60</v>
      </c>
      <c r="E103" s="113">
        <v>25</v>
      </c>
      <c r="F103" s="113">
        <v>-20</v>
      </c>
      <c r="G103" s="113">
        <v>25</v>
      </c>
      <c r="H103" s="113">
        <v>-14</v>
      </c>
      <c r="I103" s="113">
        <v>14</v>
      </c>
      <c r="J103" s="113">
        <v>-6</v>
      </c>
      <c r="K103" s="113">
        <v>10</v>
      </c>
      <c r="L103" s="113">
        <v>-2</v>
      </c>
      <c r="M103" s="113">
        <v>10</v>
      </c>
      <c r="N103" s="113">
        <v>-6</v>
      </c>
      <c r="O103" s="113">
        <v>10</v>
      </c>
      <c r="P103" s="113">
        <v>6</v>
      </c>
      <c r="Q103" s="113">
        <v>10</v>
      </c>
      <c r="R103" s="113">
        <v>10</v>
      </c>
      <c r="S103" s="113">
        <v>10</v>
      </c>
      <c r="T103" s="113">
        <v>12</v>
      </c>
      <c r="U103" s="113">
        <v>10</v>
      </c>
      <c r="V103" s="113">
        <v>20</v>
      </c>
      <c r="W103" s="204">
        <v>0</v>
      </c>
      <c r="X103" s="204">
        <v>3</v>
      </c>
    </row>
    <row r="104" spans="1:24" hidden="1" x14ac:dyDescent="0.25">
      <c r="A104" s="205"/>
      <c r="B104" s="205"/>
      <c r="C104" s="115">
        <v>0</v>
      </c>
      <c r="D104" s="115">
        <v>-120</v>
      </c>
      <c r="E104" s="115">
        <v>0</v>
      </c>
      <c r="F104" s="115">
        <v>-60</v>
      </c>
      <c r="G104" s="115">
        <v>0</v>
      </c>
      <c r="H104" s="115">
        <v>-39</v>
      </c>
      <c r="I104" s="115">
        <v>0</v>
      </c>
      <c r="J104" s="115">
        <v>-16</v>
      </c>
      <c r="K104" s="115">
        <v>0</v>
      </c>
      <c r="L104" s="115">
        <v>-8</v>
      </c>
      <c r="M104" s="115">
        <v>0</v>
      </c>
      <c r="N104" s="115">
        <v>0</v>
      </c>
      <c r="O104" s="115">
        <v>0</v>
      </c>
      <c r="P104" s="115">
        <v>0</v>
      </c>
      <c r="Q104" s="115">
        <v>0</v>
      </c>
      <c r="R104" s="115">
        <v>4</v>
      </c>
      <c r="S104" s="115">
        <v>0</v>
      </c>
      <c r="T104" s="115">
        <v>6</v>
      </c>
      <c r="U104" s="115">
        <v>0</v>
      </c>
      <c r="V104" s="115">
        <v>14</v>
      </c>
      <c r="W104" s="205"/>
      <c r="X104" s="205"/>
    </row>
    <row r="105" spans="1:24" hidden="1" x14ac:dyDescent="0.25">
      <c r="A105" s="206">
        <v>3</v>
      </c>
      <c r="B105" s="206">
        <v>6</v>
      </c>
      <c r="C105" s="112">
        <v>75</v>
      </c>
      <c r="D105" s="112">
        <v>-70</v>
      </c>
      <c r="E105" s="112">
        <v>30</v>
      </c>
      <c r="F105" s="112">
        <v>-30</v>
      </c>
      <c r="G105" s="112">
        <v>30</v>
      </c>
      <c r="H105" s="112">
        <v>-20</v>
      </c>
      <c r="I105" s="112">
        <v>18</v>
      </c>
      <c r="J105" s="112">
        <v>-10</v>
      </c>
      <c r="K105" s="112">
        <v>12</v>
      </c>
      <c r="L105" s="112">
        <v>-4</v>
      </c>
      <c r="M105" s="112">
        <v>12</v>
      </c>
      <c r="N105" s="112">
        <v>-8</v>
      </c>
      <c r="O105" s="112">
        <v>12</v>
      </c>
      <c r="P105" s="112">
        <v>9</v>
      </c>
      <c r="Q105" s="112">
        <v>12</v>
      </c>
      <c r="R105" s="112">
        <v>16</v>
      </c>
      <c r="S105" s="112">
        <v>12</v>
      </c>
      <c r="T105" s="112">
        <v>20</v>
      </c>
      <c r="U105" s="112">
        <v>12</v>
      </c>
      <c r="V105" s="112">
        <v>27</v>
      </c>
      <c r="W105" s="206">
        <v>3</v>
      </c>
      <c r="X105" s="206">
        <v>6</v>
      </c>
    </row>
    <row r="106" spans="1:24" hidden="1" x14ac:dyDescent="0.25">
      <c r="A106" s="207"/>
      <c r="B106" s="207"/>
      <c r="C106" s="111">
        <v>0</v>
      </c>
      <c r="D106" s="111">
        <v>-145</v>
      </c>
      <c r="E106" s="111">
        <v>0</v>
      </c>
      <c r="F106" s="111">
        <v>-78</v>
      </c>
      <c r="G106" s="111">
        <v>0</v>
      </c>
      <c r="H106" s="111">
        <v>-50</v>
      </c>
      <c r="I106" s="111">
        <v>0</v>
      </c>
      <c r="J106" s="111">
        <v>-28</v>
      </c>
      <c r="K106" s="111">
        <v>0</v>
      </c>
      <c r="L106" s="111">
        <v>-12</v>
      </c>
      <c r="M106" s="111">
        <v>0</v>
      </c>
      <c r="N106" s="111">
        <v>0</v>
      </c>
      <c r="O106" s="111">
        <v>0</v>
      </c>
      <c r="P106" s="111">
        <v>1</v>
      </c>
      <c r="Q106" s="111">
        <v>0</v>
      </c>
      <c r="R106" s="111">
        <v>8</v>
      </c>
      <c r="S106" s="111">
        <v>0</v>
      </c>
      <c r="T106" s="111">
        <v>12</v>
      </c>
      <c r="U106" s="111">
        <v>0</v>
      </c>
      <c r="V106" s="111">
        <v>19</v>
      </c>
      <c r="W106" s="207"/>
      <c r="X106" s="207"/>
    </row>
    <row r="107" spans="1:24" hidden="1" x14ac:dyDescent="0.25">
      <c r="A107" s="204">
        <v>6</v>
      </c>
      <c r="B107" s="204">
        <v>10</v>
      </c>
      <c r="C107" s="113">
        <v>90</v>
      </c>
      <c r="D107" s="113">
        <v>-80</v>
      </c>
      <c r="E107" s="113">
        <v>36</v>
      </c>
      <c r="F107" s="113">
        <v>-40</v>
      </c>
      <c r="G107" s="113">
        <v>36</v>
      </c>
      <c r="H107" s="113">
        <v>-25</v>
      </c>
      <c r="I107" s="113">
        <v>22</v>
      </c>
      <c r="J107" s="113">
        <v>-13</v>
      </c>
      <c r="K107" s="113">
        <v>15</v>
      </c>
      <c r="L107" s="113">
        <v>-5</v>
      </c>
      <c r="M107" s="113">
        <v>15</v>
      </c>
      <c r="N107" s="113">
        <v>-9</v>
      </c>
      <c r="O107" s="113">
        <v>15</v>
      </c>
      <c r="P107" s="113">
        <v>10</v>
      </c>
      <c r="Q107" s="113">
        <v>15</v>
      </c>
      <c r="R107" s="113">
        <v>19</v>
      </c>
      <c r="S107" s="113">
        <v>15</v>
      </c>
      <c r="T107" s="113">
        <v>24</v>
      </c>
      <c r="U107" s="113">
        <v>15</v>
      </c>
      <c r="V107" s="113">
        <v>32</v>
      </c>
      <c r="W107" s="204">
        <v>6</v>
      </c>
      <c r="X107" s="204">
        <v>10</v>
      </c>
    </row>
    <row r="108" spans="1:24" hidden="1" x14ac:dyDescent="0.25">
      <c r="A108" s="205"/>
      <c r="B108" s="205"/>
      <c r="C108" s="115">
        <v>0</v>
      </c>
      <c r="D108" s="115">
        <v>-170</v>
      </c>
      <c r="E108" s="115">
        <v>0</v>
      </c>
      <c r="F108" s="115">
        <v>-98</v>
      </c>
      <c r="G108" s="115">
        <v>0</v>
      </c>
      <c r="H108" s="115">
        <v>-61</v>
      </c>
      <c r="I108" s="115">
        <v>0</v>
      </c>
      <c r="J108" s="115">
        <v>-28</v>
      </c>
      <c r="K108" s="115">
        <v>0</v>
      </c>
      <c r="L108" s="115">
        <v>-14</v>
      </c>
      <c r="M108" s="115">
        <v>0</v>
      </c>
      <c r="N108" s="115">
        <v>0</v>
      </c>
      <c r="O108" s="115">
        <v>0</v>
      </c>
      <c r="P108" s="115">
        <v>1</v>
      </c>
      <c r="Q108" s="115">
        <v>0</v>
      </c>
      <c r="R108" s="115">
        <v>10</v>
      </c>
      <c r="S108" s="115">
        <v>0</v>
      </c>
      <c r="T108" s="115">
        <v>15</v>
      </c>
      <c r="U108" s="115">
        <v>0</v>
      </c>
      <c r="V108" s="115">
        <v>23</v>
      </c>
      <c r="W108" s="205"/>
      <c r="X108" s="205"/>
    </row>
    <row r="109" spans="1:24" hidden="1" x14ac:dyDescent="0.25">
      <c r="A109" s="206">
        <v>10</v>
      </c>
      <c r="B109" s="206">
        <v>18</v>
      </c>
      <c r="C109" s="112">
        <v>110</v>
      </c>
      <c r="D109" s="112">
        <v>-95</v>
      </c>
      <c r="E109" s="112">
        <v>43</v>
      </c>
      <c r="F109" s="112">
        <v>-50</v>
      </c>
      <c r="G109" s="112">
        <v>43</v>
      </c>
      <c r="H109" s="112">
        <v>-32</v>
      </c>
      <c r="I109" s="112">
        <v>27</v>
      </c>
      <c r="J109" s="112">
        <v>-16</v>
      </c>
      <c r="K109" s="112">
        <v>18</v>
      </c>
      <c r="L109" s="112">
        <v>-6</v>
      </c>
      <c r="M109" s="112">
        <v>18</v>
      </c>
      <c r="N109" s="112">
        <v>-11</v>
      </c>
      <c r="O109" s="112">
        <v>18</v>
      </c>
      <c r="P109" s="112">
        <v>12</v>
      </c>
      <c r="Q109" s="112">
        <v>18</v>
      </c>
      <c r="R109" s="112">
        <v>23</v>
      </c>
      <c r="S109" s="112">
        <v>18</v>
      </c>
      <c r="T109" s="112">
        <v>29</v>
      </c>
      <c r="U109" s="112">
        <v>18</v>
      </c>
      <c r="V109" s="112">
        <v>39</v>
      </c>
      <c r="W109" s="206">
        <v>10</v>
      </c>
      <c r="X109" s="206">
        <v>18</v>
      </c>
    </row>
    <row r="110" spans="1:24" hidden="1" x14ac:dyDescent="0.25">
      <c r="A110" s="207"/>
      <c r="B110" s="207"/>
      <c r="C110" s="111">
        <v>0</v>
      </c>
      <c r="D110" s="111">
        <v>-205</v>
      </c>
      <c r="E110" s="111">
        <v>0</v>
      </c>
      <c r="F110" s="111">
        <v>-120</v>
      </c>
      <c r="G110" s="111">
        <v>0</v>
      </c>
      <c r="H110" s="111">
        <v>-75</v>
      </c>
      <c r="I110" s="111">
        <v>0</v>
      </c>
      <c r="J110" s="111">
        <v>-34</v>
      </c>
      <c r="K110" s="111">
        <v>0</v>
      </c>
      <c r="L110" s="111">
        <v>-17</v>
      </c>
      <c r="M110" s="111">
        <v>0</v>
      </c>
      <c r="N110" s="111">
        <v>0</v>
      </c>
      <c r="O110" s="111">
        <v>0</v>
      </c>
      <c r="P110" s="111">
        <v>1</v>
      </c>
      <c r="Q110" s="111">
        <v>0</v>
      </c>
      <c r="R110" s="111">
        <v>12</v>
      </c>
      <c r="S110" s="111">
        <v>0</v>
      </c>
      <c r="T110" s="111">
        <v>18</v>
      </c>
      <c r="U110" s="111">
        <v>0</v>
      </c>
      <c r="V110" s="111">
        <v>28</v>
      </c>
      <c r="W110" s="207"/>
      <c r="X110" s="207"/>
    </row>
    <row r="111" spans="1:24" hidden="1" x14ac:dyDescent="0.25">
      <c r="A111" s="204">
        <v>18</v>
      </c>
      <c r="B111" s="204">
        <v>30</v>
      </c>
      <c r="C111" s="113">
        <v>130</v>
      </c>
      <c r="D111" s="113">
        <v>-110</v>
      </c>
      <c r="E111" s="113">
        <v>52</v>
      </c>
      <c r="F111" s="113">
        <v>-65</v>
      </c>
      <c r="G111" s="113">
        <v>52</v>
      </c>
      <c r="H111" s="113">
        <v>-40</v>
      </c>
      <c r="I111" s="113">
        <v>33</v>
      </c>
      <c r="J111" s="113">
        <v>-20</v>
      </c>
      <c r="K111" s="113">
        <v>21</v>
      </c>
      <c r="L111" s="113">
        <v>-7</v>
      </c>
      <c r="M111" s="113">
        <v>21</v>
      </c>
      <c r="N111" s="113">
        <v>-13</v>
      </c>
      <c r="O111" s="113">
        <v>21</v>
      </c>
      <c r="P111" s="113">
        <v>15</v>
      </c>
      <c r="Q111" s="113">
        <v>21</v>
      </c>
      <c r="R111" s="113">
        <v>28</v>
      </c>
      <c r="S111" s="113">
        <v>21</v>
      </c>
      <c r="T111" s="113">
        <v>35</v>
      </c>
      <c r="U111" s="113">
        <v>21</v>
      </c>
      <c r="V111" s="113">
        <v>48</v>
      </c>
      <c r="W111" s="204">
        <v>18</v>
      </c>
      <c r="X111" s="204">
        <v>30</v>
      </c>
    </row>
    <row r="112" spans="1:24" hidden="1" x14ac:dyDescent="0.25">
      <c r="A112" s="205"/>
      <c r="B112" s="205"/>
      <c r="C112" s="115">
        <v>0</v>
      </c>
      <c r="D112" s="115">
        <v>-240</v>
      </c>
      <c r="E112" s="115">
        <v>0</v>
      </c>
      <c r="F112" s="115">
        <v>-149</v>
      </c>
      <c r="G112" s="115">
        <v>0</v>
      </c>
      <c r="H112" s="115">
        <v>-92</v>
      </c>
      <c r="I112" s="115">
        <v>0</v>
      </c>
      <c r="J112" s="115">
        <v>-41</v>
      </c>
      <c r="K112" s="115">
        <v>0</v>
      </c>
      <c r="L112" s="115">
        <v>-20</v>
      </c>
      <c r="M112" s="115">
        <v>0</v>
      </c>
      <c r="N112" s="115">
        <v>0</v>
      </c>
      <c r="O112" s="115">
        <v>0</v>
      </c>
      <c r="P112" s="115">
        <v>2</v>
      </c>
      <c r="Q112" s="115">
        <v>0</v>
      </c>
      <c r="R112" s="115">
        <v>15</v>
      </c>
      <c r="S112" s="115">
        <v>0</v>
      </c>
      <c r="T112" s="115">
        <v>22</v>
      </c>
      <c r="U112" s="114">
        <v>0</v>
      </c>
      <c r="V112" s="114">
        <v>35</v>
      </c>
      <c r="W112" s="205"/>
      <c r="X112" s="205"/>
    </row>
    <row r="113" spans="1:24" hidden="1" x14ac:dyDescent="0.25">
      <c r="A113" s="206">
        <v>30</v>
      </c>
      <c r="B113" s="206">
        <v>40</v>
      </c>
      <c r="C113" s="112">
        <v>160</v>
      </c>
      <c r="D113" s="112">
        <v>-120</v>
      </c>
      <c r="E113" s="112">
        <v>62</v>
      </c>
      <c r="F113" s="112">
        <v>-80</v>
      </c>
      <c r="G113" s="112">
        <v>62</v>
      </c>
      <c r="H113" s="112">
        <v>-50</v>
      </c>
      <c r="I113" s="112">
        <v>39</v>
      </c>
      <c r="J113" s="112">
        <v>-25</v>
      </c>
      <c r="K113" s="112">
        <v>25</v>
      </c>
      <c r="L113" s="112">
        <v>-9</v>
      </c>
      <c r="M113" s="112">
        <v>25</v>
      </c>
      <c r="N113" s="112">
        <v>-16</v>
      </c>
      <c r="O113" s="112">
        <v>25</v>
      </c>
      <c r="P113" s="112">
        <v>18</v>
      </c>
      <c r="Q113" s="112">
        <v>25</v>
      </c>
      <c r="R113" s="112">
        <v>33</v>
      </c>
      <c r="S113" s="112">
        <v>25</v>
      </c>
      <c r="T113" s="112">
        <v>42</v>
      </c>
      <c r="U113" s="112">
        <v>25</v>
      </c>
      <c r="V113" s="112">
        <v>59</v>
      </c>
      <c r="W113" s="206">
        <v>30</v>
      </c>
      <c r="X113" s="206">
        <v>40</v>
      </c>
    </row>
    <row r="114" spans="1:24" hidden="1" x14ac:dyDescent="0.25">
      <c r="A114" s="207"/>
      <c r="B114" s="207"/>
      <c r="C114" s="111">
        <v>0</v>
      </c>
      <c r="D114" s="111">
        <v>-280</v>
      </c>
      <c r="E114" s="110">
        <v>0</v>
      </c>
      <c r="F114" s="110">
        <v>-180</v>
      </c>
      <c r="G114" s="110">
        <v>0</v>
      </c>
      <c r="H114" s="110">
        <v>-112</v>
      </c>
      <c r="I114" s="110">
        <v>0</v>
      </c>
      <c r="J114" s="110">
        <v>-50</v>
      </c>
      <c r="K114" s="110">
        <v>0</v>
      </c>
      <c r="L114" s="110">
        <v>-25</v>
      </c>
      <c r="M114" s="110">
        <v>0</v>
      </c>
      <c r="N114" s="110">
        <v>0</v>
      </c>
      <c r="O114" s="110">
        <v>0</v>
      </c>
      <c r="P114" s="110">
        <v>2</v>
      </c>
      <c r="Q114" s="110">
        <v>0</v>
      </c>
      <c r="R114" s="110">
        <v>17</v>
      </c>
      <c r="S114" s="110">
        <v>0</v>
      </c>
      <c r="T114" s="110">
        <v>26</v>
      </c>
      <c r="U114" s="110">
        <v>0</v>
      </c>
      <c r="V114" s="110">
        <v>43</v>
      </c>
      <c r="W114" s="207"/>
      <c r="X114" s="207"/>
    </row>
    <row r="115" spans="1:24" hidden="1" x14ac:dyDescent="0.25">
      <c r="A115" s="206">
        <v>40</v>
      </c>
      <c r="B115" s="206">
        <v>50</v>
      </c>
      <c r="C115" s="112">
        <v>160</v>
      </c>
      <c r="D115" s="112">
        <v>-130</v>
      </c>
      <c r="E115" s="112">
        <v>-62</v>
      </c>
      <c r="F115" s="112">
        <v>-80</v>
      </c>
      <c r="G115" s="112">
        <v>62</v>
      </c>
      <c r="H115" s="112">
        <v>-50</v>
      </c>
      <c r="I115" s="112">
        <v>39</v>
      </c>
      <c r="J115" s="112">
        <v>-25</v>
      </c>
      <c r="K115" s="112">
        <v>25</v>
      </c>
      <c r="L115" s="112">
        <v>-9</v>
      </c>
      <c r="M115" s="112">
        <v>25</v>
      </c>
      <c r="N115" s="112">
        <v>-16</v>
      </c>
      <c r="O115" s="112">
        <v>25</v>
      </c>
      <c r="P115" s="112">
        <v>18</v>
      </c>
      <c r="Q115" s="112">
        <v>25</v>
      </c>
      <c r="R115" s="112">
        <v>33</v>
      </c>
      <c r="S115" s="112">
        <v>25</v>
      </c>
      <c r="T115" s="112">
        <v>42</v>
      </c>
      <c r="U115" s="112">
        <v>25</v>
      </c>
      <c r="V115" s="112">
        <v>59</v>
      </c>
      <c r="W115" s="206">
        <v>40</v>
      </c>
      <c r="X115" s="206">
        <v>50</v>
      </c>
    </row>
    <row r="116" spans="1:24" hidden="1" x14ac:dyDescent="0.25">
      <c r="A116" s="207"/>
      <c r="B116" s="207"/>
      <c r="C116" s="111">
        <v>0</v>
      </c>
      <c r="D116" s="111">
        <v>-290</v>
      </c>
      <c r="E116" s="110">
        <v>-124</v>
      </c>
      <c r="F116" s="110">
        <v>-180</v>
      </c>
      <c r="G116" s="110">
        <v>0</v>
      </c>
      <c r="H116" s="110">
        <v>-112</v>
      </c>
      <c r="I116" s="110">
        <v>0</v>
      </c>
      <c r="J116" s="110">
        <v>-50</v>
      </c>
      <c r="K116" s="110">
        <v>0</v>
      </c>
      <c r="L116" s="110">
        <v>-25</v>
      </c>
      <c r="M116" s="110">
        <v>0</v>
      </c>
      <c r="N116" s="110">
        <v>0</v>
      </c>
      <c r="O116" s="110">
        <v>0</v>
      </c>
      <c r="P116" s="110">
        <v>2</v>
      </c>
      <c r="Q116" s="110">
        <v>0</v>
      </c>
      <c r="R116" s="110">
        <v>17</v>
      </c>
      <c r="S116" s="110">
        <v>0</v>
      </c>
      <c r="T116" s="110">
        <v>26</v>
      </c>
      <c r="U116" s="110">
        <v>0</v>
      </c>
      <c r="V116" s="110">
        <v>43</v>
      </c>
      <c r="W116" s="207"/>
      <c r="X116" s="207"/>
    </row>
    <row r="117" spans="1:24" hidden="1" x14ac:dyDescent="0.25">
      <c r="A117" s="204">
        <v>50</v>
      </c>
      <c r="B117" s="204">
        <v>65</v>
      </c>
      <c r="C117" s="113">
        <v>190</v>
      </c>
      <c r="D117" s="113">
        <v>-140</v>
      </c>
      <c r="E117" s="113">
        <v>74</v>
      </c>
      <c r="F117" s="113">
        <v>-100</v>
      </c>
      <c r="G117" s="113">
        <v>-74</v>
      </c>
      <c r="H117" s="113">
        <v>-60</v>
      </c>
      <c r="I117" s="113">
        <v>46</v>
      </c>
      <c r="J117" s="113">
        <v>-30</v>
      </c>
      <c r="K117" s="113">
        <v>30</v>
      </c>
      <c r="L117" s="113">
        <v>-10</v>
      </c>
      <c r="M117" s="113">
        <v>30</v>
      </c>
      <c r="N117" s="113">
        <v>-19</v>
      </c>
      <c r="O117" s="113">
        <v>30</v>
      </c>
      <c r="P117" s="113">
        <v>21</v>
      </c>
      <c r="Q117" s="113">
        <v>30</v>
      </c>
      <c r="R117" s="113">
        <v>39</v>
      </c>
      <c r="S117" s="113">
        <v>30</v>
      </c>
      <c r="T117" s="113">
        <v>51</v>
      </c>
      <c r="U117" s="113">
        <v>30</v>
      </c>
      <c r="V117" s="113">
        <v>72</v>
      </c>
      <c r="W117" s="204">
        <v>50</v>
      </c>
      <c r="X117" s="204">
        <v>65</v>
      </c>
    </row>
    <row r="118" spans="1:24" hidden="1" x14ac:dyDescent="0.25">
      <c r="A118" s="205"/>
      <c r="B118" s="205"/>
      <c r="C118" s="115">
        <v>0</v>
      </c>
      <c r="D118" s="115">
        <v>-330</v>
      </c>
      <c r="E118" s="114">
        <v>0</v>
      </c>
      <c r="F118" s="114">
        <v>-220</v>
      </c>
      <c r="G118" s="114">
        <v>0</v>
      </c>
      <c r="H118" s="114">
        <v>-134</v>
      </c>
      <c r="I118" s="114">
        <v>0</v>
      </c>
      <c r="J118" s="114">
        <v>-60</v>
      </c>
      <c r="K118" s="114">
        <v>0</v>
      </c>
      <c r="L118" s="114">
        <v>-29</v>
      </c>
      <c r="M118" s="114">
        <v>0</v>
      </c>
      <c r="N118" s="114">
        <v>0</v>
      </c>
      <c r="O118" s="114">
        <v>0</v>
      </c>
      <c r="P118" s="114">
        <v>2</v>
      </c>
      <c r="Q118" s="114">
        <v>0</v>
      </c>
      <c r="R118" s="114">
        <v>20</v>
      </c>
      <c r="S118" s="114">
        <v>0</v>
      </c>
      <c r="T118" s="114">
        <v>32</v>
      </c>
      <c r="U118" s="115">
        <v>0</v>
      </c>
      <c r="V118" s="115">
        <v>53</v>
      </c>
      <c r="W118" s="205"/>
      <c r="X118" s="205"/>
    </row>
    <row r="119" spans="1:24" hidden="1" x14ac:dyDescent="0.25">
      <c r="A119" s="204">
        <v>65</v>
      </c>
      <c r="B119" s="204">
        <v>80</v>
      </c>
      <c r="C119" s="113">
        <v>190</v>
      </c>
      <c r="D119" s="113">
        <v>-150</v>
      </c>
      <c r="E119" s="113">
        <v>74</v>
      </c>
      <c r="F119" s="113">
        <v>-100</v>
      </c>
      <c r="G119" s="113">
        <v>-74</v>
      </c>
      <c r="H119" s="113">
        <v>-60</v>
      </c>
      <c r="I119" s="113">
        <v>46</v>
      </c>
      <c r="J119" s="113">
        <v>-30</v>
      </c>
      <c r="K119" s="113">
        <v>30</v>
      </c>
      <c r="L119" s="113">
        <v>-10</v>
      </c>
      <c r="M119" s="113">
        <v>30</v>
      </c>
      <c r="N119" s="113">
        <v>-19</v>
      </c>
      <c r="O119" s="113">
        <v>30</v>
      </c>
      <c r="P119" s="113">
        <v>21</v>
      </c>
      <c r="Q119" s="113">
        <v>30</v>
      </c>
      <c r="R119" s="113">
        <v>39</v>
      </c>
      <c r="S119" s="113">
        <v>30</v>
      </c>
      <c r="T119" s="113">
        <v>51</v>
      </c>
      <c r="U119" s="113">
        <v>30</v>
      </c>
      <c r="V119" s="113">
        <v>78</v>
      </c>
      <c r="W119" s="204">
        <v>65</v>
      </c>
      <c r="X119" s="204">
        <v>80</v>
      </c>
    </row>
    <row r="120" spans="1:24" hidden="1" x14ac:dyDescent="0.25">
      <c r="A120" s="205"/>
      <c r="B120" s="205"/>
      <c r="C120" s="115">
        <v>0</v>
      </c>
      <c r="D120" s="115">
        <v>-340</v>
      </c>
      <c r="E120" s="114">
        <v>0</v>
      </c>
      <c r="F120" s="114">
        <v>-220</v>
      </c>
      <c r="G120" s="114">
        <v>0</v>
      </c>
      <c r="H120" s="114">
        <v>-134</v>
      </c>
      <c r="I120" s="114">
        <v>0</v>
      </c>
      <c r="J120" s="114">
        <v>-60</v>
      </c>
      <c r="K120" s="114">
        <v>0</v>
      </c>
      <c r="L120" s="114">
        <v>-29</v>
      </c>
      <c r="M120" s="114">
        <v>0</v>
      </c>
      <c r="N120" s="114">
        <v>0</v>
      </c>
      <c r="O120" s="114">
        <v>0</v>
      </c>
      <c r="P120" s="114">
        <v>2</v>
      </c>
      <c r="Q120" s="114">
        <v>0</v>
      </c>
      <c r="R120" s="114">
        <v>20</v>
      </c>
      <c r="S120" s="114">
        <v>0</v>
      </c>
      <c r="T120" s="114">
        <v>32</v>
      </c>
      <c r="U120" s="115">
        <v>0</v>
      </c>
      <c r="V120" s="115">
        <v>59</v>
      </c>
      <c r="W120" s="205"/>
      <c r="X120" s="205"/>
    </row>
    <row r="121" spans="1:24" hidden="1" x14ac:dyDescent="0.25">
      <c r="A121" s="206">
        <v>80</v>
      </c>
      <c r="B121" s="206">
        <v>100</v>
      </c>
      <c r="C121" s="112">
        <v>220</v>
      </c>
      <c r="D121" s="112">
        <v>-170</v>
      </c>
      <c r="E121" s="112">
        <v>87</v>
      </c>
      <c r="F121" s="112">
        <v>-120</v>
      </c>
      <c r="G121" s="112">
        <v>87</v>
      </c>
      <c r="H121" s="112">
        <v>-72</v>
      </c>
      <c r="I121" s="112">
        <v>54</v>
      </c>
      <c r="J121" s="112">
        <v>-36</v>
      </c>
      <c r="K121" s="112">
        <v>35</v>
      </c>
      <c r="L121" s="112">
        <v>-12</v>
      </c>
      <c r="M121" s="112">
        <v>35</v>
      </c>
      <c r="N121" s="112">
        <v>-22</v>
      </c>
      <c r="O121" s="112">
        <v>35</v>
      </c>
      <c r="P121" s="112">
        <v>25</v>
      </c>
      <c r="Q121" s="112">
        <v>35</v>
      </c>
      <c r="R121" s="112">
        <v>45</v>
      </c>
      <c r="S121" s="112">
        <v>35</v>
      </c>
      <c r="T121" s="112">
        <v>59</v>
      </c>
      <c r="U121" s="112">
        <v>35</v>
      </c>
      <c r="V121" s="112">
        <v>93</v>
      </c>
      <c r="W121" s="206">
        <v>80</v>
      </c>
      <c r="X121" s="206">
        <v>100</v>
      </c>
    </row>
    <row r="122" spans="1:24" hidden="1" x14ac:dyDescent="0.25">
      <c r="A122" s="207"/>
      <c r="B122" s="207"/>
      <c r="C122" s="111">
        <v>0</v>
      </c>
      <c r="D122" s="111">
        <v>-390</v>
      </c>
      <c r="E122" s="110">
        <v>0</v>
      </c>
      <c r="F122" s="110">
        <v>-260</v>
      </c>
      <c r="G122" s="110">
        <v>0</v>
      </c>
      <c r="H122" s="110">
        <v>-159</v>
      </c>
      <c r="I122" s="110">
        <v>0</v>
      </c>
      <c r="J122" s="110">
        <v>-71</v>
      </c>
      <c r="K122" s="110">
        <v>0</v>
      </c>
      <c r="L122" s="110">
        <v>-34</v>
      </c>
      <c r="M122" s="110">
        <v>0</v>
      </c>
      <c r="N122" s="110">
        <v>0</v>
      </c>
      <c r="O122" s="110">
        <v>0</v>
      </c>
      <c r="P122" s="110">
        <v>3</v>
      </c>
      <c r="Q122" s="110">
        <v>0</v>
      </c>
      <c r="R122" s="110">
        <v>23</v>
      </c>
      <c r="S122" s="110">
        <v>0</v>
      </c>
      <c r="T122" s="110">
        <v>37</v>
      </c>
      <c r="U122" s="111">
        <v>0</v>
      </c>
      <c r="V122" s="111">
        <v>71</v>
      </c>
      <c r="W122" s="207"/>
      <c r="X122" s="207"/>
    </row>
    <row r="123" spans="1:24" hidden="1" x14ac:dyDescent="0.25">
      <c r="A123" s="206">
        <v>100</v>
      </c>
      <c r="B123" s="206">
        <v>120</v>
      </c>
      <c r="C123" s="112">
        <v>220</v>
      </c>
      <c r="D123" s="112">
        <v>-180</v>
      </c>
      <c r="E123" s="112">
        <v>87</v>
      </c>
      <c r="F123" s="112">
        <v>-120</v>
      </c>
      <c r="G123" s="112">
        <v>87</v>
      </c>
      <c r="H123" s="112">
        <v>-72</v>
      </c>
      <c r="I123" s="112">
        <v>54</v>
      </c>
      <c r="J123" s="112">
        <v>-36</v>
      </c>
      <c r="K123" s="112">
        <v>35</v>
      </c>
      <c r="L123" s="112">
        <v>-12</v>
      </c>
      <c r="M123" s="112">
        <v>35</v>
      </c>
      <c r="N123" s="112">
        <v>-22</v>
      </c>
      <c r="O123" s="112">
        <v>35</v>
      </c>
      <c r="P123" s="112">
        <v>25</v>
      </c>
      <c r="Q123" s="112">
        <v>35</v>
      </c>
      <c r="R123" s="112">
        <v>45</v>
      </c>
      <c r="S123" s="112">
        <v>35</v>
      </c>
      <c r="T123" s="112">
        <v>59</v>
      </c>
      <c r="U123" s="112">
        <v>35</v>
      </c>
      <c r="V123" s="112">
        <v>101</v>
      </c>
      <c r="W123" s="206">
        <v>100</v>
      </c>
      <c r="X123" s="206">
        <v>120</v>
      </c>
    </row>
    <row r="124" spans="1:24" hidden="1" x14ac:dyDescent="0.25">
      <c r="A124" s="207"/>
      <c r="B124" s="207"/>
      <c r="C124" s="111">
        <v>0</v>
      </c>
      <c r="D124" s="111">
        <v>-400</v>
      </c>
      <c r="E124" s="110">
        <v>0</v>
      </c>
      <c r="F124" s="110">
        <v>-260</v>
      </c>
      <c r="G124" s="110">
        <v>0</v>
      </c>
      <c r="H124" s="110">
        <v>-159</v>
      </c>
      <c r="I124" s="110">
        <v>0</v>
      </c>
      <c r="J124" s="110">
        <v>-71</v>
      </c>
      <c r="K124" s="110">
        <v>0</v>
      </c>
      <c r="L124" s="110">
        <v>-34</v>
      </c>
      <c r="M124" s="110">
        <v>0</v>
      </c>
      <c r="N124" s="110">
        <v>0</v>
      </c>
      <c r="O124" s="110">
        <v>0</v>
      </c>
      <c r="P124" s="110">
        <v>3</v>
      </c>
      <c r="Q124" s="110">
        <v>0</v>
      </c>
      <c r="R124" s="110">
        <v>23</v>
      </c>
      <c r="S124" s="110">
        <v>0</v>
      </c>
      <c r="T124" s="110">
        <v>37</v>
      </c>
      <c r="U124" s="111">
        <v>0</v>
      </c>
      <c r="V124" s="111">
        <v>79</v>
      </c>
      <c r="W124" s="207"/>
      <c r="X124" s="207"/>
    </row>
    <row r="125" spans="1:24" hidden="1" x14ac:dyDescent="0.25">
      <c r="A125" s="204">
        <v>120</v>
      </c>
      <c r="B125" s="204">
        <v>140</v>
      </c>
      <c r="C125" s="113">
        <v>250</v>
      </c>
      <c r="D125" s="113">
        <v>-200</v>
      </c>
      <c r="E125" s="113">
        <v>100</v>
      </c>
      <c r="F125" s="113">
        <v>145</v>
      </c>
      <c r="G125" s="113">
        <v>100</v>
      </c>
      <c r="H125" s="113">
        <v>-84</v>
      </c>
      <c r="I125" s="113">
        <v>-84</v>
      </c>
      <c r="J125" s="113">
        <v>-43</v>
      </c>
      <c r="K125" s="113">
        <v>-40</v>
      </c>
      <c r="L125" s="113">
        <v>-14</v>
      </c>
      <c r="M125" s="113">
        <v>40</v>
      </c>
      <c r="N125" s="113">
        <v>-25</v>
      </c>
      <c r="O125" s="113">
        <v>40</v>
      </c>
      <c r="P125" s="113">
        <v>28</v>
      </c>
      <c r="Q125" s="113">
        <v>40</v>
      </c>
      <c r="R125" s="113">
        <v>52</v>
      </c>
      <c r="S125" s="113">
        <v>-40</v>
      </c>
      <c r="T125" s="113">
        <v>68</v>
      </c>
      <c r="U125" s="113">
        <v>40</v>
      </c>
      <c r="V125" s="113">
        <v>117</v>
      </c>
      <c r="W125" s="204">
        <v>120</v>
      </c>
      <c r="X125" s="204">
        <v>140</v>
      </c>
    </row>
    <row r="126" spans="1:24" hidden="1" x14ac:dyDescent="0.25">
      <c r="A126" s="205"/>
      <c r="B126" s="205"/>
      <c r="C126" s="115">
        <v>0</v>
      </c>
      <c r="D126" s="115">
        <v>-450</v>
      </c>
      <c r="E126" s="114">
        <v>0</v>
      </c>
      <c r="F126" s="114">
        <v>305</v>
      </c>
      <c r="G126" s="114">
        <v>0</v>
      </c>
      <c r="H126" s="114">
        <v>-185</v>
      </c>
      <c r="I126" s="114">
        <v>-185</v>
      </c>
      <c r="J126" s="114">
        <v>-83</v>
      </c>
      <c r="K126" s="114">
        <v>0</v>
      </c>
      <c r="L126" s="114">
        <v>-39</v>
      </c>
      <c r="M126" s="114">
        <v>0</v>
      </c>
      <c r="N126" s="114">
        <v>0</v>
      </c>
      <c r="O126" s="114">
        <v>0</v>
      </c>
      <c r="P126" s="114">
        <v>3</v>
      </c>
      <c r="Q126" s="114">
        <v>0</v>
      </c>
      <c r="R126" s="114">
        <v>27</v>
      </c>
      <c r="S126" s="114">
        <v>0</v>
      </c>
      <c r="T126" s="114">
        <v>43</v>
      </c>
      <c r="U126" s="115">
        <v>0</v>
      </c>
      <c r="V126" s="115">
        <v>92</v>
      </c>
      <c r="W126" s="205"/>
      <c r="X126" s="205"/>
    </row>
    <row r="127" spans="1:24" hidden="1" x14ac:dyDescent="0.25">
      <c r="A127" s="204">
        <v>140</v>
      </c>
      <c r="B127" s="204">
        <v>160</v>
      </c>
      <c r="C127" s="113">
        <v>250</v>
      </c>
      <c r="D127" s="113">
        <v>-210</v>
      </c>
      <c r="E127" s="113">
        <v>100</v>
      </c>
      <c r="F127" s="113">
        <v>145</v>
      </c>
      <c r="G127" s="113">
        <v>100</v>
      </c>
      <c r="H127" s="113">
        <v>-84</v>
      </c>
      <c r="I127" s="113">
        <v>-84</v>
      </c>
      <c r="J127" s="113">
        <v>-43</v>
      </c>
      <c r="K127" s="113">
        <v>-40</v>
      </c>
      <c r="L127" s="113">
        <v>-14</v>
      </c>
      <c r="M127" s="113">
        <v>40</v>
      </c>
      <c r="N127" s="113">
        <v>-25</v>
      </c>
      <c r="O127" s="113">
        <v>40</v>
      </c>
      <c r="P127" s="113">
        <v>28</v>
      </c>
      <c r="Q127" s="113">
        <v>40</v>
      </c>
      <c r="R127" s="113">
        <v>52</v>
      </c>
      <c r="S127" s="113">
        <v>-40</v>
      </c>
      <c r="T127" s="113">
        <v>68</v>
      </c>
      <c r="U127" s="113">
        <v>40</v>
      </c>
      <c r="V127" s="113">
        <v>125</v>
      </c>
      <c r="W127" s="204">
        <v>140</v>
      </c>
      <c r="X127" s="204">
        <v>160</v>
      </c>
    </row>
    <row r="128" spans="1:24" hidden="1" x14ac:dyDescent="0.25">
      <c r="A128" s="205"/>
      <c r="B128" s="205"/>
      <c r="C128" s="115">
        <v>0</v>
      </c>
      <c r="D128" s="115">
        <v>-460</v>
      </c>
      <c r="E128" s="114">
        <v>0</v>
      </c>
      <c r="F128" s="114">
        <v>305</v>
      </c>
      <c r="G128" s="114">
        <v>0</v>
      </c>
      <c r="H128" s="114">
        <v>-185</v>
      </c>
      <c r="I128" s="114">
        <v>-185</v>
      </c>
      <c r="J128" s="114">
        <v>-83</v>
      </c>
      <c r="K128" s="114">
        <v>0</v>
      </c>
      <c r="L128" s="114">
        <v>-39</v>
      </c>
      <c r="M128" s="114">
        <v>0</v>
      </c>
      <c r="N128" s="114">
        <v>0</v>
      </c>
      <c r="O128" s="114">
        <v>0</v>
      </c>
      <c r="P128" s="114">
        <v>3</v>
      </c>
      <c r="Q128" s="114">
        <v>0</v>
      </c>
      <c r="R128" s="114">
        <v>27</v>
      </c>
      <c r="S128" s="114">
        <v>0</v>
      </c>
      <c r="T128" s="114">
        <v>43</v>
      </c>
      <c r="U128" s="115">
        <v>0</v>
      </c>
      <c r="V128" s="115">
        <v>100</v>
      </c>
      <c r="W128" s="205"/>
      <c r="X128" s="205"/>
    </row>
    <row r="129" spans="1:24" hidden="1" x14ac:dyDescent="0.25">
      <c r="A129" s="204">
        <v>160</v>
      </c>
      <c r="B129" s="204">
        <v>180</v>
      </c>
      <c r="C129" s="113">
        <v>250</v>
      </c>
      <c r="D129" s="113">
        <v>-230</v>
      </c>
      <c r="E129" s="113">
        <v>100</v>
      </c>
      <c r="F129" s="113">
        <v>145</v>
      </c>
      <c r="G129" s="113">
        <v>100</v>
      </c>
      <c r="H129" s="113">
        <v>-84</v>
      </c>
      <c r="I129" s="113">
        <v>-84</v>
      </c>
      <c r="J129" s="113">
        <v>-43</v>
      </c>
      <c r="K129" s="113">
        <v>-40</v>
      </c>
      <c r="L129" s="113">
        <v>-14</v>
      </c>
      <c r="M129" s="113">
        <v>40</v>
      </c>
      <c r="N129" s="113">
        <v>-25</v>
      </c>
      <c r="O129" s="113">
        <v>40</v>
      </c>
      <c r="P129" s="113">
        <v>28</v>
      </c>
      <c r="Q129" s="113">
        <v>40</v>
      </c>
      <c r="R129" s="113">
        <v>52</v>
      </c>
      <c r="S129" s="113">
        <v>-40</v>
      </c>
      <c r="T129" s="113">
        <v>68</v>
      </c>
      <c r="U129" s="113">
        <v>40</v>
      </c>
      <c r="V129" s="113">
        <v>133</v>
      </c>
      <c r="W129" s="204">
        <v>160</v>
      </c>
      <c r="X129" s="204">
        <v>180</v>
      </c>
    </row>
    <row r="130" spans="1:24" hidden="1" x14ac:dyDescent="0.25">
      <c r="A130" s="205"/>
      <c r="B130" s="205"/>
      <c r="C130" s="115">
        <v>0</v>
      </c>
      <c r="D130" s="115">
        <v>-480</v>
      </c>
      <c r="E130" s="114">
        <v>0</v>
      </c>
      <c r="F130" s="114">
        <v>305</v>
      </c>
      <c r="G130" s="114">
        <v>0</v>
      </c>
      <c r="H130" s="114">
        <v>-185</v>
      </c>
      <c r="I130" s="114">
        <v>-185</v>
      </c>
      <c r="J130" s="114">
        <v>-83</v>
      </c>
      <c r="K130" s="114">
        <v>0</v>
      </c>
      <c r="L130" s="114">
        <v>-39</v>
      </c>
      <c r="M130" s="114">
        <v>0</v>
      </c>
      <c r="N130" s="114">
        <v>0</v>
      </c>
      <c r="O130" s="114">
        <v>0</v>
      </c>
      <c r="P130" s="114">
        <v>3</v>
      </c>
      <c r="Q130" s="114">
        <v>0</v>
      </c>
      <c r="R130" s="114">
        <v>27</v>
      </c>
      <c r="S130" s="114">
        <v>0</v>
      </c>
      <c r="T130" s="114">
        <v>43</v>
      </c>
      <c r="U130" s="115">
        <v>0</v>
      </c>
      <c r="V130" s="115">
        <v>108</v>
      </c>
      <c r="W130" s="205"/>
      <c r="X130" s="205"/>
    </row>
    <row r="131" spans="1:24" hidden="1" x14ac:dyDescent="0.25">
      <c r="A131" s="206">
        <v>180</v>
      </c>
      <c r="B131" s="206">
        <v>200</v>
      </c>
      <c r="C131" s="112">
        <v>290</v>
      </c>
      <c r="D131" s="112">
        <v>-240</v>
      </c>
      <c r="E131" s="112">
        <v>115</v>
      </c>
      <c r="F131" s="112">
        <v>-170</v>
      </c>
      <c r="G131" s="112">
        <v>115</v>
      </c>
      <c r="H131" s="112">
        <v>-100</v>
      </c>
      <c r="I131" s="112">
        <v>72</v>
      </c>
      <c r="J131" s="112">
        <v>-50</v>
      </c>
      <c r="K131" s="112">
        <v>46</v>
      </c>
      <c r="L131" s="112">
        <v>-15</v>
      </c>
      <c r="M131" s="112">
        <v>46</v>
      </c>
      <c r="N131" s="112">
        <v>-29</v>
      </c>
      <c r="O131" s="112">
        <v>46</v>
      </c>
      <c r="P131" s="112">
        <v>33</v>
      </c>
      <c r="Q131" s="112">
        <v>46</v>
      </c>
      <c r="R131" s="112">
        <v>60</v>
      </c>
      <c r="S131" s="112">
        <v>46</v>
      </c>
      <c r="T131" s="112">
        <v>79</v>
      </c>
      <c r="U131" s="112">
        <v>46</v>
      </c>
      <c r="V131" s="112">
        <v>151</v>
      </c>
      <c r="W131" s="206">
        <v>180</v>
      </c>
      <c r="X131" s="206">
        <v>200</v>
      </c>
    </row>
    <row r="132" spans="1:24" hidden="1" x14ac:dyDescent="0.25">
      <c r="A132" s="207"/>
      <c r="B132" s="207"/>
      <c r="C132" s="111">
        <v>0</v>
      </c>
      <c r="D132" s="111">
        <v>530</v>
      </c>
      <c r="E132" s="110">
        <v>0</v>
      </c>
      <c r="F132" s="110">
        <v>-355</v>
      </c>
      <c r="G132" s="110">
        <v>0</v>
      </c>
      <c r="H132" s="110">
        <v>-215</v>
      </c>
      <c r="I132" s="110">
        <v>0</v>
      </c>
      <c r="J132" s="110">
        <v>-96</v>
      </c>
      <c r="K132" s="110">
        <v>0</v>
      </c>
      <c r="L132" s="110">
        <v>-44</v>
      </c>
      <c r="M132" s="110">
        <v>0</v>
      </c>
      <c r="N132" s="110">
        <v>0</v>
      </c>
      <c r="O132" s="110">
        <v>0</v>
      </c>
      <c r="P132" s="110">
        <v>4</v>
      </c>
      <c r="Q132" s="110">
        <v>0</v>
      </c>
      <c r="R132" s="110">
        <v>31</v>
      </c>
      <c r="S132" s="110">
        <v>0</v>
      </c>
      <c r="T132" s="110">
        <v>50</v>
      </c>
      <c r="U132" s="111">
        <v>0</v>
      </c>
      <c r="V132" s="111">
        <v>122</v>
      </c>
      <c r="W132" s="207"/>
      <c r="X132" s="207"/>
    </row>
    <row r="133" spans="1:24" hidden="1" x14ac:dyDescent="0.25">
      <c r="A133" s="206">
        <v>200</v>
      </c>
      <c r="B133" s="206">
        <v>225</v>
      </c>
      <c r="C133" s="112">
        <v>290</v>
      </c>
      <c r="D133" s="112">
        <v>260</v>
      </c>
      <c r="E133" s="112">
        <v>115</v>
      </c>
      <c r="F133" s="112">
        <v>-170</v>
      </c>
      <c r="G133" s="112">
        <v>115</v>
      </c>
      <c r="H133" s="112">
        <v>-100</v>
      </c>
      <c r="I133" s="112">
        <v>72</v>
      </c>
      <c r="J133" s="112">
        <v>-50</v>
      </c>
      <c r="K133" s="112">
        <v>46</v>
      </c>
      <c r="L133" s="112">
        <v>-15</v>
      </c>
      <c r="M133" s="112">
        <v>46</v>
      </c>
      <c r="N133" s="112">
        <v>-29</v>
      </c>
      <c r="O133" s="112">
        <v>46</v>
      </c>
      <c r="P133" s="112">
        <v>33</v>
      </c>
      <c r="Q133" s="112">
        <v>46</v>
      </c>
      <c r="R133" s="112">
        <v>60</v>
      </c>
      <c r="S133" s="112">
        <v>46</v>
      </c>
      <c r="T133" s="112">
        <v>79</v>
      </c>
      <c r="U133" s="112">
        <v>46</v>
      </c>
      <c r="V133" s="112">
        <v>159</v>
      </c>
      <c r="W133" s="206">
        <v>200</v>
      </c>
      <c r="X133" s="206">
        <v>225</v>
      </c>
    </row>
    <row r="134" spans="1:24" hidden="1" x14ac:dyDescent="0.25">
      <c r="A134" s="207"/>
      <c r="B134" s="207"/>
      <c r="C134" s="111">
        <v>0</v>
      </c>
      <c r="D134" s="111">
        <v>550</v>
      </c>
      <c r="E134" s="110">
        <v>0</v>
      </c>
      <c r="F134" s="110">
        <v>-355</v>
      </c>
      <c r="G134" s="110">
        <v>0</v>
      </c>
      <c r="H134" s="110">
        <v>-215</v>
      </c>
      <c r="I134" s="110">
        <v>0</v>
      </c>
      <c r="J134" s="110">
        <v>-96</v>
      </c>
      <c r="K134" s="110">
        <v>0</v>
      </c>
      <c r="L134" s="110">
        <v>-44</v>
      </c>
      <c r="M134" s="110">
        <v>0</v>
      </c>
      <c r="N134" s="110">
        <v>0</v>
      </c>
      <c r="O134" s="110">
        <v>0</v>
      </c>
      <c r="P134" s="110">
        <v>4</v>
      </c>
      <c r="Q134" s="110">
        <v>0</v>
      </c>
      <c r="R134" s="110">
        <v>31</v>
      </c>
      <c r="S134" s="110">
        <v>0</v>
      </c>
      <c r="T134" s="110">
        <v>50</v>
      </c>
      <c r="U134" s="111">
        <v>0</v>
      </c>
      <c r="V134" s="111">
        <v>130</v>
      </c>
      <c r="W134" s="207"/>
      <c r="X134" s="207"/>
    </row>
    <row r="135" spans="1:24" hidden="1" x14ac:dyDescent="0.25">
      <c r="A135" s="206">
        <v>225</v>
      </c>
      <c r="B135" s="206">
        <v>250</v>
      </c>
      <c r="C135" s="112">
        <v>290</v>
      </c>
      <c r="D135" s="112">
        <v>280</v>
      </c>
      <c r="E135" s="112">
        <v>115</v>
      </c>
      <c r="F135" s="112">
        <v>-170</v>
      </c>
      <c r="G135" s="112">
        <v>115</v>
      </c>
      <c r="H135" s="112">
        <v>-100</v>
      </c>
      <c r="I135" s="112">
        <v>72</v>
      </c>
      <c r="J135" s="112">
        <v>-50</v>
      </c>
      <c r="K135" s="112">
        <v>46</v>
      </c>
      <c r="L135" s="112">
        <v>-15</v>
      </c>
      <c r="M135" s="112">
        <v>46</v>
      </c>
      <c r="N135" s="112">
        <v>-29</v>
      </c>
      <c r="O135" s="112">
        <v>46</v>
      </c>
      <c r="P135" s="112">
        <v>33</v>
      </c>
      <c r="Q135" s="112">
        <v>46</v>
      </c>
      <c r="R135" s="112">
        <v>60</v>
      </c>
      <c r="S135" s="112">
        <v>46</v>
      </c>
      <c r="T135" s="112">
        <v>79</v>
      </c>
      <c r="U135" s="112">
        <v>46</v>
      </c>
      <c r="V135" s="112">
        <v>169</v>
      </c>
      <c r="W135" s="206">
        <v>225</v>
      </c>
      <c r="X135" s="206">
        <v>250</v>
      </c>
    </row>
    <row r="136" spans="1:24" hidden="1" x14ac:dyDescent="0.25">
      <c r="A136" s="207"/>
      <c r="B136" s="207"/>
      <c r="C136" s="111">
        <v>0</v>
      </c>
      <c r="D136" s="111">
        <v>570</v>
      </c>
      <c r="E136" s="110">
        <v>0</v>
      </c>
      <c r="F136" s="110">
        <v>-355</v>
      </c>
      <c r="G136" s="110">
        <v>0</v>
      </c>
      <c r="H136" s="110">
        <v>-215</v>
      </c>
      <c r="I136" s="110">
        <v>0</v>
      </c>
      <c r="J136" s="110">
        <v>-96</v>
      </c>
      <c r="K136" s="110">
        <v>0</v>
      </c>
      <c r="L136" s="110">
        <v>-44</v>
      </c>
      <c r="M136" s="110">
        <v>0</v>
      </c>
      <c r="N136" s="110">
        <v>0</v>
      </c>
      <c r="O136" s="110">
        <v>0</v>
      </c>
      <c r="P136" s="110">
        <v>4</v>
      </c>
      <c r="Q136" s="110">
        <v>0</v>
      </c>
      <c r="R136" s="110">
        <v>31</v>
      </c>
      <c r="S136" s="110">
        <v>0</v>
      </c>
      <c r="T136" s="110">
        <v>50</v>
      </c>
      <c r="U136" s="111">
        <v>0</v>
      </c>
      <c r="V136" s="111">
        <v>140</v>
      </c>
      <c r="W136" s="207"/>
      <c r="X136" s="207"/>
    </row>
    <row r="137" spans="1:24" hidden="1" x14ac:dyDescent="0.25">
      <c r="A137" s="204">
        <v>250</v>
      </c>
      <c r="B137" s="204">
        <v>280</v>
      </c>
      <c r="C137" s="113">
        <v>320</v>
      </c>
      <c r="D137" s="113">
        <v>300</v>
      </c>
      <c r="E137" s="113">
        <v>130</v>
      </c>
      <c r="F137" s="113">
        <v>-190</v>
      </c>
      <c r="G137" s="113">
        <v>130</v>
      </c>
      <c r="H137" s="113">
        <v>-110</v>
      </c>
      <c r="I137" s="113">
        <v>81</v>
      </c>
      <c r="J137" s="113">
        <v>-56</v>
      </c>
      <c r="K137" s="113">
        <v>52</v>
      </c>
      <c r="L137" s="113">
        <v>-17</v>
      </c>
      <c r="M137" s="113">
        <v>52</v>
      </c>
      <c r="N137" s="113">
        <v>32</v>
      </c>
      <c r="O137" s="113">
        <v>52</v>
      </c>
      <c r="P137" s="113">
        <v>-36</v>
      </c>
      <c r="Q137" s="113">
        <v>52</v>
      </c>
      <c r="R137" s="113">
        <v>66</v>
      </c>
      <c r="S137" s="113">
        <v>52</v>
      </c>
      <c r="T137" s="113">
        <v>88</v>
      </c>
      <c r="U137" s="113">
        <v>52</v>
      </c>
      <c r="V137" s="113">
        <v>190</v>
      </c>
      <c r="W137" s="204">
        <v>250</v>
      </c>
      <c r="X137" s="204">
        <v>280</v>
      </c>
    </row>
    <row r="138" spans="1:24" hidden="1" x14ac:dyDescent="0.25">
      <c r="A138" s="205"/>
      <c r="B138" s="205"/>
      <c r="C138" s="115">
        <v>0</v>
      </c>
      <c r="D138" s="115">
        <v>620</v>
      </c>
      <c r="E138" s="114">
        <v>0</v>
      </c>
      <c r="F138" s="114">
        <v>-400</v>
      </c>
      <c r="G138" s="114">
        <v>0</v>
      </c>
      <c r="H138" s="114">
        <v>-240</v>
      </c>
      <c r="I138" s="114">
        <v>0</v>
      </c>
      <c r="J138" s="114">
        <v>-108</v>
      </c>
      <c r="K138" s="114">
        <v>0</v>
      </c>
      <c r="L138" s="114">
        <v>-49</v>
      </c>
      <c r="M138" s="114">
        <v>0</v>
      </c>
      <c r="N138" s="114">
        <v>0</v>
      </c>
      <c r="O138" s="114">
        <v>0</v>
      </c>
      <c r="P138" s="114">
        <v>4</v>
      </c>
      <c r="Q138" s="114">
        <v>0</v>
      </c>
      <c r="R138" s="114">
        <v>34</v>
      </c>
      <c r="S138" s="114">
        <v>0</v>
      </c>
      <c r="T138" s="114">
        <v>56</v>
      </c>
      <c r="U138" s="115">
        <v>0</v>
      </c>
      <c r="V138" s="115">
        <v>158</v>
      </c>
      <c r="W138" s="205"/>
      <c r="X138" s="205"/>
    </row>
    <row r="139" spans="1:24" hidden="1" x14ac:dyDescent="0.25">
      <c r="A139" s="204">
        <v>280</v>
      </c>
      <c r="B139" s="204">
        <v>315</v>
      </c>
      <c r="C139" s="113">
        <v>320</v>
      </c>
      <c r="D139" s="113">
        <v>330</v>
      </c>
      <c r="E139" s="113">
        <v>130</v>
      </c>
      <c r="F139" s="113">
        <v>-190</v>
      </c>
      <c r="G139" s="113">
        <v>130</v>
      </c>
      <c r="H139" s="113">
        <v>-110</v>
      </c>
      <c r="I139" s="113">
        <v>81</v>
      </c>
      <c r="J139" s="113">
        <v>-56</v>
      </c>
      <c r="K139" s="113">
        <v>52</v>
      </c>
      <c r="L139" s="113">
        <v>-17</v>
      </c>
      <c r="M139" s="113">
        <v>52</v>
      </c>
      <c r="N139" s="113">
        <v>32</v>
      </c>
      <c r="O139" s="113">
        <v>52</v>
      </c>
      <c r="P139" s="113">
        <v>-36</v>
      </c>
      <c r="Q139" s="113">
        <v>52</v>
      </c>
      <c r="R139" s="113">
        <v>66</v>
      </c>
      <c r="S139" s="113">
        <v>52</v>
      </c>
      <c r="T139" s="113">
        <v>88</v>
      </c>
      <c r="U139" s="113">
        <v>52</v>
      </c>
      <c r="V139" s="113">
        <v>202</v>
      </c>
      <c r="W139" s="204">
        <v>280</v>
      </c>
      <c r="X139" s="204">
        <v>315</v>
      </c>
    </row>
    <row r="140" spans="1:24" hidden="1" x14ac:dyDescent="0.25">
      <c r="A140" s="205"/>
      <c r="B140" s="205"/>
      <c r="C140" s="115">
        <v>0</v>
      </c>
      <c r="D140" s="115">
        <v>650</v>
      </c>
      <c r="E140" s="114">
        <v>0</v>
      </c>
      <c r="F140" s="114">
        <v>-400</v>
      </c>
      <c r="G140" s="114">
        <v>0</v>
      </c>
      <c r="H140" s="114">
        <v>-240</v>
      </c>
      <c r="I140" s="114">
        <v>0</v>
      </c>
      <c r="J140" s="114">
        <v>-108</v>
      </c>
      <c r="K140" s="114">
        <v>0</v>
      </c>
      <c r="L140" s="114">
        <v>-49</v>
      </c>
      <c r="M140" s="114">
        <v>0</v>
      </c>
      <c r="N140" s="114">
        <v>0</v>
      </c>
      <c r="O140" s="114">
        <v>0</v>
      </c>
      <c r="P140" s="114">
        <v>4</v>
      </c>
      <c r="Q140" s="114">
        <v>0</v>
      </c>
      <c r="R140" s="114">
        <v>34</v>
      </c>
      <c r="S140" s="114">
        <v>0</v>
      </c>
      <c r="T140" s="114">
        <v>56</v>
      </c>
      <c r="U140" s="115">
        <v>0</v>
      </c>
      <c r="V140" s="115">
        <v>170</v>
      </c>
      <c r="W140" s="205"/>
      <c r="X140" s="205"/>
    </row>
    <row r="141" spans="1:24" hidden="1" x14ac:dyDescent="0.25">
      <c r="A141" s="206">
        <v>315</v>
      </c>
      <c r="B141" s="206">
        <v>355</v>
      </c>
      <c r="C141" s="112">
        <v>360</v>
      </c>
      <c r="D141" s="112">
        <v>360</v>
      </c>
      <c r="E141" s="112">
        <v>140</v>
      </c>
      <c r="F141" s="112">
        <v>-210</v>
      </c>
      <c r="G141" s="112">
        <v>140</v>
      </c>
      <c r="H141" s="112">
        <v>-125</v>
      </c>
      <c r="I141" s="112">
        <v>89</v>
      </c>
      <c r="J141" s="112">
        <v>-62</v>
      </c>
      <c r="K141" s="112">
        <v>57</v>
      </c>
      <c r="L141" s="112">
        <v>-18</v>
      </c>
      <c r="M141" s="112">
        <v>57</v>
      </c>
      <c r="N141" s="112">
        <v>-36</v>
      </c>
      <c r="O141" s="112">
        <v>57</v>
      </c>
      <c r="P141" s="112">
        <v>40</v>
      </c>
      <c r="Q141" s="112">
        <v>57</v>
      </c>
      <c r="R141" s="112">
        <v>73</v>
      </c>
      <c r="S141" s="112">
        <v>57</v>
      </c>
      <c r="T141" s="112">
        <v>98</v>
      </c>
      <c r="U141" s="112">
        <v>57</v>
      </c>
      <c r="V141" s="112">
        <v>226</v>
      </c>
      <c r="W141" s="206">
        <v>315</v>
      </c>
      <c r="X141" s="206">
        <v>355</v>
      </c>
    </row>
    <row r="142" spans="1:24" hidden="1" x14ac:dyDescent="0.25">
      <c r="A142" s="207"/>
      <c r="B142" s="207"/>
      <c r="C142" s="111">
        <v>0</v>
      </c>
      <c r="D142" s="111">
        <v>-720</v>
      </c>
      <c r="E142" s="110">
        <v>0</v>
      </c>
      <c r="F142" s="110">
        <v>-440</v>
      </c>
      <c r="G142" s="110">
        <v>0</v>
      </c>
      <c r="H142" s="110">
        <v>-265</v>
      </c>
      <c r="I142" s="110">
        <v>0</v>
      </c>
      <c r="J142" s="110">
        <v>-119</v>
      </c>
      <c r="K142" s="110">
        <v>0</v>
      </c>
      <c r="L142" s="110">
        <v>-54</v>
      </c>
      <c r="M142" s="110">
        <v>0</v>
      </c>
      <c r="N142" s="110">
        <v>0</v>
      </c>
      <c r="O142" s="110">
        <v>0</v>
      </c>
      <c r="P142" s="110">
        <v>4</v>
      </c>
      <c r="Q142" s="110">
        <v>0</v>
      </c>
      <c r="R142" s="110">
        <v>37</v>
      </c>
      <c r="S142" s="110">
        <v>0</v>
      </c>
      <c r="T142" s="110">
        <v>62</v>
      </c>
      <c r="U142" s="111">
        <v>0</v>
      </c>
      <c r="V142" s="111">
        <v>190</v>
      </c>
      <c r="W142" s="207"/>
      <c r="X142" s="207"/>
    </row>
    <row r="143" spans="1:24" hidden="1" x14ac:dyDescent="0.25">
      <c r="A143" s="206">
        <v>355</v>
      </c>
      <c r="B143" s="206">
        <v>400</v>
      </c>
      <c r="C143" s="112">
        <v>360</v>
      </c>
      <c r="D143" s="112">
        <v>400</v>
      </c>
      <c r="E143" s="112">
        <v>140</v>
      </c>
      <c r="F143" s="112">
        <v>-210</v>
      </c>
      <c r="G143" s="112">
        <v>140</v>
      </c>
      <c r="H143" s="112">
        <v>-125</v>
      </c>
      <c r="I143" s="112">
        <v>89</v>
      </c>
      <c r="J143" s="112">
        <v>-62</v>
      </c>
      <c r="K143" s="112">
        <v>57</v>
      </c>
      <c r="L143" s="112">
        <v>-18</v>
      </c>
      <c r="M143" s="112">
        <v>57</v>
      </c>
      <c r="N143" s="112">
        <v>-36</v>
      </c>
      <c r="O143" s="112">
        <v>57</v>
      </c>
      <c r="P143" s="112">
        <v>40</v>
      </c>
      <c r="Q143" s="112">
        <v>57</v>
      </c>
      <c r="R143" s="112">
        <v>73</v>
      </c>
      <c r="S143" s="112">
        <v>57</v>
      </c>
      <c r="T143" s="112">
        <v>98</v>
      </c>
      <c r="U143" s="112">
        <v>57</v>
      </c>
      <c r="V143" s="112">
        <v>244</v>
      </c>
      <c r="W143" s="206">
        <v>355</v>
      </c>
      <c r="X143" s="206">
        <v>400</v>
      </c>
    </row>
    <row r="144" spans="1:24" hidden="1" x14ac:dyDescent="0.25">
      <c r="A144" s="207"/>
      <c r="B144" s="207"/>
      <c r="C144" s="111">
        <v>0</v>
      </c>
      <c r="D144" s="111">
        <v>760</v>
      </c>
      <c r="E144" s="110">
        <v>0</v>
      </c>
      <c r="F144" s="110">
        <v>-440</v>
      </c>
      <c r="G144" s="110">
        <v>0</v>
      </c>
      <c r="H144" s="110">
        <v>-265</v>
      </c>
      <c r="I144" s="110">
        <v>0</v>
      </c>
      <c r="J144" s="110">
        <v>-119</v>
      </c>
      <c r="K144" s="110">
        <v>0</v>
      </c>
      <c r="L144" s="110">
        <v>-54</v>
      </c>
      <c r="M144" s="110">
        <v>0</v>
      </c>
      <c r="N144" s="110">
        <v>0</v>
      </c>
      <c r="O144" s="110">
        <v>0</v>
      </c>
      <c r="P144" s="110">
        <v>4</v>
      </c>
      <c r="Q144" s="110">
        <v>0</v>
      </c>
      <c r="R144" s="110">
        <v>37</v>
      </c>
      <c r="S144" s="110">
        <v>0</v>
      </c>
      <c r="T144" s="110">
        <v>62</v>
      </c>
      <c r="U144" s="111">
        <v>0</v>
      </c>
      <c r="V144" s="111">
        <v>208</v>
      </c>
      <c r="W144" s="207"/>
      <c r="X144" s="207"/>
    </row>
    <row r="145" spans="1:24" hidden="1" x14ac:dyDescent="0.25">
      <c r="A145" s="204">
        <v>400</v>
      </c>
      <c r="B145" s="204">
        <v>450</v>
      </c>
      <c r="C145" s="113">
        <v>400</v>
      </c>
      <c r="D145" s="113">
        <v>440</v>
      </c>
      <c r="E145" s="113">
        <v>155</v>
      </c>
      <c r="F145" s="113">
        <v>-230</v>
      </c>
      <c r="G145" s="113">
        <v>155</v>
      </c>
      <c r="H145" s="113">
        <v>-135</v>
      </c>
      <c r="I145" s="113">
        <v>97</v>
      </c>
      <c r="J145" s="113">
        <v>-68</v>
      </c>
      <c r="K145" s="113">
        <v>63</v>
      </c>
      <c r="L145" s="113">
        <v>-20</v>
      </c>
      <c r="M145" s="113">
        <v>63</v>
      </c>
      <c r="N145" s="113">
        <v>-40</v>
      </c>
      <c r="O145" s="113">
        <v>63</v>
      </c>
      <c r="P145" s="113">
        <v>45</v>
      </c>
      <c r="Q145" s="113">
        <v>63</v>
      </c>
      <c r="R145" s="113">
        <v>80</v>
      </c>
      <c r="S145" s="113">
        <v>63</v>
      </c>
      <c r="T145" s="113">
        <v>108</v>
      </c>
      <c r="U145" s="113">
        <v>63</v>
      </c>
      <c r="V145" s="113">
        <v>272</v>
      </c>
      <c r="W145" s="204">
        <v>400</v>
      </c>
      <c r="X145" s="204">
        <v>450</v>
      </c>
    </row>
    <row r="146" spans="1:24" hidden="1" x14ac:dyDescent="0.25">
      <c r="A146" s="205"/>
      <c r="B146" s="205"/>
      <c r="C146" s="115">
        <v>0</v>
      </c>
      <c r="D146" s="115">
        <v>840</v>
      </c>
      <c r="E146" s="114">
        <v>0</v>
      </c>
      <c r="F146" s="114">
        <v>-480</v>
      </c>
      <c r="G146" s="114">
        <v>0</v>
      </c>
      <c r="H146" s="114">
        <v>-290</v>
      </c>
      <c r="I146" s="114">
        <v>0</v>
      </c>
      <c r="J146" s="114">
        <v>-131</v>
      </c>
      <c r="K146" s="114">
        <v>0</v>
      </c>
      <c r="L146" s="114">
        <v>-60</v>
      </c>
      <c r="M146" s="114">
        <v>0</v>
      </c>
      <c r="N146" s="114">
        <v>0</v>
      </c>
      <c r="O146" s="114">
        <v>0</v>
      </c>
      <c r="P146" s="114">
        <v>5</v>
      </c>
      <c r="Q146" s="114">
        <v>0</v>
      </c>
      <c r="R146" s="114">
        <v>40</v>
      </c>
      <c r="S146" s="114">
        <v>0</v>
      </c>
      <c r="T146" s="114">
        <v>68</v>
      </c>
      <c r="U146" s="115">
        <v>0</v>
      </c>
      <c r="V146" s="115">
        <v>232</v>
      </c>
      <c r="W146" s="205"/>
      <c r="X146" s="205"/>
    </row>
    <row r="147" spans="1:24" hidden="1" x14ac:dyDescent="0.25">
      <c r="A147" s="204">
        <v>450</v>
      </c>
      <c r="B147" s="204">
        <v>500</v>
      </c>
      <c r="C147" s="113">
        <v>400</v>
      </c>
      <c r="D147" s="113">
        <v>480</v>
      </c>
      <c r="E147" s="113">
        <v>155</v>
      </c>
      <c r="F147" s="113">
        <v>-230</v>
      </c>
      <c r="G147" s="113">
        <v>155</v>
      </c>
      <c r="H147" s="113">
        <v>-135</v>
      </c>
      <c r="I147" s="113">
        <v>97</v>
      </c>
      <c r="J147" s="113">
        <v>-68</v>
      </c>
      <c r="K147" s="113">
        <v>63</v>
      </c>
      <c r="L147" s="113">
        <v>-20</v>
      </c>
      <c r="M147" s="113">
        <v>63</v>
      </c>
      <c r="N147" s="113">
        <v>-40</v>
      </c>
      <c r="O147" s="113">
        <v>63</v>
      </c>
      <c r="P147" s="113">
        <v>45</v>
      </c>
      <c r="Q147" s="113">
        <v>63</v>
      </c>
      <c r="R147" s="113">
        <v>80</v>
      </c>
      <c r="S147" s="113">
        <v>63</v>
      </c>
      <c r="T147" s="113">
        <v>108</v>
      </c>
      <c r="U147" s="113">
        <v>63</v>
      </c>
      <c r="V147" s="113">
        <v>292</v>
      </c>
      <c r="W147" s="204">
        <v>450</v>
      </c>
      <c r="X147" s="204">
        <v>500</v>
      </c>
    </row>
    <row r="148" spans="1:24" hidden="1" x14ac:dyDescent="0.25">
      <c r="A148" s="205"/>
      <c r="B148" s="205"/>
      <c r="C148" s="115">
        <v>0</v>
      </c>
      <c r="D148" s="115">
        <v>880</v>
      </c>
      <c r="E148" s="115">
        <v>0</v>
      </c>
      <c r="F148" s="115">
        <v>-480</v>
      </c>
      <c r="G148" s="115">
        <v>0</v>
      </c>
      <c r="H148" s="115">
        <v>-290</v>
      </c>
      <c r="I148" s="115">
        <v>0</v>
      </c>
      <c r="J148" s="115">
        <v>-131</v>
      </c>
      <c r="K148" s="115">
        <v>0</v>
      </c>
      <c r="L148" s="115">
        <v>-60</v>
      </c>
      <c r="M148" s="115">
        <v>0</v>
      </c>
      <c r="N148" s="115">
        <v>0</v>
      </c>
      <c r="O148" s="115">
        <v>0</v>
      </c>
      <c r="P148" s="115">
        <v>5</v>
      </c>
      <c r="Q148" s="115">
        <v>0</v>
      </c>
      <c r="R148" s="115">
        <v>40</v>
      </c>
      <c r="S148" s="115">
        <v>0</v>
      </c>
      <c r="T148" s="115">
        <v>68</v>
      </c>
      <c r="U148" s="115">
        <v>0</v>
      </c>
      <c r="V148" s="115">
        <v>252</v>
      </c>
      <c r="W148" s="205"/>
      <c r="X148" s="205"/>
    </row>
  </sheetData>
  <mergeCells count="477">
    <mergeCell ref="B2:B3"/>
    <mergeCell ref="A5:B6"/>
    <mergeCell ref="W5:X6"/>
    <mergeCell ref="B7:B8"/>
    <mergeCell ref="W9:X10"/>
    <mergeCell ref="B11:B12"/>
    <mergeCell ref="C13:N13"/>
    <mergeCell ref="O13:R13"/>
    <mergeCell ref="S13:V13"/>
    <mergeCell ref="W19:W20"/>
    <mergeCell ref="X19:X20"/>
    <mergeCell ref="A21:A22"/>
    <mergeCell ref="B21:B22"/>
    <mergeCell ref="W21:W22"/>
    <mergeCell ref="X21:X22"/>
    <mergeCell ref="O14:P14"/>
    <mergeCell ref="Q14:R14"/>
    <mergeCell ref="S14:T14"/>
    <mergeCell ref="U14:V14"/>
    <mergeCell ref="W14:X14"/>
    <mergeCell ref="A17:A18"/>
    <mergeCell ref="B17:B18"/>
    <mergeCell ref="W17:W18"/>
    <mergeCell ref="X17:X18"/>
    <mergeCell ref="A14:B14"/>
    <mergeCell ref="C14:D14"/>
    <mergeCell ref="E14:F14"/>
    <mergeCell ref="G14:H14"/>
    <mergeCell ref="I14:J14"/>
    <mergeCell ref="K14:L14"/>
    <mergeCell ref="M14:N14"/>
    <mergeCell ref="A19:A20"/>
    <mergeCell ref="B19:B20"/>
    <mergeCell ref="A23:A24"/>
    <mergeCell ref="B23:B24"/>
    <mergeCell ref="W23:W24"/>
    <mergeCell ref="X23:X24"/>
    <mergeCell ref="A25:A26"/>
    <mergeCell ref="B25:B26"/>
    <mergeCell ref="W25:W26"/>
    <mergeCell ref="X25:X26"/>
    <mergeCell ref="U27:U28"/>
    <mergeCell ref="V27:V28"/>
    <mergeCell ref="W27:W28"/>
    <mergeCell ref="X27:X28"/>
    <mergeCell ref="R27:R28"/>
    <mergeCell ref="S27:S28"/>
    <mergeCell ref="T27:T28"/>
    <mergeCell ref="A29:A30"/>
    <mergeCell ref="B29:B30"/>
    <mergeCell ref="E29:E30"/>
    <mergeCell ref="F29:F30"/>
    <mergeCell ref="G29:G30"/>
    <mergeCell ref="H29:H30"/>
    <mergeCell ref="O27:O28"/>
    <mergeCell ref="P27:P28"/>
    <mergeCell ref="Q27:Q28"/>
    <mergeCell ref="I27:I28"/>
    <mergeCell ref="J27:J28"/>
    <mergeCell ref="K27:K28"/>
    <mergeCell ref="L27:L28"/>
    <mergeCell ref="M27:M28"/>
    <mergeCell ref="N27:N28"/>
    <mergeCell ref="A27:A28"/>
    <mergeCell ref="B27:B28"/>
    <mergeCell ref="E27:E28"/>
    <mergeCell ref="F27:F28"/>
    <mergeCell ref="G27:G28"/>
    <mergeCell ref="H27:H28"/>
    <mergeCell ref="U29:U30"/>
    <mergeCell ref="V29:V30"/>
    <mergeCell ref="W29:W30"/>
    <mergeCell ref="X29:X30"/>
    <mergeCell ref="A31:A32"/>
    <mergeCell ref="B31:B32"/>
    <mergeCell ref="E31:E32"/>
    <mergeCell ref="F31:F32"/>
    <mergeCell ref="G31:G32"/>
    <mergeCell ref="H31:H32"/>
    <mergeCell ref="O29:O30"/>
    <mergeCell ref="P29:P30"/>
    <mergeCell ref="Q29:Q30"/>
    <mergeCell ref="R29:R30"/>
    <mergeCell ref="S29:S30"/>
    <mergeCell ref="T29:T30"/>
    <mergeCell ref="I29:I30"/>
    <mergeCell ref="J29:J30"/>
    <mergeCell ref="K29:K30"/>
    <mergeCell ref="L29:L30"/>
    <mergeCell ref="M29:M30"/>
    <mergeCell ref="N29:N30"/>
    <mergeCell ref="W31:W32"/>
    <mergeCell ref="X31:X32"/>
    <mergeCell ref="A33:A34"/>
    <mergeCell ref="B33:B34"/>
    <mergeCell ref="E33:E34"/>
    <mergeCell ref="F33:F34"/>
    <mergeCell ref="G33:G34"/>
    <mergeCell ref="H33:H34"/>
    <mergeCell ref="I33:I34"/>
    <mergeCell ref="J33:J34"/>
    <mergeCell ref="O31:O32"/>
    <mergeCell ref="P31:P32"/>
    <mergeCell ref="Q31:Q32"/>
    <mergeCell ref="R31:R32"/>
    <mergeCell ref="S31:S32"/>
    <mergeCell ref="T31:T32"/>
    <mergeCell ref="I31:I32"/>
    <mergeCell ref="J31:J32"/>
    <mergeCell ref="K31:K32"/>
    <mergeCell ref="L31:L32"/>
    <mergeCell ref="M31:M32"/>
    <mergeCell ref="N31:N32"/>
    <mergeCell ref="Q33:Q34"/>
    <mergeCell ref="R33:R34"/>
    <mergeCell ref="S33:S34"/>
    <mergeCell ref="T33:T34"/>
    <mergeCell ref="W33:W34"/>
    <mergeCell ref="X33:X34"/>
    <mergeCell ref="K33:K34"/>
    <mergeCell ref="L33:L34"/>
    <mergeCell ref="M33:M34"/>
    <mergeCell ref="N33:N34"/>
    <mergeCell ref="O33:O34"/>
    <mergeCell ref="P33:P34"/>
    <mergeCell ref="A37:A38"/>
    <mergeCell ref="B37:B38"/>
    <mergeCell ref="E37:E38"/>
    <mergeCell ref="F37:F38"/>
    <mergeCell ref="G37:G38"/>
    <mergeCell ref="H37:H38"/>
    <mergeCell ref="I37:I38"/>
    <mergeCell ref="J37:J38"/>
    <mergeCell ref="O35:O36"/>
    <mergeCell ref="I35:I36"/>
    <mergeCell ref="J35:J36"/>
    <mergeCell ref="K35:K36"/>
    <mergeCell ref="L35:L36"/>
    <mergeCell ref="M35:M36"/>
    <mergeCell ref="N35:N36"/>
    <mergeCell ref="A35:A36"/>
    <mergeCell ref="B35:B36"/>
    <mergeCell ref="E35:E36"/>
    <mergeCell ref="F35:F36"/>
    <mergeCell ref="G35:G36"/>
    <mergeCell ref="H35:H36"/>
    <mergeCell ref="X37:X38"/>
    <mergeCell ref="K37:K38"/>
    <mergeCell ref="L37:L38"/>
    <mergeCell ref="M37:M38"/>
    <mergeCell ref="N37:N38"/>
    <mergeCell ref="O37:O38"/>
    <mergeCell ref="P37:P38"/>
    <mergeCell ref="W35:W36"/>
    <mergeCell ref="X35:X36"/>
    <mergeCell ref="P35:P36"/>
    <mergeCell ref="Q35:Q36"/>
    <mergeCell ref="R35:R36"/>
    <mergeCell ref="S35:S36"/>
    <mergeCell ref="T35:T36"/>
    <mergeCell ref="E39:E41"/>
    <mergeCell ref="F39:F41"/>
    <mergeCell ref="G39:G41"/>
    <mergeCell ref="H39:H41"/>
    <mergeCell ref="Q37:Q38"/>
    <mergeCell ref="R37:R38"/>
    <mergeCell ref="S37:S38"/>
    <mergeCell ref="T37:T38"/>
    <mergeCell ref="W37:W38"/>
    <mergeCell ref="W39:W40"/>
    <mergeCell ref="X39:X40"/>
    <mergeCell ref="A41:A42"/>
    <mergeCell ref="B41:B42"/>
    <mergeCell ref="W41:W42"/>
    <mergeCell ref="X41:X42"/>
    <mergeCell ref="E42:E44"/>
    <mergeCell ref="F42:F44"/>
    <mergeCell ref="G42:G44"/>
    <mergeCell ref="H42:H44"/>
    <mergeCell ref="O39:O41"/>
    <mergeCell ref="P39:P41"/>
    <mergeCell ref="Q39:Q41"/>
    <mergeCell ref="R39:R41"/>
    <mergeCell ref="S39:S41"/>
    <mergeCell ref="T39:T41"/>
    <mergeCell ref="I39:I41"/>
    <mergeCell ref="J39:J41"/>
    <mergeCell ref="K39:K41"/>
    <mergeCell ref="L39:L41"/>
    <mergeCell ref="M39:M41"/>
    <mergeCell ref="N39:N41"/>
    <mergeCell ref="A39:A40"/>
    <mergeCell ref="B39:B40"/>
    <mergeCell ref="A43:A44"/>
    <mergeCell ref="B43:B44"/>
    <mergeCell ref="W43:W44"/>
    <mergeCell ref="X43:X44"/>
    <mergeCell ref="A45:A46"/>
    <mergeCell ref="B45:B46"/>
    <mergeCell ref="E45:E47"/>
    <mergeCell ref="F45:F47"/>
    <mergeCell ref="G45:G47"/>
    <mergeCell ref="H45:H47"/>
    <mergeCell ref="O42:O44"/>
    <mergeCell ref="P42:P44"/>
    <mergeCell ref="Q42:Q44"/>
    <mergeCell ref="R42:R44"/>
    <mergeCell ref="S42:S44"/>
    <mergeCell ref="T42:T44"/>
    <mergeCell ref="I42:I44"/>
    <mergeCell ref="J42:J44"/>
    <mergeCell ref="K42:K44"/>
    <mergeCell ref="L42:L44"/>
    <mergeCell ref="M42:M44"/>
    <mergeCell ref="N42:N44"/>
    <mergeCell ref="W45:W46"/>
    <mergeCell ref="X45:X46"/>
    <mergeCell ref="A47:A48"/>
    <mergeCell ref="B47:B48"/>
    <mergeCell ref="W47:W48"/>
    <mergeCell ref="X47:X48"/>
    <mergeCell ref="E48:E50"/>
    <mergeCell ref="F48:F50"/>
    <mergeCell ref="G48:G50"/>
    <mergeCell ref="H48:H50"/>
    <mergeCell ref="O45:O47"/>
    <mergeCell ref="P45:P47"/>
    <mergeCell ref="Q45:Q47"/>
    <mergeCell ref="R45:R47"/>
    <mergeCell ref="S45:S47"/>
    <mergeCell ref="T45:T47"/>
    <mergeCell ref="I45:I47"/>
    <mergeCell ref="J45:J47"/>
    <mergeCell ref="K45:K47"/>
    <mergeCell ref="L45:L47"/>
    <mergeCell ref="M45:M47"/>
    <mergeCell ref="N45:N47"/>
    <mergeCell ref="A49:A50"/>
    <mergeCell ref="B49:B50"/>
    <mergeCell ref="W49:W50"/>
    <mergeCell ref="X49:X50"/>
    <mergeCell ref="A51:A52"/>
    <mergeCell ref="B51:B52"/>
    <mergeCell ref="E51:E52"/>
    <mergeCell ref="F51:F52"/>
    <mergeCell ref="G51:G52"/>
    <mergeCell ref="H51:H52"/>
    <mergeCell ref="O48:O50"/>
    <mergeCell ref="P48:P50"/>
    <mergeCell ref="Q48:Q50"/>
    <mergeCell ref="R48:R50"/>
    <mergeCell ref="S48:S50"/>
    <mergeCell ref="T48:T50"/>
    <mergeCell ref="I48:I50"/>
    <mergeCell ref="J48:J50"/>
    <mergeCell ref="K48:K50"/>
    <mergeCell ref="L48:L50"/>
    <mergeCell ref="M48:M50"/>
    <mergeCell ref="N48:N50"/>
    <mergeCell ref="W51:W52"/>
    <mergeCell ref="X51:X52"/>
    <mergeCell ref="A53:A54"/>
    <mergeCell ref="B53:B54"/>
    <mergeCell ref="E53:E54"/>
    <mergeCell ref="F53:F54"/>
    <mergeCell ref="G53:G54"/>
    <mergeCell ref="H53:H54"/>
    <mergeCell ref="I53:I54"/>
    <mergeCell ref="J53:J54"/>
    <mergeCell ref="O51:O52"/>
    <mergeCell ref="P51:P52"/>
    <mergeCell ref="Q51:Q52"/>
    <mergeCell ref="R51:R52"/>
    <mergeCell ref="S51:S52"/>
    <mergeCell ref="T51:T52"/>
    <mergeCell ref="I51:I52"/>
    <mergeCell ref="J51:J52"/>
    <mergeCell ref="K51:K52"/>
    <mergeCell ref="L51:L52"/>
    <mergeCell ref="M51:M52"/>
    <mergeCell ref="N51:N52"/>
    <mergeCell ref="Q53:Q54"/>
    <mergeCell ref="R53:R54"/>
    <mergeCell ref="S53:S54"/>
    <mergeCell ref="T53:T54"/>
    <mergeCell ref="W53:W54"/>
    <mergeCell ref="X53:X54"/>
    <mergeCell ref="K53:K54"/>
    <mergeCell ref="L53:L54"/>
    <mergeCell ref="M53:M54"/>
    <mergeCell ref="N53:N54"/>
    <mergeCell ref="O53:O54"/>
    <mergeCell ref="P53:P54"/>
    <mergeCell ref="A57:A58"/>
    <mergeCell ref="B57:B58"/>
    <mergeCell ref="E57:E58"/>
    <mergeCell ref="F57:F58"/>
    <mergeCell ref="G57:G58"/>
    <mergeCell ref="H57:H58"/>
    <mergeCell ref="I57:I58"/>
    <mergeCell ref="J57:J58"/>
    <mergeCell ref="O55:O56"/>
    <mergeCell ref="I55:I56"/>
    <mergeCell ref="J55:J56"/>
    <mergeCell ref="K55:K56"/>
    <mergeCell ref="L55:L56"/>
    <mergeCell ref="M55:M56"/>
    <mergeCell ref="N55:N56"/>
    <mergeCell ref="A55:A56"/>
    <mergeCell ref="B55:B56"/>
    <mergeCell ref="E55:E56"/>
    <mergeCell ref="F55:F56"/>
    <mergeCell ref="G55:G56"/>
    <mergeCell ref="H55:H56"/>
    <mergeCell ref="X57:X58"/>
    <mergeCell ref="K57:K58"/>
    <mergeCell ref="L57:L58"/>
    <mergeCell ref="M57:M58"/>
    <mergeCell ref="N57:N58"/>
    <mergeCell ref="O57:O58"/>
    <mergeCell ref="P57:P58"/>
    <mergeCell ref="W55:W56"/>
    <mergeCell ref="X55:X56"/>
    <mergeCell ref="P55:P56"/>
    <mergeCell ref="Q55:Q56"/>
    <mergeCell ref="R55:R56"/>
    <mergeCell ref="S55:S56"/>
    <mergeCell ref="T55:T56"/>
    <mergeCell ref="E59:E60"/>
    <mergeCell ref="F59:F60"/>
    <mergeCell ref="G59:G60"/>
    <mergeCell ref="H59:H60"/>
    <mergeCell ref="Q57:Q58"/>
    <mergeCell ref="R57:R58"/>
    <mergeCell ref="S57:S58"/>
    <mergeCell ref="T57:T58"/>
    <mergeCell ref="W57:W58"/>
    <mergeCell ref="W59:W60"/>
    <mergeCell ref="X59:X60"/>
    <mergeCell ref="A61:A62"/>
    <mergeCell ref="B61:B62"/>
    <mergeCell ref="E61:E62"/>
    <mergeCell ref="F61:F62"/>
    <mergeCell ref="G61:G62"/>
    <mergeCell ref="H61:H62"/>
    <mergeCell ref="I61:I62"/>
    <mergeCell ref="J61:J62"/>
    <mergeCell ref="O59:O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A59:A60"/>
    <mergeCell ref="B59:B60"/>
    <mergeCell ref="Q61:Q62"/>
    <mergeCell ref="R61:R62"/>
    <mergeCell ref="S61:S62"/>
    <mergeCell ref="T61:T62"/>
    <mergeCell ref="W61:W62"/>
    <mergeCell ref="X61:X62"/>
    <mergeCell ref="K61:K62"/>
    <mergeCell ref="L61:L62"/>
    <mergeCell ref="M61:M62"/>
    <mergeCell ref="N61:N62"/>
    <mergeCell ref="O61:O62"/>
    <mergeCell ref="P61:P62"/>
    <mergeCell ref="M100:N100"/>
    <mergeCell ref="O100:P100"/>
    <mergeCell ref="Q100:R100"/>
    <mergeCell ref="S100:T100"/>
    <mergeCell ref="U100:V100"/>
    <mergeCell ref="W100:X100"/>
    <mergeCell ref="A100:B100"/>
    <mergeCell ref="C100:D100"/>
    <mergeCell ref="E100:F100"/>
    <mergeCell ref="G100:H100"/>
    <mergeCell ref="I100:J100"/>
    <mergeCell ref="K100:L100"/>
    <mergeCell ref="A107:A108"/>
    <mergeCell ref="B107:B108"/>
    <mergeCell ref="W107:W108"/>
    <mergeCell ref="X107:X108"/>
    <mergeCell ref="A109:A110"/>
    <mergeCell ref="B109:B110"/>
    <mergeCell ref="W109:W110"/>
    <mergeCell ref="X109:X110"/>
    <mergeCell ref="A103:A104"/>
    <mergeCell ref="B103:B104"/>
    <mergeCell ref="W103:W104"/>
    <mergeCell ref="X103:X104"/>
    <mergeCell ref="A105:A106"/>
    <mergeCell ref="B105:B106"/>
    <mergeCell ref="W105:W106"/>
    <mergeCell ref="X105:X106"/>
    <mergeCell ref="A115:A116"/>
    <mergeCell ref="B115:B116"/>
    <mergeCell ref="W115:W116"/>
    <mergeCell ref="X115:X116"/>
    <mergeCell ref="A117:A118"/>
    <mergeCell ref="B117:B118"/>
    <mergeCell ref="W117:W118"/>
    <mergeCell ref="X117:X118"/>
    <mergeCell ref="A111:A112"/>
    <mergeCell ref="B111:B112"/>
    <mergeCell ref="W111:W112"/>
    <mergeCell ref="X111:X112"/>
    <mergeCell ref="A113:A114"/>
    <mergeCell ref="B113:B114"/>
    <mergeCell ref="W113:W114"/>
    <mergeCell ref="X113:X114"/>
    <mergeCell ref="A123:A124"/>
    <mergeCell ref="B123:B124"/>
    <mergeCell ref="W123:W124"/>
    <mergeCell ref="X123:X124"/>
    <mergeCell ref="A125:A126"/>
    <mergeCell ref="B125:B126"/>
    <mergeCell ref="W125:W126"/>
    <mergeCell ref="X125:X126"/>
    <mergeCell ref="A119:A120"/>
    <mergeCell ref="B119:B120"/>
    <mergeCell ref="W119:W120"/>
    <mergeCell ref="X119:X120"/>
    <mergeCell ref="A121:A122"/>
    <mergeCell ref="B121:B122"/>
    <mergeCell ref="W121:W122"/>
    <mergeCell ref="X121:X122"/>
    <mergeCell ref="A131:A132"/>
    <mergeCell ref="B131:B132"/>
    <mergeCell ref="W131:W132"/>
    <mergeCell ref="X131:X132"/>
    <mergeCell ref="A133:A134"/>
    <mergeCell ref="B133:B134"/>
    <mergeCell ref="W133:W134"/>
    <mergeCell ref="X133:X134"/>
    <mergeCell ref="A127:A128"/>
    <mergeCell ref="B127:B128"/>
    <mergeCell ref="W127:W128"/>
    <mergeCell ref="X127:X128"/>
    <mergeCell ref="A129:A130"/>
    <mergeCell ref="B129:B130"/>
    <mergeCell ref="W129:W130"/>
    <mergeCell ref="X129:X130"/>
    <mergeCell ref="A139:A140"/>
    <mergeCell ref="B139:B140"/>
    <mergeCell ref="W139:W140"/>
    <mergeCell ref="X139:X140"/>
    <mergeCell ref="A141:A142"/>
    <mergeCell ref="B141:B142"/>
    <mergeCell ref="W141:W142"/>
    <mergeCell ref="X141:X142"/>
    <mergeCell ref="A135:A136"/>
    <mergeCell ref="B135:B136"/>
    <mergeCell ref="W135:W136"/>
    <mergeCell ref="X135:X136"/>
    <mergeCell ref="A137:A138"/>
    <mergeCell ref="B137:B138"/>
    <mergeCell ref="W137:W138"/>
    <mergeCell ref="X137:X138"/>
    <mergeCell ref="A147:A148"/>
    <mergeCell ref="B147:B148"/>
    <mergeCell ref="W147:W148"/>
    <mergeCell ref="X147:X148"/>
    <mergeCell ref="A143:A144"/>
    <mergeCell ref="B143:B144"/>
    <mergeCell ref="W143:W144"/>
    <mergeCell ref="X143:X144"/>
    <mergeCell ref="A145:A146"/>
    <mergeCell ref="B145:B146"/>
    <mergeCell ref="W145:W146"/>
    <mergeCell ref="X145:X146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8"/>
  <sheetViews>
    <sheetView zoomScale="130" zoomScaleNormal="130" zoomScaleSheetLayoutView="100" workbookViewId="0">
      <selection activeCell="S21" sqref="S21:T22"/>
    </sheetView>
  </sheetViews>
  <sheetFormatPr defaultRowHeight="15" x14ac:dyDescent="0.25"/>
  <cols>
    <col min="1" max="24" width="5.28515625" customWidth="1"/>
  </cols>
  <sheetData>
    <row r="1" spans="1:24" ht="6" customHeight="1" x14ac:dyDescent="0.25">
      <c r="A1" s="1"/>
      <c r="B1" s="241" t="s">
        <v>66</v>
      </c>
      <c r="C1" s="2"/>
      <c r="D1" s="13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2"/>
      <c r="Q1" s="2"/>
      <c r="R1" s="3"/>
      <c r="S1" s="1"/>
      <c r="T1" s="2"/>
      <c r="U1" s="2"/>
      <c r="V1" s="3"/>
      <c r="W1" s="2"/>
      <c r="X1" s="3"/>
    </row>
    <row r="2" spans="1:24" ht="6" customHeight="1" x14ac:dyDescent="0.25">
      <c r="A2" s="4"/>
      <c r="B2" s="242"/>
      <c r="C2" s="5"/>
      <c r="D2" s="14"/>
      <c r="E2" s="5"/>
      <c r="F2" s="13"/>
      <c r="G2" s="5"/>
      <c r="H2" s="5"/>
      <c r="I2" s="5"/>
      <c r="J2" s="5"/>
      <c r="K2" s="5"/>
      <c r="L2" s="5"/>
      <c r="M2" s="5"/>
      <c r="N2" s="5"/>
      <c r="O2" s="4"/>
      <c r="P2" s="5"/>
      <c r="Q2" s="5"/>
      <c r="R2" s="6"/>
      <c r="S2" s="4"/>
      <c r="T2" s="5"/>
      <c r="U2" s="5"/>
      <c r="V2" s="6"/>
      <c r="W2" s="5"/>
      <c r="X2" s="6"/>
    </row>
    <row r="3" spans="1:24" ht="6" customHeight="1" x14ac:dyDescent="0.25">
      <c r="A3" s="4"/>
      <c r="B3" s="50"/>
      <c r="C3" s="10"/>
      <c r="D3" s="15"/>
      <c r="E3" s="10"/>
      <c r="F3" s="14"/>
      <c r="G3" s="10"/>
      <c r="H3" s="10"/>
      <c r="I3" s="10"/>
      <c r="J3" s="10"/>
      <c r="K3" s="10"/>
      <c r="L3" s="10"/>
      <c r="M3" s="10"/>
      <c r="N3" s="10"/>
      <c r="O3" s="12"/>
      <c r="P3" s="10"/>
      <c r="Q3" s="10"/>
      <c r="R3" s="20"/>
      <c r="S3" s="12"/>
      <c r="T3" s="10"/>
      <c r="U3" s="10"/>
      <c r="V3" s="20"/>
      <c r="W3" s="5"/>
      <c r="X3" s="6"/>
    </row>
    <row r="4" spans="1:24" ht="6" customHeight="1" x14ac:dyDescent="0.25">
      <c r="A4" s="119"/>
      <c r="B4" s="120"/>
      <c r="C4" s="10"/>
      <c r="D4" s="10"/>
      <c r="E4" s="10"/>
      <c r="F4" s="15"/>
      <c r="G4" s="10"/>
      <c r="H4" s="13"/>
      <c r="I4" s="10"/>
      <c r="J4" s="10"/>
      <c r="K4" s="10"/>
      <c r="L4" s="10"/>
      <c r="M4" s="10"/>
      <c r="N4" s="10"/>
      <c r="O4" s="12"/>
      <c r="P4" s="10"/>
      <c r="Q4" s="10"/>
      <c r="R4" s="20"/>
      <c r="S4" s="12"/>
      <c r="T4" s="10"/>
      <c r="U4" s="10"/>
      <c r="V4" s="20"/>
      <c r="W4" s="21"/>
      <c r="X4" s="6"/>
    </row>
    <row r="5" spans="1:24" ht="6" customHeight="1" x14ac:dyDescent="0.25">
      <c r="A5" s="244" t="s">
        <v>79</v>
      </c>
      <c r="B5" s="245"/>
      <c r="C5" s="10"/>
      <c r="D5" s="10"/>
      <c r="E5" s="10"/>
      <c r="F5" s="10"/>
      <c r="G5" s="10"/>
      <c r="H5" s="15"/>
      <c r="I5" s="10"/>
      <c r="J5" s="16"/>
      <c r="K5" s="10"/>
      <c r="L5" s="16"/>
      <c r="M5" s="10"/>
      <c r="N5" s="10"/>
      <c r="O5" s="12"/>
      <c r="P5" s="10"/>
      <c r="Q5" s="10"/>
      <c r="R5" s="20"/>
      <c r="S5" s="12"/>
      <c r="T5" s="10"/>
      <c r="U5" s="10"/>
      <c r="V5" s="20"/>
      <c r="W5" s="239" t="s">
        <v>64</v>
      </c>
      <c r="X5" s="240"/>
    </row>
    <row r="6" spans="1:24" ht="6" customHeight="1" thickBot="1" x14ac:dyDescent="0.3">
      <c r="A6" s="244"/>
      <c r="B6" s="245"/>
      <c r="C6" s="51"/>
      <c r="D6" s="52"/>
      <c r="E6" s="52"/>
      <c r="F6" s="52"/>
      <c r="G6" s="52"/>
      <c r="H6" s="52"/>
      <c r="I6" s="52"/>
      <c r="J6" s="52"/>
      <c r="K6" s="52"/>
      <c r="L6" s="52"/>
      <c r="M6" s="52"/>
      <c r="N6" s="53"/>
      <c r="O6" s="55"/>
      <c r="P6" s="53"/>
      <c r="Q6" s="52"/>
      <c r="R6" s="54"/>
      <c r="S6" s="55"/>
      <c r="T6" s="52"/>
      <c r="U6" s="52"/>
      <c r="V6" s="54"/>
      <c r="W6" s="239"/>
      <c r="X6" s="240"/>
    </row>
    <row r="7" spans="1:24" ht="6" customHeight="1" x14ac:dyDescent="0.25">
      <c r="A7" s="4"/>
      <c r="B7" s="243">
        <v>0</v>
      </c>
      <c r="C7" s="49"/>
      <c r="D7" s="10"/>
      <c r="E7" s="18"/>
      <c r="F7" s="10"/>
      <c r="G7" s="18"/>
      <c r="H7" s="10"/>
      <c r="I7" s="17"/>
      <c r="J7" s="10"/>
      <c r="K7" s="17"/>
      <c r="L7" s="10"/>
      <c r="M7" s="17"/>
      <c r="N7" s="10"/>
      <c r="O7" s="17"/>
      <c r="P7" s="10"/>
      <c r="Q7" s="17"/>
      <c r="R7" s="15"/>
      <c r="S7" s="17"/>
      <c r="T7" s="10"/>
      <c r="U7" s="17"/>
      <c r="V7" s="20"/>
      <c r="W7" s="5"/>
      <c r="X7" s="6"/>
    </row>
    <row r="8" spans="1:24" ht="6" customHeight="1" x14ac:dyDescent="0.25">
      <c r="A8" s="4"/>
      <c r="B8" s="243"/>
      <c r="C8" s="49"/>
      <c r="D8" s="10"/>
      <c r="E8" s="17"/>
      <c r="F8" s="10"/>
      <c r="G8" s="17"/>
      <c r="H8" s="10"/>
      <c r="I8" s="10"/>
      <c r="J8" s="10"/>
      <c r="K8" s="10"/>
      <c r="L8" s="10"/>
      <c r="M8" s="10"/>
      <c r="N8" s="10"/>
      <c r="O8" s="12"/>
      <c r="P8" s="10"/>
      <c r="Q8" s="10"/>
      <c r="R8" s="20"/>
      <c r="S8" s="12"/>
      <c r="T8" s="16"/>
      <c r="U8" s="10"/>
      <c r="V8" s="16"/>
      <c r="W8" s="22"/>
      <c r="X8" s="6"/>
    </row>
    <row r="9" spans="1:24" ht="6" customHeight="1" x14ac:dyDescent="0.25">
      <c r="A9" s="4"/>
      <c r="B9" s="242" t="s">
        <v>1</v>
      </c>
      <c r="C9" s="4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2"/>
      <c r="P9" s="10"/>
      <c r="Q9" s="10"/>
      <c r="R9" s="20"/>
      <c r="S9" s="12"/>
      <c r="T9" s="10"/>
      <c r="U9" s="10"/>
      <c r="V9" s="20"/>
      <c r="W9" s="239" t="s">
        <v>65</v>
      </c>
      <c r="X9" s="240"/>
    </row>
    <row r="10" spans="1:24" ht="6" customHeight="1" x14ac:dyDescent="0.25">
      <c r="A10" s="4"/>
      <c r="B10" s="242"/>
      <c r="C10" s="4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2"/>
      <c r="P10" s="10"/>
      <c r="Q10" s="10"/>
      <c r="R10" s="20"/>
      <c r="S10" s="12"/>
      <c r="T10" s="10"/>
      <c r="U10" s="10"/>
      <c r="V10" s="20"/>
      <c r="W10" s="239"/>
      <c r="X10" s="240"/>
    </row>
    <row r="11" spans="1:24" ht="6" customHeight="1" x14ac:dyDescent="0.25">
      <c r="A11" s="4"/>
      <c r="B11" s="50"/>
      <c r="C11" s="48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2"/>
      <c r="P11" s="10"/>
      <c r="Q11" s="10"/>
      <c r="R11" s="20"/>
      <c r="S11" s="12"/>
      <c r="T11" s="10"/>
      <c r="U11" s="10"/>
      <c r="V11" s="20"/>
      <c r="W11" s="5"/>
      <c r="X11" s="6"/>
    </row>
    <row r="12" spans="1:24" ht="6" customHeight="1" x14ac:dyDescent="0.25">
      <c r="A12" s="4"/>
      <c r="B12" s="50"/>
      <c r="C12" s="8"/>
      <c r="D12" s="11"/>
      <c r="E12" s="8"/>
      <c r="F12" s="8"/>
      <c r="G12" s="8"/>
      <c r="H12" s="8"/>
      <c r="I12" s="8"/>
      <c r="J12" s="8"/>
      <c r="K12" s="8"/>
      <c r="L12" s="8"/>
      <c r="M12" s="8"/>
      <c r="N12" s="8"/>
      <c r="O12" s="7"/>
      <c r="P12" s="8"/>
      <c r="Q12" s="8"/>
      <c r="R12" s="9"/>
      <c r="S12" s="7"/>
      <c r="T12" s="8"/>
      <c r="U12" s="8"/>
      <c r="V12" s="9"/>
      <c r="W12" s="5"/>
      <c r="X12" s="6"/>
    </row>
    <row r="13" spans="1:24" ht="12" customHeight="1" x14ac:dyDescent="0.25">
      <c r="A13" s="7"/>
      <c r="B13" s="8"/>
      <c r="C13" s="236" t="s">
        <v>29</v>
      </c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8"/>
      <c r="O13" s="236" t="s">
        <v>61</v>
      </c>
      <c r="P13" s="237"/>
      <c r="Q13" s="237"/>
      <c r="R13" s="238"/>
      <c r="S13" s="237" t="s">
        <v>62</v>
      </c>
      <c r="T13" s="237"/>
      <c r="U13" s="237"/>
      <c r="V13" s="238"/>
      <c r="W13" s="7"/>
      <c r="X13" s="9"/>
    </row>
    <row r="14" spans="1:24" ht="11.25" customHeight="1" x14ac:dyDescent="0.25">
      <c r="A14" s="224" t="s">
        <v>22</v>
      </c>
      <c r="B14" s="224"/>
      <c r="C14" s="224" t="s">
        <v>0</v>
      </c>
      <c r="D14" s="224"/>
      <c r="E14" s="224" t="s">
        <v>0</v>
      </c>
      <c r="F14" s="224"/>
      <c r="G14" s="224" t="s">
        <v>0</v>
      </c>
      <c r="H14" s="224"/>
      <c r="I14" s="224" t="s">
        <v>0</v>
      </c>
      <c r="J14" s="224"/>
      <c r="K14" s="224" t="s">
        <v>0</v>
      </c>
      <c r="L14" s="224"/>
      <c r="M14" s="224" t="s">
        <v>0</v>
      </c>
      <c r="N14" s="224"/>
      <c r="O14" s="224" t="s">
        <v>0</v>
      </c>
      <c r="P14" s="224"/>
      <c r="Q14" s="224" t="s">
        <v>0</v>
      </c>
      <c r="R14" s="224"/>
      <c r="S14" s="224" t="s">
        <v>0</v>
      </c>
      <c r="T14" s="224"/>
      <c r="U14" s="224" t="s">
        <v>0</v>
      </c>
      <c r="V14" s="224"/>
      <c r="W14" s="224" t="s">
        <v>22</v>
      </c>
      <c r="X14" s="224"/>
    </row>
    <row r="15" spans="1:24" ht="9.75" customHeight="1" x14ac:dyDescent="0.25">
      <c r="A15" s="29" t="s">
        <v>4</v>
      </c>
      <c r="B15" s="29" t="s">
        <v>5</v>
      </c>
      <c r="C15" s="29" t="s">
        <v>67</v>
      </c>
      <c r="D15" s="29" t="s">
        <v>68</v>
      </c>
      <c r="E15" s="29" t="s">
        <v>69</v>
      </c>
      <c r="F15" s="29" t="s">
        <v>70</v>
      </c>
      <c r="G15" s="29" t="s">
        <v>69</v>
      </c>
      <c r="H15" s="29" t="s">
        <v>71</v>
      </c>
      <c r="I15" s="29" t="s">
        <v>72</v>
      </c>
      <c r="J15" s="29" t="s">
        <v>73</v>
      </c>
      <c r="K15" s="29" t="s">
        <v>17</v>
      </c>
      <c r="L15" s="29" t="s">
        <v>74</v>
      </c>
      <c r="M15" s="29" t="s">
        <v>17</v>
      </c>
      <c r="N15" s="29" t="s">
        <v>15</v>
      </c>
      <c r="O15" s="29" t="s">
        <v>17</v>
      </c>
      <c r="P15" s="29" t="s">
        <v>75</v>
      </c>
      <c r="Q15" s="29" t="s">
        <v>17</v>
      </c>
      <c r="R15" s="29" t="s">
        <v>76</v>
      </c>
      <c r="S15" s="29" t="s">
        <v>17</v>
      </c>
      <c r="T15" s="29" t="s">
        <v>77</v>
      </c>
      <c r="U15" s="29" t="s">
        <v>17</v>
      </c>
      <c r="V15" s="29" t="s">
        <v>78</v>
      </c>
      <c r="W15" s="29" t="s">
        <v>4</v>
      </c>
      <c r="X15" s="29" t="s">
        <v>5</v>
      </c>
    </row>
    <row r="16" spans="1:24" ht="8.1" customHeight="1" x14ac:dyDescent="0.25">
      <c r="A16" s="29" t="s">
        <v>2</v>
      </c>
      <c r="B16" s="29" t="s">
        <v>2</v>
      </c>
      <c r="C16" s="160" t="s">
        <v>3</v>
      </c>
      <c r="D16" s="160" t="s">
        <v>3</v>
      </c>
      <c r="E16" s="160" t="s">
        <v>3</v>
      </c>
      <c r="F16" s="160" t="s">
        <v>3</v>
      </c>
      <c r="G16" s="160" t="s">
        <v>3</v>
      </c>
      <c r="H16" s="160" t="s">
        <v>3</v>
      </c>
      <c r="I16" s="160" t="s">
        <v>3</v>
      </c>
      <c r="J16" s="160" t="s">
        <v>3</v>
      </c>
      <c r="K16" s="160" t="s">
        <v>3</v>
      </c>
      <c r="L16" s="160" t="s">
        <v>3</v>
      </c>
      <c r="M16" s="160" t="s">
        <v>3</v>
      </c>
      <c r="N16" s="160" t="s">
        <v>3</v>
      </c>
      <c r="O16" s="160" t="s">
        <v>3</v>
      </c>
      <c r="P16" s="160" t="s">
        <v>3</v>
      </c>
      <c r="Q16" s="160" t="s">
        <v>3</v>
      </c>
      <c r="R16" s="160" t="s">
        <v>3</v>
      </c>
      <c r="S16" s="160" t="s">
        <v>3</v>
      </c>
      <c r="T16" s="160" t="s">
        <v>3</v>
      </c>
      <c r="U16" s="160" t="s">
        <v>3</v>
      </c>
      <c r="V16" s="160" t="s">
        <v>3</v>
      </c>
      <c r="W16" s="29" t="s">
        <v>2</v>
      </c>
      <c r="X16" s="29" t="s">
        <v>2</v>
      </c>
    </row>
    <row r="17" spans="1:26" ht="8.1" customHeight="1" x14ac:dyDescent="0.25">
      <c r="A17" s="212" t="s">
        <v>1</v>
      </c>
      <c r="B17" s="212">
        <v>3</v>
      </c>
      <c r="C17" s="23">
        <v>0</v>
      </c>
      <c r="D17" s="23">
        <v>120</v>
      </c>
      <c r="E17" s="23">
        <v>0</v>
      </c>
      <c r="F17" s="23">
        <v>60</v>
      </c>
      <c r="G17" s="23">
        <v>0</v>
      </c>
      <c r="H17" s="23">
        <v>39</v>
      </c>
      <c r="I17" s="23">
        <v>0</v>
      </c>
      <c r="J17" s="23">
        <v>20</v>
      </c>
      <c r="K17" s="23">
        <v>0</v>
      </c>
      <c r="L17" s="23">
        <v>12</v>
      </c>
      <c r="M17" s="23">
        <v>0</v>
      </c>
      <c r="N17" s="23">
        <v>10</v>
      </c>
      <c r="O17" s="23">
        <v>0</v>
      </c>
      <c r="P17" s="23">
        <v>0</v>
      </c>
      <c r="Q17" s="23">
        <v>0</v>
      </c>
      <c r="R17" s="23">
        <v>-4</v>
      </c>
      <c r="S17" s="23">
        <v>0</v>
      </c>
      <c r="T17" s="23">
        <v>-6</v>
      </c>
      <c r="U17" s="23">
        <v>0</v>
      </c>
      <c r="V17" s="23">
        <v>-14</v>
      </c>
      <c r="W17" s="212" t="s">
        <v>1</v>
      </c>
      <c r="X17" s="212">
        <v>3</v>
      </c>
    </row>
    <row r="18" spans="1:26" ht="8.1" customHeight="1" x14ac:dyDescent="0.25">
      <c r="A18" s="212"/>
      <c r="B18" s="212"/>
      <c r="C18" s="24">
        <v>-60</v>
      </c>
      <c r="D18" s="24">
        <v>60</v>
      </c>
      <c r="E18" s="24">
        <v>-25</v>
      </c>
      <c r="F18" s="24">
        <v>20</v>
      </c>
      <c r="G18" s="24">
        <v>-25</v>
      </c>
      <c r="H18" s="24">
        <v>14</v>
      </c>
      <c r="I18" s="24">
        <v>-10</v>
      </c>
      <c r="J18" s="24">
        <v>6</v>
      </c>
      <c r="K18" s="24">
        <v>-6</v>
      </c>
      <c r="L18" s="24">
        <v>2</v>
      </c>
      <c r="M18" s="24">
        <v>-6</v>
      </c>
      <c r="N18" s="24">
        <v>0</v>
      </c>
      <c r="O18" s="24">
        <v>-6</v>
      </c>
      <c r="P18" s="24">
        <v>-10</v>
      </c>
      <c r="Q18" s="24">
        <v>-6</v>
      </c>
      <c r="R18" s="24">
        <v>-14</v>
      </c>
      <c r="S18" s="24">
        <v>-6</v>
      </c>
      <c r="T18" s="24">
        <v>-16</v>
      </c>
      <c r="U18" s="24">
        <v>-6</v>
      </c>
      <c r="V18" s="27">
        <v>-24</v>
      </c>
      <c r="W18" s="212"/>
      <c r="X18" s="212"/>
    </row>
    <row r="19" spans="1:26" ht="8.1" customHeight="1" x14ac:dyDescent="0.25">
      <c r="A19" s="216">
        <v>3</v>
      </c>
      <c r="B19" s="216">
        <v>6</v>
      </c>
      <c r="C19" s="57">
        <v>0</v>
      </c>
      <c r="D19" s="57">
        <v>145</v>
      </c>
      <c r="E19" s="25">
        <v>0</v>
      </c>
      <c r="F19" s="25">
        <v>78</v>
      </c>
      <c r="G19" s="25">
        <v>0</v>
      </c>
      <c r="H19" s="25">
        <v>50</v>
      </c>
      <c r="I19" s="25">
        <v>0</v>
      </c>
      <c r="J19" s="25">
        <v>28</v>
      </c>
      <c r="K19" s="25">
        <v>0</v>
      </c>
      <c r="L19" s="25">
        <v>16</v>
      </c>
      <c r="M19" s="25">
        <v>0</v>
      </c>
      <c r="N19" s="25">
        <v>12</v>
      </c>
      <c r="O19" s="25">
        <v>0</v>
      </c>
      <c r="P19" s="25">
        <v>3</v>
      </c>
      <c r="Q19" s="25">
        <v>0</v>
      </c>
      <c r="R19" s="25">
        <v>-4</v>
      </c>
      <c r="S19" s="25">
        <v>0</v>
      </c>
      <c r="T19" s="25">
        <v>-8</v>
      </c>
      <c r="U19" s="25">
        <v>0</v>
      </c>
      <c r="V19" s="25">
        <v>-15</v>
      </c>
      <c r="W19" s="216">
        <v>3</v>
      </c>
      <c r="X19" s="216">
        <v>6</v>
      </c>
      <c r="Z19" s="19"/>
    </row>
    <row r="20" spans="1:26" ht="8.1" customHeight="1" x14ac:dyDescent="0.25">
      <c r="A20" s="216"/>
      <c r="B20" s="216"/>
      <c r="C20" s="56">
        <v>-75</v>
      </c>
      <c r="D20" s="56">
        <v>70</v>
      </c>
      <c r="E20" s="26">
        <v>-30</v>
      </c>
      <c r="F20" s="26">
        <v>30</v>
      </c>
      <c r="G20" s="26">
        <v>-30</v>
      </c>
      <c r="H20" s="26">
        <v>20</v>
      </c>
      <c r="I20" s="26">
        <v>-12</v>
      </c>
      <c r="J20" s="26">
        <v>10</v>
      </c>
      <c r="K20" s="26">
        <v>-8</v>
      </c>
      <c r="L20" s="26">
        <v>4</v>
      </c>
      <c r="M20" s="26">
        <v>-8</v>
      </c>
      <c r="N20" s="26">
        <v>0</v>
      </c>
      <c r="O20" s="26">
        <v>-8</v>
      </c>
      <c r="P20" s="26">
        <v>-9</v>
      </c>
      <c r="Q20" s="26">
        <v>-8</v>
      </c>
      <c r="R20" s="26">
        <v>-16</v>
      </c>
      <c r="S20" s="26">
        <v>-8</v>
      </c>
      <c r="T20" s="26">
        <v>-20</v>
      </c>
      <c r="U20" s="26">
        <v>-8</v>
      </c>
      <c r="V20" s="38">
        <v>-27</v>
      </c>
      <c r="W20" s="216"/>
      <c r="X20" s="216"/>
      <c r="Z20" s="5"/>
    </row>
    <row r="21" spans="1:26" ht="8.1" customHeight="1" x14ac:dyDescent="0.25">
      <c r="A21" s="212">
        <v>6</v>
      </c>
      <c r="B21" s="212">
        <v>10</v>
      </c>
      <c r="C21" s="23">
        <v>0</v>
      </c>
      <c r="D21" s="23">
        <v>170</v>
      </c>
      <c r="E21" s="23">
        <v>0</v>
      </c>
      <c r="F21" s="23">
        <v>98</v>
      </c>
      <c r="G21" s="23">
        <v>0</v>
      </c>
      <c r="H21" s="23">
        <v>61</v>
      </c>
      <c r="I21" s="23">
        <v>0</v>
      </c>
      <c r="J21" s="23">
        <v>35</v>
      </c>
      <c r="K21" s="23">
        <v>0</v>
      </c>
      <c r="L21" s="23">
        <v>20</v>
      </c>
      <c r="M21" s="23">
        <v>0</v>
      </c>
      <c r="N21" s="23">
        <v>15</v>
      </c>
      <c r="O21" s="23">
        <v>0</v>
      </c>
      <c r="P21" s="23">
        <v>5</v>
      </c>
      <c r="Q21" s="23">
        <v>0</v>
      </c>
      <c r="R21" s="23">
        <v>-4</v>
      </c>
      <c r="S21" s="168">
        <v>0</v>
      </c>
      <c r="T21" s="168">
        <v>-9</v>
      </c>
      <c r="U21" s="23">
        <v>0</v>
      </c>
      <c r="V21" s="23">
        <v>-17</v>
      </c>
      <c r="W21" s="212">
        <v>6</v>
      </c>
      <c r="X21" s="212">
        <v>10</v>
      </c>
      <c r="Z21" s="19"/>
    </row>
    <row r="22" spans="1:26" ht="8.1" customHeight="1" x14ac:dyDescent="0.25">
      <c r="A22" s="212"/>
      <c r="B22" s="212"/>
      <c r="C22" s="24">
        <v>-90</v>
      </c>
      <c r="D22" s="24">
        <v>80</v>
      </c>
      <c r="E22" s="24">
        <v>-36</v>
      </c>
      <c r="F22" s="24">
        <v>40</v>
      </c>
      <c r="G22" s="24">
        <v>-36</v>
      </c>
      <c r="H22" s="24">
        <v>25</v>
      </c>
      <c r="I22" s="24">
        <v>-15</v>
      </c>
      <c r="J22" s="24">
        <v>13</v>
      </c>
      <c r="K22" s="24">
        <v>-9</v>
      </c>
      <c r="L22" s="24">
        <v>5</v>
      </c>
      <c r="M22" s="24">
        <v>-9</v>
      </c>
      <c r="N22" s="24">
        <v>0</v>
      </c>
      <c r="O22" s="24">
        <v>-9</v>
      </c>
      <c r="P22" s="24">
        <v>-10</v>
      </c>
      <c r="Q22" s="24">
        <v>-9</v>
      </c>
      <c r="R22" s="24">
        <v>-19</v>
      </c>
      <c r="S22" s="169">
        <v>-9</v>
      </c>
      <c r="T22" s="169">
        <v>-24</v>
      </c>
      <c r="U22" s="24">
        <v>-9</v>
      </c>
      <c r="V22" s="27">
        <v>-32</v>
      </c>
      <c r="W22" s="212"/>
      <c r="X22" s="212"/>
      <c r="Z22" s="5"/>
    </row>
    <row r="23" spans="1:26" ht="8.1" customHeight="1" x14ac:dyDescent="0.25">
      <c r="A23" s="216">
        <v>10</v>
      </c>
      <c r="B23" s="216">
        <v>18</v>
      </c>
      <c r="C23" s="166">
        <v>0</v>
      </c>
      <c r="D23" s="166">
        <v>205</v>
      </c>
      <c r="E23" s="25">
        <v>0</v>
      </c>
      <c r="F23" s="25">
        <v>120</v>
      </c>
      <c r="G23" s="25">
        <v>0</v>
      </c>
      <c r="H23" s="25">
        <v>75</v>
      </c>
      <c r="I23" s="25">
        <v>0</v>
      </c>
      <c r="J23" s="25">
        <v>43</v>
      </c>
      <c r="K23" s="25">
        <v>0</v>
      </c>
      <c r="L23" s="25">
        <v>24</v>
      </c>
      <c r="M23" s="25">
        <v>0</v>
      </c>
      <c r="N23" s="25">
        <v>18</v>
      </c>
      <c r="O23" s="25">
        <v>0</v>
      </c>
      <c r="P23" s="25">
        <v>6</v>
      </c>
      <c r="Q23" s="25">
        <v>0</v>
      </c>
      <c r="R23" s="25">
        <v>-5</v>
      </c>
      <c r="S23" s="25">
        <v>0</v>
      </c>
      <c r="T23" s="25">
        <v>-11</v>
      </c>
      <c r="U23" s="25">
        <v>0</v>
      </c>
      <c r="V23" s="25">
        <v>-21</v>
      </c>
      <c r="W23" s="216">
        <v>10</v>
      </c>
      <c r="X23" s="216">
        <v>18</v>
      </c>
      <c r="Z23" s="19"/>
    </row>
    <row r="24" spans="1:26" ht="8.1" customHeight="1" x14ac:dyDescent="0.25">
      <c r="A24" s="216"/>
      <c r="B24" s="216"/>
      <c r="C24" s="167">
        <v>-110</v>
      </c>
      <c r="D24" s="167">
        <v>95</v>
      </c>
      <c r="E24" s="26">
        <v>-43</v>
      </c>
      <c r="F24" s="26">
        <v>50</v>
      </c>
      <c r="G24" s="26">
        <v>-43</v>
      </c>
      <c r="H24" s="26">
        <v>32</v>
      </c>
      <c r="I24" s="26">
        <v>-18</v>
      </c>
      <c r="J24" s="26">
        <v>16</v>
      </c>
      <c r="K24" s="26">
        <v>-11</v>
      </c>
      <c r="L24" s="26">
        <v>6</v>
      </c>
      <c r="M24" s="26">
        <v>-11</v>
      </c>
      <c r="N24" s="26">
        <v>0</v>
      </c>
      <c r="O24" s="26">
        <v>-11</v>
      </c>
      <c r="P24" s="26">
        <v>-12</v>
      </c>
      <c r="Q24" s="26">
        <v>-11</v>
      </c>
      <c r="R24" s="26">
        <v>-23</v>
      </c>
      <c r="S24" s="26">
        <v>-11</v>
      </c>
      <c r="T24" s="26">
        <v>-29</v>
      </c>
      <c r="U24" s="26">
        <v>-11</v>
      </c>
      <c r="V24" s="38">
        <v>-39</v>
      </c>
      <c r="W24" s="216"/>
      <c r="X24" s="216"/>
      <c r="Z24" s="5"/>
    </row>
    <row r="25" spans="1:26" ht="8.1" customHeight="1" x14ac:dyDescent="0.25">
      <c r="A25" s="212">
        <v>18</v>
      </c>
      <c r="B25" s="212">
        <v>30</v>
      </c>
      <c r="C25" s="23">
        <v>0</v>
      </c>
      <c r="D25" s="23">
        <v>240</v>
      </c>
      <c r="E25" s="23">
        <v>0</v>
      </c>
      <c r="F25" s="23">
        <v>149</v>
      </c>
      <c r="G25" s="23">
        <v>0</v>
      </c>
      <c r="H25" s="23">
        <v>92</v>
      </c>
      <c r="I25" s="23">
        <v>0</v>
      </c>
      <c r="J25" s="23">
        <v>53</v>
      </c>
      <c r="K25" s="23">
        <v>0</v>
      </c>
      <c r="L25" s="23">
        <v>28</v>
      </c>
      <c r="M25" s="23">
        <v>0</v>
      </c>
      <c r="N25" s="23">
        <v>21</v>
      </c>
      <c r="O25" s="23">
        <v>0</v>
      </c>
      <c r="P25" s="23">
        <v>6</v>
      </c>
      <c r="Q25" s="23">
        <v>0</v>
      </c>
      <c r="R25" s="23">
        <v>-7</v>
      </c>
      <c r="S25" s="23">
        <v>0</v>
      </c>
      <c r="T25" s="23">
        <v>-14</v>
      </c>
      <c r="U25" s="72">
        <v>0</v>
      </c>
      <c r="V25" s="72">
        <v>-27</v>
      </c>
      <c r="W25" s="212">
        <v>18</v>
      </c>
      <c r="X25" s="212">
        <v>30</v>
      </c>
      <c r="Z25" s="19"/>
    </row>
    <row r="26" spans="1:26" ht="8.1" customHeight="1" x14ac:dyDescent="0.25">
      <c r="A26" s="212"/>
      <c r="B26" s="212"/>
      <c r="C26" s="24">
        <v>-130</v>
      </c>
      <c r="D26" s="24">
        <v>110</v>
      </c>
      <c r="E26" s="24">
        <v>-52</v>
      </c>
      <c r="F26" s="24">
        <v>65</v>
      </c>
      <c r="G26" s="24">
        <v>-52</v>
      </c>
      <c r="H26" s="24">
        <v>40</v>
      </c>
      <c r="I26" s="24">
        <v>-21</v>
      </c>
      <c r="J26" s="24">
        <v>20</v>
      </c>
      <c r="K26" s="24">
        <v>-13</v>
      </c>
      <c r="L26" s="24">
        <v>7</v>
      </c>
      <c r="M26" s="24">
        <v>-13</v>
      </c>
      <c r="N26" s="24">
        <v>0</v>
      </c>
      <c r="O26" s="24">
        <v>-13</v>
      </c>
      <c r="P26" s="24">
        <v>-15</v>
      </c>
      <c r="Q26" s="24">
        <v>-13</v>
      </c>
      <c r="R26" s="24">
        <v>-28</v>
      </c>
      <c r="S26" s="24">
        <v>-13</v>
      </c>
      <c r="T26" s="24">
        <v>-35</v>
      </c>
      <c r="U26" s="71">
        <v>-13</v>
      </c>
      <c r="V26" s="70">
        <v>-48</v>
      </c>
      <c r="W26" s="212"/>
      <c r="X26" s="212"/>
      <c r="Z26" s="5"/>
    </row>
    <row r="27" spans="1:26" ht="8.1" customHeight="1" x14ac:dyDescent="0.25">
      <c r="A27" s="216">
        <v>30</v>
      </c>
      <c r="B27" s="216">
        <v>40</v>
      </c>
      <c r="C27" s="25">
        <v>0</v>
      </c>
      <c r="D27" s="25">
        <v>280</v>
      </c>
      <c r="E27" s="217">
        <v>0</v>
      </c>
      <c r="F27" s="217">
        <v>180</v>
      </c>
      <c r="G27" s="217">
        <v>0</v>
      </c>
      <c r="H27" s="217">
        <v>112</v>
      </c>
      <c r="I27" s="217">
        <v>0</v>
      </c>
      <c r="J27" s="217">
        <v>64</v>
      </c>
      <c r="K27" s="217">
        <v>0</v>
      </c>
      <c r="L27" s="217">
        <v>34</v>
      </c>
      <c r="M27" s="217">
        <v>0</v>
      </c>
      <c r="N27" s="217">
        <v>25</v>
      </c>
      <c r="O27" s="217">
        <v>0</v>
      </c>
      <c r="P27" s="217">
        <v>7</v>
      </c>
      <c r="Q27" s="217">
        <v>0</v>
      </c>
      <c r="R27" s="217">
        <v>-8</v>
      </c>
      <c r="S27" s="217">
        <v>0</v>
      </c>
      <c r="T27" s="217">
        <v>-17</v>
      </c>
      <c r="U27" s="217">
        <v>0</v>
      </c>
      <c r="V27" s="217">
        <v>-34</v>
      </c>
      <c r="W27" s="220">
        <v>30</v>
      </c>
      <c r="X27" s="216">
        <v>40</v>
      </c>
      <c r="Z27" s="19"/>
    </row>
    <row r="28" spans="1:26" ht="8.1" customHeight="1" x14ac:dyDescent="0.25">
      <c r="A28" s="216"/>
      <c r="B28" s="216"/>
      <c r="C28" s="26">
        <v>-160</v>
      </c>
      <c r="D28" s="26">
        <v>120</v>
      </c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20"/>
      <c r="X28" s="216"/>
      <c r="Z28" s="5"/>
    </row>
    <row r="29" spans="1:26" ht="8.1" customHeight="1" x14ac:dyDescent="0.25">
      <c r="A29" s="216">
        <v>40</v>
      </c>
      <c r="B29" s="216">
        <v>50</v>
      </c>
      <c r="C29" s="25">
        <v>0</v>
      </c>
      <c r="D29" s="25">
        <v>290</v>
      </c>
      <c r="E29" s="214">
        <v>-62</v>
      </c>
      <c r="F29" s="214">
        <v>80</v>
      </c>
      <c r="G29" s="214">
        <v>-62</v>
      </c>
      <c r="H29" s="214">
        <v>50</v>
      </c>
      <c r="I29" s="214">
        <v>-25</v>
      </c>
      <c r="J29" s="214">
        <v>25</v>
      </c>
      <c r="K29" s="214">
        <v>-16</v>
      </c>
      <c r="L29" s="214">
        <v>9</v>
      </c>
      <c r="M29" s="214">
        <v>-16</v>
      </c>
      <c r="N29" s="214">
        <v>0</v>
      </c>
      <c r="O29" s="214">
        <v>-16</v>
      </c>
      <c r="P29" s="214">
        <v>-18</v>
      </c>
      <c r="Q29" s="214">
        <v>-16</v>
      </c>
      <c r="R29" s="214">
        <v>-33</v>
      </c>
      <c r="S29" s="214">
        <v>-16</v>
      </c>
      <c r="T29" s="214">
        <v>-42</v>
      </c>
      <c r="U29" s="214">
        <v>-16</v>
      </c>
      <c r="V29" s="214">
        <v>-59</v>
      </c>
      <c r="W29" s="220">
        <v>40</v>
      </c>
      <c r="X29" s="216">
        <v>50</v>
      </c>
      <c r="Z29" s="5"/>
    </row>
    <row r="30" spans="1:26" ht="8.1" customHeight="1" x14ac:dyDescent="0.25">
      <c r="A30" s="216"/>
      <c r="B30" s="216"/>
      <c r="C30" s="26">
        <v>-160</v>
      </c>
      <c r="D30" s="26">
        <v>130</v>
      </c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20"/>
      <c r="X30" s="216"/>
      <c r="Z30" s="235"/>
    </row>
    <row r="31" spans="1:26" ht="8.1" customHeight="1" x14ac:dyDescent="0.25">
      <c r="A31" s="212">
        <v>50</v>
      </c>
      <c r="B31" s="212">
        <v>65</v>
      </c>
      <c r="C31" s="23">
        <v>0</v>
      </c>
      <c r="D31" s="23">
        <v>330</v>
      </c>
      <c r="E31" s="213">
        <v>0</v>
      </c>
      <c r="F31" s="213">
        <v>220</v>
      </c>
      <c r="G31" s="213">
        <v>0</v>
      </c>
      <c r="H31" s="213">
        <v>134</v>
      </c>
      <c r="I31" s="213">
        <v>0</v>
      </c>
      <c r="J31" s="213">
        <v>76</v>
      </c>
      <c r="K31" s="213">
        <v>0</v>
      </c>
      <c r="L31" s="213">
        <v>40</v>
      </c>
      <c r="M31" s="213">
        <v>0</v>
      </c>
      <c r="N31" s="213">
        <v>30</v>
      </c>
      <c r="O31" s="213">
        <v>0</v>
      </c>
      <c r="P31" s="213">
        <v>9</v>
      </c>
      <c r="Q31" s="213">
        <v>0</v>
      </c>
      <c r="R31" s="213">
        <v>-9</v>
      </c>
      <c r="S31" s="213">
        <v>0</v>
      </c>
      <c r="T31" s="213">
        <v>-21</v>
      </c>
      <c r="U31" s="23">
        <v>0</v>
      </c>
      <c r="V31" s="23">
        <v>-42</v>
      </c>
      <c r="W31" s="212">
        <v>50</v>
      </c>
      <c r="X31" s="212">
        <v>65</v>
      </c>
      <c r="Z31" s="235"/>
    </row>
    <row r="32" spans="1:26" ht="8.1" customHeight="1" x14ac:dyDescent="0.25">
      <c r="A32" s="212"/>
      <c r="B32" s="212"/>
      <c r="C32" s="24">
        <v>-190</v>
      </c>
      <c r="D32" s="24">
        <v>140</v>
      </c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4">
        <v>-19</v>
      </c>
      <c r="V32" s="24">
        <v>-72</v>
      </c>
      <c r="W32" s="212"/>
      <c r="X32" s="212"/>
      <c r="Z32" s="5"/>
    </row>
    <row r="33" spans="1:26" ht="8.1" customHeight="1" x14ac:dyDescent="0.25">
      <c r="A33" s="212">
        <v>65</v>
      </c>
      <c r="B33" s="212">
        <v>80</v>
      </c>
      <c r="C33" s="23">
        <v>0</v>
      </c>
      <c r="D33" s="23">
        <v>340</v>
      </c>
      <c r="E33" s="210">
        <v>-74</v>
      </c>
      <c r="F33" s="210">
        <v>100</v>
      </c>
      <c r="G33" s="210">
        <v>-74</v>
      </c>
      <c r="H33" s="210">
        <v>60</v>
      </c>
      <c r="I33" s="210">
        <v>-30</v>
      </c>
      <c r="J33" s="210">
        <v>30</v>
      </c>
      <c r="K33" s="210">
        <v>-19</v>
      </c>
      <c r="L33" s="210">
        <v>10</v>
      </c>
      <c r="M33" s="210">
        <v>-19</v>
      </c>
      <c r="N33" s="210">
        <v>0</v>
      </c>
      <c r="O33" s="210">
        <v>-19</v>
      </c>
      <c r="P33" s="210">
        <v>-21</v>
      </c>
      <c r="Q33" s="210">
        <v>-19</v>
      </c>
      <c r="R33" s="210">
        <v>-39</v>
      </c>
      <c r="S33" s="210">
        <v>-19</v>
      </c>
      <c r="T33" s="210">
        <v>-51</v>
      </c>
      <c r="U33" s="23">
        <v>0</v>
      </c>
      <c r="V33" s="23">
        <v>-48</v>
      </c>
      <c r="W33" s="212">
        <v>65</v>
      </c>
      <c r="X33" s="212">
        <v>80</v>
      </c>
      <c r="Z33" s="235"/>
    </row>
    <row r="34" spans="1:26" ht="8.1" customHeight="1" x14ac:dyDescent="0.25">
      <c r="A34" s="212"/>
      <c r="B34" s="212"/>
      <c r="C34" s="24">
        <v>-190</v>
      </c>
      <c r="D34" s="24">
        <v>150</v>
      </c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4">
        <v>-19</v>
      </c>
      <c r="V34" s="24">
        <v>-78</v>
      </c>
      <c r="W34" s="212"/>
      <c r="X34" s="212"/>
      <c r="Z34" s="235"/>
    </row>
    <row r="35" spans="1:26" ht="8.1" customHeight="1" x14ac:dyDescent="0.25">
      <c r="A35" s="216">
        <v>80</v>
      </c>
      <c r="B35" s="216">
        <v>100</v>
      </c>
      <c r="C35" s="25">
        <v>0</v>
      </c>
      <c r="D35" s="25">
        <v>390</v>
      </c>
      <c r="E35" s="217">
        <v>0</v>
      </c>
      <c r="F35" s="217">
        <v>260</v>
      </c>
      <c r="G35" s="217">
        <v>0</v>
      </c>
      <c r="H35" s="217">
        <v>159</v>
      </c>
      <c r="I35" s="217">
        <v>0</v>
      </c>
      <c r="J35" s="217">
        <v>90</v>
      </c>
      <c r="K35" s="217">
        <v>0</v>
      </c>
      <c r="L35" s="217">
        <v>47</v>
      </c>
      <c r="M35" s="217">
        <v>0</v>
      </c>
      <c r="N35" s="217">
        <v>35</v>
      </c>
      <c r="O35" s="217">
        <v>0</v>
      </c>
      <c r="P35" s="217">
        <v>10</v>
      </c>
      <c r="Q35" s="217">
        <v>0</v>
      </c>
      <c r="R35" s="217">
        <v>-10</v>
      </c>
      <c r="S35" s="217">
        <v>0</v>
      </c>
      <c r="T35" s="217">
        <v>-24</v>
      </c>
      <c r="U35" s="25">
        <v>0</v>
      </c>
      <c r="V35" s="25">
        <v>-58</v>
      </c>
      <c r="W35" s="216">
        <v>80</v>
      </c>
      <c r="X35" s="216">
        <v>100</v>
      </c>
      <c r="Z35" s="5"/>
    </row>
    <row r="36" spans="1:26" ht="8.1" customHeight="1" x14ac:dyDescent="0.25">
      <c r="A36" s="216"/>
      <c r="B36" s="216"/>
      <c r="C36" s="26">
        <v>-220</v>
      </c>
      <c r="D36" s="26">
        <v>170</v>
      </c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6">
        <v>-22</v>
      </c>
      <c r="V36" s="26">
        <v>-93</v>
      </c>
      <c r="W36" s="216"/>
      <c r="X36" s="216"/>
      <c r="Z36" s="235"/>
    </row>
    <row r="37" spans="1:26" ht="8.1" customHeight="1" x14ac:dyDescent="0.25">
      <c r="A37" s="216">
        <v>100</v>
      </c>
      <c r="B37" s="216">
        <v>120</v>
      </c>
      <c r="C37" s="25">
        <v>0</v>
      </c>
      <c r="D37" s="25">
        <v>400</v>
      </c>
      <c r="E37" s="214">
        <v>-87</v>
      </c>
      <c r="F37" s="214">
        <v>120</v>
      </c>
      <c r="G37" s="214">
        <v>-87</v>
      </c>
      <c r="H37" s="214">
        <v>72</v>
      </c>
      <c r="I37" s="214">
        <v>-35</v>
      </c>
      <c r="J37" s="214">
        <v>36</v>
      </c>
      <c r="K37" s="214">
        <v>-22</v>
      </c>
      <c r="L37" s="214">
        <v>12</v>
      </c>
      <c r="M37" s="214">
        <v>-22</v>
      </c>
      <c r="N37" s="214">
        <v>0</v>
      </c>
      <c r="O37" s="214">
        <v>-22</v>
      </c>
      <c r="P37" s="214">
        <v>-25</v>
      </c>
      <c r="Q37" s="214">
        <v>-22</v>
      </c>
      <c r="R37" s="214">
        <v>-45</v>
      </c>
      <c r="S37" s="214">
        <v>-22</v>
      </c>
      <c r="T37" s="214">
        <v>-59</v>
      </c>
      <c r="U37" s="25">
        <v>0</v>
      </c>
      <c r="V37" s="25">
        <v>-66</v>
      </c>
      <c r="W37" s="216">
        <v>100</v>
      </c>
      <c r="X37" s="216">
        <v>120</v>
      </c>
      <c r="Z37" s="235"/>
    </row>
    <row r="38" spans="1:26" ht="8.1" customHeight="1" x14ac:dyDescent="0.25">
      <c r="A38" s="216"/>
      <c r="B38" s="216"/>
      <c r="C38" s="26">
        <v>-220</v>
      </c>
      <c r="D38" s="26">
        <v>800</v>
      </c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6">
        <v>-22</v>
      </c>
      <c r="V38" s="26">
        <v>-101</v>
      </c>
      <c r="W38" s="216"/>
      <c r="X38" s="216"/>
      <c r="Z38" s="5"/>
    </row>
    <row r="39" spans="1:26" ht="8.1" customHeight="1" x14ac:dyDescent="0.25">
      <c r="A39" s="212">
        <v>120</v>
      </c>
      <c r="B39" s="212">
        <v>140</v>
      </c>
      <c r="C39" s="23">
        <v>0</v>
      </c>
      <c r="D39" s="30">
        <v>450</v>
      </c>
      <c r="E39" s="213">
        <v>0</v>
      </c>
      <c r="F39" s="213">
        <v>305</v>
      </c>
      <c r="G39" s="213">
        <v>0</v>
      </c>
      <c r="H39" s="213">
        <v>185</v>
      </c>
      <c r="I39" s="213">
        <v>0</v>
      </c>
      <c r="J39" s="213">
        <v>106</v>
      </c>
      <c r="K39" s="213">
        <v>0</v>
      </c>
      <c r="L39" s="213">
        <v>54</v>
      </c>
      <c r="M39" s="213">
        <v>0</v>
      </c>
      <c r="N39" s="213">
        <v>40</v>
      </c>
      <c r="O39" s="213">
        <v>0</v>
      </c>
      <c r="P39" s="213">
        <v>12</v>
      </c>
      <c r="Q39" s="213">
        <v>0</v>
      </c>
      <c r="R39" s="213">
        <v>-12</v>
      </c>
      <c r="S39" s="213">
        <v>0</v>
      </c>
      <c r="T39" s="213">
        <v>-28</v>
      </c>
      <c r="U39" s="31">
        <v>0</v>
      </c>
      <c r="V39" s="23">
        <v>-77</v>
      </c>
      <c r="W39" s="212">
        <v>120</v>
      </c>
      <c r="X39" s="212">
        <v>140</v>
      </c>
      <c r="Z39" s="235"/>
    </row>
    <row r="40" spans="1:26" ht="8.1" customHeight="1" x14ac:dyDescent="0.25">
      <c r="A40" s="212"/>
      <c r="B40" s="212"/>
      <c r="C40" s="24">
        <v>-250</v>
      </c>
      <c r="D40" s="32">
        <v>200</v>
      </c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33">
        <v>-25</v>
      </c>
      <c r="V40" s="24">
        <v>-117</v>
      </c>
      <c r="W40" s="212"/>
      <c r="X40" s="212"/>
      <c r="Z40" s="235"/>
    </row>
    <row r="41" spans="1:26" ht="8.1" customHeight="1" x14ac:dyDescent="0.25">
      <c r="A41" s="212">
        <v>140</v>
      </c>
      <c r="B41" s="212">
        <v>160</v>
      </c>
      <c r="C41" s="23">
        <v>0</v>
      </c>
      <c r="D41" s="30">
        <v>460</v>
      </c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31">
        <v>0</v>
      </c>
      <c r="V41" s="23">
        <v>-85</v>
      </c>
      <c r="W41" s="212">
        <v>140</v>
      </c>
      <c r="X41" s="212">
        <v>160</v>
      </c>
      <c r="Z41" s="235"/>
    </row>
    <row r="42" spans="1:26" ht="8.1" customHeight="1" x14ac:dyDescent="0.25">
      <c r="A42" s="212"/>
      <c r="B42" s="212"/>
      <c r="C42" s="24">
        <v>-250</v>
      </c>
      <c r="D42" s="32">
        <v>210</v>
      </c>
      <c r="E42" s="210">
        <v>-100</v>
      </c>
      <c r="F42" s="210">
        <v>145</v>
      </c>
      <c r="G42" s="210">
        <v>-100</v>
      </c>
      <c r="H42" s="210">
        <v>84</v>
      </c>
      <c r="I42" s="210">
        <v>-40</v>
      </c>
      <c r="J42" s="210">
        <v>43</v>
      </c>
      <c r="K42" s="210">
        <v>-25</v>
      </c>
      <c r="L42" s="210">
        <v>14</v>
      </c>
      <c r="M42" s="210">
        <v>-25</v>
      </c>
      <c r="N42" s="210">
        <v>0</v>
      </c>
      <c r="O42" s="210">
        <v>-25</v>
      </c>
      <c r="P42" s="210">
        <v>-28</v>
      </c>
      <c r="Q42" s="210">
        <v>-25</v>
      </c>
      <c r="R42" s="210">
        <v>-52</v>
      </c>
      <c r="S42" s="210">
        <v>-25</v>
      </c>
      <c r="T42" s="210">
        <v>-68</v>
      </c>
      <c r="U42" s="33">
        <v>-25</v>
      </c>
      <c r="V42" s="24">
        <v>-125</v>
      </c>
      <c r="W42" s="212"/>
      <c r="X42" s="212"/>
      <c r="Z42" s="5"/>
    </row>
    <row r="43" spans="1:26" ht="8.1" customHeight="1" x14ac:dyDescent="0.25">
      <c r="A43" s="212">
        <v>160</v>
      </c>
      <c r="B43" s="212">
        <v>180</v>
      </c>
      <c r="C43" s="23">
        <v>0</v>
      </c>
      <c r="D43" s="30">
        <v>480</v>
      </c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31">
        <v>0</v>
      </c>
      <c r="V43" s="23">
        <v>-93</v>
      </c>
      <c r="W43" s="212">
        <v>160</v>
      </c>
      <c r="X43" s="212">
        <v>180</v>
      </c>
      <c r="Z43" s="235"/>
    </row>
    <row r="44" spans="1:26" ht="8.1" customHeight="1" x14ac:dyDescent="0.25">
      <c r="A44" s="212"/>
      <c r="B44" s="212"/>
      <c r="C44" s="24">
        <v>-250</v>
      </c>
      <c r="D44" s="32">
        <v>230</v>
      </c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33">
        <v>-25</v>
      </c>
      <c r="V44" s="24">
        <v>-133</v>
      </c>
      <c r="W44" s="212"/>
      <c r="X44" s="212"/>
      <c r="Z44" s="235"/>
    </row>
    <row r="45" spans="1:26" ht="8.1" customHeight="1" x14ac:dyDescent="0.25">
      <c r="A45" s="216">
        <v>180</v>
      </c>
      <c r="B45" s="216">
        <v>200</v>
      </c>
      <c r="C45" s="25">
        <v>0</v>
      </c>
      <c r="D45" s="34">
        <v>530</v>
      </c>
      <c r="E45" s="217">
        <v>0</v>
      </c>
      <c r="F45" s="217">
        <v>355</v>
      </c>
      <c r="G45" s="217">
        <v>0</v>
      </c>
      <c r="H45" s="217">
        <v>215</v>
      </c>
      <c r="I45" s="217">
        <v>0</v>
      </c>
      <c r="J45" s="217">
        <v>122</v>
      </c>
      <c r="K45" s="217">
        <v>0</v>
      </c>
      <c r="L45" s="217">
        <v>61</v>
      </c>
      <c r="M45" s="217">
        <v>0</v>
      </c>
      <c r="N45" s="217">
        <v>46</v>
      </c>
      <c r="O45" s="217">
        <v>0</v>
      </c>
      <c r="P45" s="217">
        <v>13</v>
      </c>
      <c r="Q45" s="217">
        <v>0</v>
      </c>
      <c r="R45" s="217">
        <v>-14</v>
      </c>
      <c r="S45" s="217">
        <v>0</v>
      </c>
      <c r="T45" s="217">
        <v>-33</v>
      </c>
      <c r="U45" s="35">
        <v>0</v>
      </c>
      <c r="V45" s="25">
        <v>-105</v>
      </c>
      <c r="W45" s="216">
        <v>180</v>
      </c>
      <c r="X45" s="216">
        <v>200</v>
      </c>
      <c r="Z45" s="235"/>
    </row>
    <row r="46" spans="1:26" ht="8.1" customHeight="1" x14ac:dyDescent="0.25">
      <c r="A46" s="216"/>
      <c r="B46" s="216"/>
      <c r="C46" s="26">
        <v>-290</v>
      </c>
      <c r="D46" s="36">
        <v>240</v>
      </c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37">
        <v>-29</v>
      </c>
      <c r="V46" s="26">
        <v>-151</v>
      </c>
      <c r="W46" s="216"/>
      <c r="X46" s="216"/>
      <c r="Z46" s="5"/>
    </row>
    <row r="47" spans="1:26" ht="8.1" customHeight="1" x14ac:dyDescent="0.25">
      <c r="A47" s="216">
        <v>200</v>
      </c>
      <c r="B47" s="216">
        <v>225</v>
      </c>
      <c r="C47" s="25">
        <v>0</v>
      </c>
      <c r="D47" s="34">
        <v>550</v>
      </c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35">
        <v>0</v>
      </c>
      <c r="V47" s="25">
        <v>-113</v>
      </c>
      <c r="W47" s="216">
        <v>200</v>
      </c>
      <c r="X47" s="216">
        <v>225</v>
      </c>
      <c r="Z47" s="235"/>
    </row>
    <row r="48" spans="1:26" ht="8.1" customHeight="1" x14ac:dyDescent="0.25">
      <c r="A48" s="216"/>
      <c r="B48" s="216"/>
      <c r="C48" s="26">
        <v>-290</v>
      </c>
      <c r="D48" s="36">
        <v>-260</v>
      </c>
      <c r="E48" s="214">
        <v>-115</v>
      </c>
      <c r="F48" s="214">
        <v>170</v>
      </c>
      <c r="G48" s="214">
        <v>-115</v>
      </c>
      <c r="H48" s="214">
        <v>100</v>
      </c>
      <c r="I48" s="214">
        <v>-46</v>
      </c>
      <c r="J48" s="214">
        <v>50</v>
      </c>
      <c r="K48" s="214">
        <v>-29</v>
      </c>
      <c r="L48" s="214">
        <v>15</v>
      </c>
      <c r="M48" s="214">
        <v>-29</v>
      </c>
      <c r="N48" s="214">
        <v>0</v>
      </c>
      <c r="O48" s="214">
        <v>-29</v>
      </c>
      <c r="P48" s="214">
        <v>-33</v>
      </c>
      <c r="Q48" s="214">
        <v>-29</v>
      </c>
      <c r="R48" s="214">
        <v>-60</v>
      </c>
      <c r="S48" s="214">
        <v>-29</v>
      </c>
      <c r="T48" s="214">
        <v>-79</v>
      </c>
      <c r="U48" s="37">
        <v>-29</v>
      </c>
      <c r="V48" s="26">
        <v>-159</v>
      </c>
      <c r="W48" s="216"/>
      <c r="X48" s="216"/>
      <c r="Z48" s="235"/>
    </row>
    <row r="49" spans="1:26" ht="8.1" customHeight="1" x14ac:dyDescent="0.25">
      <c r="A49" s="216">
        <v>225</v>
      </c>
      <c r="B49" s="216">
        <v>250</v>
      </c>
      <c r="C49" s="25">
        <v>0</v>
      </c>
      <c r="D49" s="34">
        <v>570</v>
      </c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35">
        <v>0</v>
      </c>
      <c r="V49" s="25">
        <v>-123</v>
      </c>
      <c r="W49" s="216">
        <v>225</v>
      </c>
      <c r="X49" s="216">
        <v>250</v>
      </c>
      <c r="Z49" s="5"/>
    </row>
    <row r="50" spans="1:26" ht="8.1" customHeight="1" x14ac:dyDescent="0.25">
      <c r="A50" s="216"/>
      <c r="B50" s="216"/>
      <c r="C50" s="26">
        <v>-290</v>
      </c>
      <c r="D50" s="36">
        <v>280</v>
      </c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37">
        <v>-29</v>
      </c>
      <c r="V50" s="26">
        <v>-169</v>
      </c>
      <c r="W50" s="216"/>
      <c r="X50" s="216"/>
      <c r="Z50" s="5"/>
    </row>
    <row r="51" spans="1:26" ht="8.1" customHeight="1" x14ac:dyDescent="0.25">
      <c r="A51" s="212">
        <v>250</v>
      </c>
      <c r="B51" s="212">
        <v>280</v>
      </c>
      <c r="C51" s="23">
        <v>0</v>
      </c>
      <c r="D51" s="30">
        <v>620</v>
      </c>
      <c r="E51" s="213">
        <v>0</v>
      </c>
      <c r="F51" s="213">
        <v>400</v>
      </c>
      <c r="G51" s="213">
        <v>0</v>
      </c>
      <c r="H51" s="213">
        <v>240</v>
      </c>
      <c r="I51" s="213">
        <v>0</v>
      </c>
      <c r="J51" s="213">
        <v>137</v>
      </c>
      <c r="K51" s="213">
        <v>0</v>
      </c>
      <c r="L51" s="213">
        <v>62</v>
      </c>
      <c r="M51" s="213">
        <v>0</v>
      </c>
      <c r="N51" s="213">
        <v>52</v>
      </c>
      <c r="O51" s="213">
        <v>0</v>
      </c>
      <c r="P51" s="213">
        <v>16</v>
      </c>
      <c r="Q51" s="213">
        <v>0</v>
      </c>
      <c r="R51" s="213">
        <v>-14</v>
      </c>
      <c r="S51" s="213">
        <v>0</v>
      </c>
      <c r="T51" s="213">
        <v>-36</v>
      </c>
      <c r="U51" s="31">
        <v>0</v>
      </c>
      <c r="V51" s="23">
        <v>-138</v>
      </c>
      <c r="W51" s="212">
        <v>250</v>
      </c>
      <c r="X51" s="212">
        <v>280</v>
      </c>
      <c r="Z51" s="5"/>
    </row>
    <row r="52" spans="1:26" ht="8.1" customHeight="1" x14ac:dyDescent="0.25">
      <c r="A52" s="212"/>
      <c r="B52" s="212"/>
      <c r="C52" s="24">
        <v>-320</v>
      </c>
      <c r="D52" s="32">
        <v>300</v>
      </c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33">
        <v>-32</v>
      </c>
      <c r="V52" s="24">
        <v>-190</v>
      </c>
      <c r="W52" s="212"/>
      <c r="X52" s="212"/>
      <c r="Z52" s="5"/>
    </row>
    <row r="53" spans="1:26" ht="8.1" customHeight="1" x14ac:dyDescent="0.25">
      <c r="A53" s="212">
        <v>280</v>
      </c>
      <c r="B53" s="212">
        <v>315</v>
      </c>
      <c r="C53" s="23">
        <v>0</v>
      </c>
      <c r="D53" s="30">
        <v>650</v>
      </c>
      <c r="E53" s="210">
        <v>-130</v>
      </c>
      <c r="F53" s="210">
        <v>190</v>
      </c>
      <c r="G53" s="210">
        <v>-130</v>
      </c>
      <c r="H53" s="210">
        <v>110</v>
      </c>
      <c r="I53" s="210">
        <v>-52</v>
      </c>
      <c r="J53" s="210">
        <v>56</v>
      </c>
      <c r="K53" s="210">
        <v>-32</v>
      </c>
      <c r="L53" s="210">
        <v>17</v>
      </c>
      <c r="M53" s="210">
        <v>-32</v>
      </c>
      <c r="N53" s="210">
        <v>0</v>
      </c>
      <c r="O53" s="210">
        <v>-32</v>
      </c>
      <c r="P53" s="210">
        <v>-36</v>
      </c>
      <c r="Q53" s="210">
        <v>-32</v>
      </c>
      <c r="R53" s="210">
        <v>-66</v>
      </c>
      <c r="S53" s="210">
        <v>-32</v>
      </c>
      <c r="T53" s="210">
        <v>-88</v>
      </c>
      <c r="U53" s="31">
        <v>0</v>
      </c>
      <c r="V53" s="23">
        <v>-150</v>
      </c>
      <c r="W53" s="212">
        <v>280</v>
      </c>
      <c r="X53" s="212">
        <v>315</v>
      </c>
      <c r="Z53" s="5"/>
    </row>
    <row r="54" spans="1:26" ht="8.1" customHeight="1" x14ac:dyDescent="0.25">
      <c r="A54" s="212"/>
      <c r="B54" s="212"/>
      <c r="C54" s="24">
        <v>-320</v>
      </c>
      <c r="D54" s="32">
        <v>330</v>
      </c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33">
        <v>-32</v>
      </c>
      <c r="V54" s="24">
        <v>-202</v>
      </c>
      <c r="W54" s="212"/>
      <c r="X54" s="212"/>
      <c r="Z54" s="5"/>
    </row>
    <row r="55" spans="1:26" ht="8.1" customHeight="1" x14ac:dyDescent="0.25">
      <c r="A55" s="216">
        <v>315</v>
      </c>
      <c r="B55" s="216">
        <v>355</v>
      </c>
      <c r="C55" s="25">
        <v>0</v>
      </c>
      <c r="D55" s="34">
        <v>720</v>
      </c>
      <c r="E55" s="217">
        <v>0</v>
      </c>
      <c r="F55" s="217">
        <v>440</v>
      </c>
      <c r="G55" s="217">
        <v>0</v>
      </c>
      <c r="H55" s="217">
        <v>265</v>
      </c>
      <c r="I55" s="217">
        <v>0</v>
      </c>
      <c r="J55" s="217">
        <v>151</v>
      </c>
      <c r="K55" s="217">
        <v>0</v>
      </c>
      <c r="L55" s="217">
        <v>75</v>
      </c>
      <c r="M55" s="217">
        <v>0</v>
      </c>
      <c r="N55" s="217">
        <v>57</v>
      </c>
      <c r="O55" s="217">
        <v>0</v>
      </c>
      <c r="P55" s="217">
        <v>17</v>
      </c>
      <c r="Q55" s="217">
        <v>0</v>
      </c>
      <c r="R55" s="217">
        <v>-16</v>
      </c>
      <c r="S55" s="217">
        <v>0</v>
      </c>
      <c r="T55" s="217">
        <v>-41</v>
      </c>
      <c r="U55" s="35">
        <v>0</v>
      </c>
      <c r="V55" s="25">
        <v>-169</v>
      </c>
      <c r="W55" s="216">
        <v>315</v>
      </c>
      <c r="X55" s="216">
        <v>355</v>
      </c>
      <c r="Z55" s="235"/>
    </row>
    <row r="56" spans="1:26" ht="8.1" customHeight="1" x14ac:dyDescent="0.25">
      <c r="A56" s="216"/>
      <c r="B56" s="216"/>
      <c r="C56" s="26">
        <v>-360</v>
      </c>
      <c r="D56" s="36">
        <v>360</v>
      </c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37">
        <v>-36</v>
      </c>
      <c r="V56" s="26">
        <v>-226</v>
      </c>
      <c r="W56" s="216"/>
      <c r="X56" s="216"/>
      <c r="Z56" s="235"/>
    </row>
    <row r="57" spans="1:26" ht="8.1" customHeight="1" x14ac:dyDescent="0.25">
      <c r="A57" s="216">
        <v>355</v>
      </c>
      <c r="B57" s="216">
        <v>400</v>
      </c>
      <c r="C57" s="25">
        <v>0</v>
      </c>
      <c r="D57" s="34">
        <v>760</v>
      </c>
      <c r="E57" s="214">
        <v>-140</v>
      </c>
      <c r="F57" s="214">
        <v>210</v>
      </c>
      <c r="G57" s="214">
        <v>-140</v>
      </c>
      <c r="H57" s="214">
        <v>125</v>
      </c>
      <c r="I57" s="214">
        <v>-57</v>
      </c>
      <c r="J57" s="214">
        <v>62</v>
      </c>
      <c r="K57" s="214">
        <v>-36</v>
      </c>
      <c r="L57" s="214">
        <v>18</v>
      </c>
      <c r="M57" s="214">
        <v>-36</v>
      </c>
      <c r="N57" s="214">
        <v>0</v>
      </c>
      <c r="O57" s="214">
        <v>-36</v>
      </c>
      <c r="P57" s="214">
        <v>-40</v>
      </c>
      <c r="Q57" s="214">
        <v>-36</v>
      </c>
      <c r="R57" s="214">
        <v>-73</v>
      </c>
      <c r="S57" s="214">
        <v>-36</v>
      </c>
      <c r="T57" s="214">
        <v>-98</v>
      </c>
      <c r="U57" s="35">
        <v>0</v>
      </c>
      <c r="V57" s="25">
        <v>-187</v>
      </c>
      <c r="W57" s="216">
        <v>355</v>
      </c>
      <c r="X57" s="216">
        <v>400</v>
      </c>
      <c r="Z57" s="5"/>
    </row>
    <row r="58" spans="1:26" ht="8.1" customHeight="1" x14ac:dyDescent="0.25">
      <c r="A58" s="216"/>
      <c r="B58" s="216"/>
      <c r="C58" s="26">
        <v>-360</v>
      </c>
      <c r="D58" s="36">
        <v>400</v>
      </c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37">
        <v>-36</v>
      </c>
      <c r="V58" s="26">
        <v>-244</v>
      </c>
      <c r="W58" s="216"/>
      <c r="X58" s="216"/>
      <c r="Z58" s="5"/>
    </row>
    <row r="59" spans="1:26" ht="8.1" customHeight="1" x14ac:dyDescent="0.25">
      <c r="A59" s="212">
        <v>400</v>
      </c>
      <c r="B59" s="212">
        <v>450</v>
      </c>
      <c r="C59" s="23">
        <v>0</v>
      </c>
      <c r="D59" s="30">
        <v>840</v>
      </c>
      <c r="E59" s="213">
        <v>0</v>
      </c>
      <c r="F59" s="213">
        <v>480</v>
      </c>
      <c r="G59" s="213">
        <v>0</v>
      </c>
      <c r="H59" s="213">
        <v>290</v>
      </c>
      <c r="I59" s="213">
        <v>0</v>
      </c>
      <c r="J59" s="213">
        <v>165</v>
      </c>
      <c r="K59" s="213">
        <v>0</v>
      </c>
      <c r="L59" s="213">
        <v>83</v>
      </c>
      <c r="M59" s="213">
        <v>0</v>
      </c>
      <c r="N59" s="213">
        <v>63</v>
      </c>
      <c r="O59" s="213">
        <v>0</v>
      </c>
      <c r="P59" s="213">
        <v>18</v>
      </c>
      <c r="Q59" s="213">
        <v>0</v>
      </c>
      <c r="R59" s="213">
        <v>-17</v>
      </c>
      <c r="S59" s="213">
        <v>0</v>
      </c>
      <c r="T59" s="213">
        <v>-45</v>
      </c>
      <c r="U59" s="31">
        <v>0</v>
      </c>
      <c r="V59" s="23">
        <v>-209</v>
      </c>
      <c r="W59" s="212">
        <v>400</v>
      </c>
      <c r="X59" s="212">
        <v>450</v>
      </c>
      <c r="Z59" s="5"/>
    </row>
    <row r="60" spans="1:26" ht="8.1" customHeight="1" x14ac:dyDescent="0.25">
      <c r="A60" s="212"/>
      <c r="B60" s="212"/>
      <c r="C60" s="24">
        <v>-400</v>
      </c>
      <c r="D60" s="32">
        <v>440</v>
      </c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33">
        <v>-40</v>
      </c>
      <c r="V60" s="24">
        <v>-272</v>
      </c>
      <c r="W60" s="212"/>
      <c r="X60" s="212"/>
      <c r="Z60" s="5"/>
    </row>
    <row r="61" spans="1:26" ht="8.1" customHeight="1" x14ac:dyDescent="0.25">
      <c r="A61" s="212">
        <v>450</v>
      </c>
      <c r="B61" s="212">
        <v>500</v>
      </c>
      <c r="C61" s="23">
        <v>0</v>
      </c>
      <c r="D61" s="30">
        <v>880</v>
      </c>
      <c r="E61" s="210">
        <v>-155</v>
      </c>
      <c r="F61" s="210">
        <v>230</v>
      </c>
      <c r="G61" s="210">
        <v>-155</v>
      </c>
      <c r="H61" s="210">
        <v>135</v>
      </c>
      <c r="I61" s="210">
        <v>-63</v>
      </c>
      <c r="J61" s="210">
        <v>68</v>
      </c>
      <c r="K61" s="210">
        <v>-40</v>
      </c>
      <c r="L61" s="210">
        <v>20</v>
      </c>
      <c r="M61" s="210">
        <v>-40</v>
      </c>
      <c r="N61" s="210">
        <v>0</v>
      </c>
      <c r="O61" s="210">
        <v>-40</v>
      </c>
      <c r="P61" s="210">
        <v>-45</v>
      </c>
      <c r="Q61" s="210">
        <v>-40</v>
      </c>
      <c r="R61" s="210">
        <v>-80</v>
      </c>
      <c r="S61" s="210">
        <v>-40</v>
      </c>
      <c r="T61" s="210">
        <v>-108</v>
      </c>
      <c r="U61" s="31">
        <v>0</v>
      </c>
      <c r="V61" s="23">
        <v>-229</v>
      </c>
      <c r="W61" s="212">
        <v>450</v>
      </c>
      <c r="X61" s="212">
        <v>500</v>
      </c>
      <c r="Z61" s="5"/>
    </row>
    <row r="62" spans="1:26" ht="8.1" customHeight="1" x14ac:dyDescent="0.25">
      <c r="A62" s="212"/>
      <c r="B62" s="212"/>
      <c r="C62" s="24">
        <v>-400</v>
      </c>
      <c r="D62" s="32">
        <v>480</v>
      </c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33">
        <v>-40</v>
      </c>
      <c r="V62" s="24">
        <v>-292</v>
      </c>
      <c r="W62" s="212"/>
      <c r="X62" s="212"/>
    </row>
    <row r="63" spans="1:26" x14ac:dyDescent="0.25">
      <c r="A63" s="28" t="s">
        <v>63</v>
      </c>
    </row>
    <row r="64" spans="1:26" x14ac:dyDescent="0.25">
      <c r="A64" s="28" t="s">
        <v>7</v>
      </c>
    </row>
    <row r="65" spans="5:21" x14ac:dyDescent="0.25"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5"/>
    </row>
    <row r="66" spans="5:21" x14ac:dyDescent="0.25"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5"/>
    </row>
    <row r="100" spans="1:24" hidden="1" x14ac:dyDescent="0.25">
      <c r="A100" s="224" t="s">
        <v>22</v>
      </c>
      <c r="B100" s="224"/>
      <c r="C100" s="224" t="s">
        <v>0</v>
      </c>
      <c r="D100" s="224"/>
      <c r="E100" s="224" t="s">
        <v>0</v>
      </c>
      <c r="F100" s="224"/>
      <c r="G100" s="224" t="s">
        <v>0</v>
      </c>
      <c r="H100" s="224"/>
      <c r="I100" s="224" t="s">
        <v>0</v>
      </c>
      <c r="J100" s="224"/>
      <c r="K100" s="224" t="s">
        <v>0</v>
      </c>
      <c r="L100" s="224"/>
      <c r="M100" s="224" t="s">
        <v>0</v>
      </c>
      <c r="N100" s="224"/>
      <c r="O100" s="224" t="s">
        <v>0</v>
      </c>
      <c r="P100" s="224"/>
      <c r="Q100" s="224" t="s">
        <v>0</v>
      </c>
      <c r="R100" s="224"/>
      <c r="S100" s="224" t="s">
        <v>0</v>
      </c>
      <c r="T100" s="224"/>
      <c r="U100" s="224" t="s">
        <v>0</v>
      </c>
      <c r="V100" s="224"/>
      <c r="W100" s="224" t="s">
        <v>22</v>
      </c>
      <c r="X100" s="224"/>
    </row>
    <row r="101" spans="1:24" hidden="1" x14ac:dyDescent="0.25">
      <c r="A101" s="73" t="s">
        <v>4</v>
      </c>
      <c r="B101" s="73" t="s">
        <v>5</v>
      </c>
      <c r="C101" s="73" t="s">
        <v>67</v>
      </c>
      <c r="D101" s="73" t="s">
        <v>68</v>
      </c>
      <c r="E101" s="73" t="s">
        <v>69</v>
      </c>
      <c r="F101" s="73" t="s">
        <v>70</v>
      </c>
      <c r="G101" s="73" t="s">
        <v>69</v>
      </c>
      <c r="H101" s="73" t="s">
        <v>71</v>
      </c>
      <c r="I101" s="73" t="s">
        <v>72</v>
      </c>
      <c r="J101" s="73" t="s">
        <v>73</v>
      </c>
      <c r="K101" s="73" t="s">
        <v>17</v>
      </c>
      <c r="L101" s="73" t="s">
        <v>74</v>
      </c>
      <c r="M101" s="73" t="s">
        <v>17</v>
      </c>
      <c r="N101" s="73" t="s">
        <v>15</v>
      </c>
      <c r="O101" s="73" t="s">
        <v>17</v>
      </c>
      <c r="P101" s="73" t="s">
        <v>75</v>
      </c>
      <c r="Q101" s="73" t="s">
        <v>17</v>
      </c>
      <c r="R101" s="73" t="s">
        <v>76</v>
      </c>
      <c r="S101" s="73" t="s">
        <v>17</v>
      </c>
      <c r="T101" s="73" t="s">
        <v>77</v>
      </c>
      <c r="U101" s="73" t="s">
        <v>17</v>
      </c>
      <c r="V101" s="73" t="s">
        <v>78</v>
      </c>
      <c r="W101" s="73" t="s">
        <v>4</v>
      </c>
      <c r="X101" s="73" t="s">
        <v>5</v>
      </c>
    </row>
    <row r="102" spans="1:24" hidden="1" x14ac:dyDescent="0.25">
      <c r="A102" s="73" t="s">
        <v>2</v>
      </c>
      <c r="B102" s="73" t="s">
        <v>2</v>
      </c>
      <c r="C102" s="73" t="s">
        <v>3</v>
      </c>
      <c r="D102" s="73" t="s">
        <v>3</v>
      </c>
      <c r="E102" s="73" t="s">
        <v>3</v>
      </c>
      <c r="F102" s="73" t="s">
        <v>3</v>
      </c>
      <c r="G102" s="73" t="s">
        <v>3</v>
      </c>
      <c r="H102" s="73" t="s">
        <v>3</v>
      </c>
      <c r="I102" s="73" t="s">
        <v>3</v>
      </c>
      <c r="J102" s="73" t="s">
        <v>3</v>
      </c>
      <c r="K102" s="73" t="s">
        <v>3</v>
      </c>
      <c r="L102" s="73" t="s">
        <v>3</v>
      </c>
      <c r="M102" s="73" t="s">
        <v>3</v>
      </c>
      <c r="N102" s="73" t="s">
        <v>3</v>
      </c>
      <c r="O102" s="73" t="s">
        <v>3</v>
      </c>
      <c r="P102" s="73" t="s">
        <v>3</v>
      </c>
      <c r="Q102" s="73" t="s">
        <v>3</v>
      </c>
      <c r="R102" s="73" t="s">
        <v>3</v>
      </c>
      <c r="S102" s="73" t="s">
        <v>3</v>
      </c>
      <c r="T102" s="73" t="s">
        <v>3</v>
      </c>
      <c r="U102" s="73" t="s">
        <v>3</v>
      </c>
      <c r="V102" s="73" t="s">
        <v>3</v>
      </c>
      <c r="W102" s="73" t="s">
        <v>2</v>
      </c>
      <c r="X102" s="73" t="s">
        <v>2</v>
      </c>
    </row>
    <row r="103" spans="1:24" hidden="1" x14ac:dyDescent="0.25">
      <c r="A103" s="212" t="s">
        <v>1</v>
      </c>
      <c r="B103" s="212">
        <v>3</v>
      </c>
      <c r="C103" s="72">
        <v>0</v>
      </c>
      <c r="D103" s="72">
        <v>120</v>
      </c>
      <c r="E103" s="72">
        <v>0</v>
      </c>
      <c r="F103" s="72">
        <v>60</v>
      </c>
      <c r="G103" s="72">
        <v>0</v>
      </c>
      <c r="H103" s="72">
        <v>39</v>
      </c>
      <c r="I103" s="72">
        <v>0</v>
      </c>
      <c r="J103" s="72">
        <v>20</v>
      </c>
      <c r="K103" s="72">
        <v>0</v>
      </c>
      <c r="L103" s="72">
        <v>12</v>
      </c>
      <c r="M103" s="72">
        <v>0</v>
      </c>
      <c r="N103" s="72">
        <v>10</v>
      </c>
      <c r="O103" s="72">
        <v>0</v>
      </c>
      <c r="P103" s="72">
        <v>0</v>
      </c>
      <c r="Q103" s="72">
        <v>0</v>
      </c>
      <c r="R103" s="72">
        <v>-4</v>
      </c>
      <c r="S103" s="72">
        <v>0</v>
      </c>
      <c r="T103" s="72">
        <v>-6</v>
      </c>
      <c r="U103" s="72">
        <v>0</v>
      </c>
      <c r="V103" s="72">
        <v>-14</v>
      </c>
      <c r="W103" s="212" t="s">
        <v>1</v>
      </c>
      <c r="X103" s="212">
        <v>3</v>
      </c>
    </row>
    <row r="104" spans="1:24" hidden="1" x14ac:dyDescent="0.25">
      <c r="A104" s="212"/>
      <c r="B104" s="212"/>
      <c r="C104" s="71">
        <v>-60</v>
      </c>
      <c r="D104" s="71">
        <v>60</v>
      </c>
      <c r="E104" s="71">
        <v>-25</v>
      </c>
      <c r="F104" s="71">
        <v>20</v>
      </c>
      <c r="G104" s="71">
        <v>-25</v>
      </c>
      <c r="H104" s="71">
        <v>14</v>
      </c>
      <c r="I104" s="71">
        <v>-10</v>
      </c>
      <c r="J104" s="71">
        <v>6</v>
      </c>
      <c r="K104" s="71">
        <v>-6</v>
      </c>
      <c r="L104" s="71">
        <v>2</v>
      </c>
      <c r="M104" s="71">
        <v>-6</v>
      </c>
      <c r="N104" s="71">
        <v>0</v>
      </c>
      <c r="O104" s="71">
        <v>-6</v>
      </c>
      <c r="P104" s="71">
        <v>-10</v>
      </c>
      <c r="Q104" s="71">
        <v>-6</v>
      </c>
      <c r="R104" s="71">
        <v>-14</v>
      </c>
      <c r="S104" s="71">
        <v>-6</v>
      </c>
      <c r="T104" s="71">
        <v>-16</v>
      </c>
      <c r="U104" s="71">
        <v>-6</v>
      </c>
      <c r="V104" s="70">
        <v>-24</v>
      </c>
      <c r="W104" s="212"/>
      <c r="X104" s="212"/>
    </row>
    <row r="105" spans="1:24" hidden="1" x14ac:dyDescent="0.25">
      <c r="A105" s="216">
        <v>3</v>
      </c>
      <c r="B105" s="216">
        <v>6</v>
      </c>
      <c r="C105" s="69">
        <v>0</v>
      </c>
      <c r="D105" s="69">
        <v>145</v>
      </c>
      <c r="E105" s="69">
        <v>0</v>
      </c>
      <c r="F105" s="69">
        <v>78</v>
      </c>
      <c r="G105" s="69">
        <v>0</v>
      </c>
      <c r="H105" s="69">
        <v>50</v>
      </c>
      <c r="I105" s="69">
        <v>0</v>
      </c>
      <c r="J105" s="69">
        <v>28</v>
      </c>
      <c r="K105" s="69">
        <v>0</v>
      </c>
      <c r="L105" s="69">
        <v>16</v>
      </c>
      <c r="M105" s="69">
        <v>0</v>
      </c>
      <c r="N105" s="69">
        <v>12</v>
      </c>
      <c r="O105" s="69">
        <v>0</v>
      </c>
      <c r="P105" s="69">
        <v>3</v>
      </c>
      <c r="Q105" s="69">
        <v>0</v>
      </c>
      <c r="R105" s="69">
        <v>-4</v>
      </c>
      <c r="S105" s="69">
        <v>0</v>
      </c>
      <c r="T105" s="69">
        <v>-8</v>
      </c>
      <c r="U105" s="69">
        <v>0</v>
      </c>
      <c r="V105" s="69">
        <v>-15</v>
      </c>
      <c r="W105" s="216">
        <v>3</v>
      </c>
      <c r="X105" s="216">
        <v>6</v>
      </c>
    </row>
    <row r="106" spans="1:24" hidden="1" x14ac:dyDescent="0.25">
      <c r="A106" s="216"/>
      <c r="B106" s="216"/>
      <c r="C106" s="68">
        <v>-75</v>
      </c>
      <c r="D106" s="68">
        <v>70</v>
      </c>
      <c r="E106" s="68">
        <v>-30</v>
      </c>
      <c r="F106" s="68">
        <v>30</v>
      </c>
      <c r="G106" s="68">
        <v>-30</v>
      </c>
      <c r="H106" s="68">
        <v>20</v>
      </c>
      <c r="I106" s="68">
        <v>-12</v>
      </c>
      <c r="J106" s="68">
        <v>10</v>
      </c>
      <c r="K106" s="68">
        <v>-8</v>
      </c>
      <c r="L106" s="68">
        <v>4</v>
      </c>
      <c r="M106" s="68">
        <v>-8</v>
      </c>
      <c r="N106" s="68">
        <v>0</v>
      </c>
      <c r="O106" s="68">
        <v>-8</v>
      </c>
      <c r="P106" s="68">
        <v>-9</v>
      </c>
      <c r="Q106" s="68">
        <v>-8</v>
      </c>
      <c r="R106" s="68">
        <v>-16</v>
      </c>
      <c r="S106" s="68">
        <v>-8</v>
      </c>
      <c r="T106" s="68">
        <v>-20</v>
      </c>
      <c r="U106" s="68">
        <v>-8</v>
      </c>
      <c r="V106" s="67">
        <v>-27</v>
      </c>
      <c r="W106" s="216"/>
      <c r="X106" s="216"/>
    </row>
    <row r="107" spans="1:24" hidden="1" x14ac:dyDescent="0.25">
      <c r="A107" s="212">
        <v>6</v>
      </c>
      <c r="B107" s="212">
        <v>10</v>
      </c>
      <c r="C107" s="72">
        <v>0</v>
      </c>
      <c r="D107" s="72">
        <v>170</v>
      </c>
      <c r="E107" s="72">
        <v>0</v>
      </c>
      <c r="F107" s="72">
        <v>98</v>
      </c>
      <c r="G107" s="72">
        <v>0</v>
      </c>
      <c r="H107" s="72">
        <v>61</v>
      </c>
      <c r="I107" s="72">
        <v>0</v>
      </c>
      <c r="J107" s="72">
        <v>35</v>
      </c>
      <c r="K107" s="72">
        <v>0</v>
      </c>
      <c r="L107" s="72">
        <v>20</v>
      </c>
      <c r="M107" s="72">
        <v>0</v>
      </c>
      <c r="N107" s="72">
        <v>15</v>
      </c>
      <c r="O107" s="72">
        <v>0</v>
      </c>
      <c r="P107" s="72">
        <v>5</v>
      </c>
      <c r="Q107" s="72">
        <v>0</v>
      </c>
      <c r="R107" s="72">
        <v>-4</v>
      </c>
      <c r="S107" s="72">
        <v>0</v>
      </c>
      <c r="T107" s="72">
        <v>-9</v>
      </c>
      <c r="U107" s="72">
        <v>0</v>
      </c>
      <c r="V107" s="72">
        <v>-17</v>
      </c>
      <c r="W107" s="212">
        <v>6</v>
      </c>
      <c r="X107" s="212">
        <v>10</v>
      </c>
    </row>
    <row r="108" spans="1:24" hidden="1" x14ac:dyDescent="0.25">
      <c r="A108" s="212"/>
      <c r="B108" s="212"/>
      <c r="C108" s="71">
        <v>-90</v>
      </c>
      <c r="D108" s="71">
        <v>80</v>
      </c>
      <c r="E108" s="71">
        <v>-36</v>
      </c>
      <c r="F108" s="71">
        <v>40</v>
      </c>
      <c r="G108" s="71">
        <v>-36</v>
      </c>
      <c r="H108" s="71">
        <v>25</v>
      </c>
      <c r="I108" s="71">
        <v>-15</v>
      </c>
      <c r="J108" s="71">
        <v>13</v>
      </c>
      <c r="K108" s="71">
        <v>-9</v>
      </c>
      <c r="L108" s="71">
        <v>5</v>
      </c>
      <c r="M108" s="71">
        <v>-9</v>
      </c>
      <c r="N108" s="71">
        <v>0</v>
      </c>
      <c r="O108" s="71">
        <v>-9</v>
      </c>
      <c r="P108" s="71">
        <v>-10</v>
      </c>
      <c r="Q108" s="71">
        <v>-9</v>
      </c>
      <c r="R108" s="71">
        <v>-19</v>
      </c>
      <c r="S108" s="71">
        <v>-9</v>
      </c>
      <c r="T108" s="71">
        <v>-24</v>
      </c>
      <c r="U108" s="71">
        <v>-9</v>
      </c>
      <c r="V108" s="70">
        <v>-32</v>
      </c>
      <c r="W108" s="212"/>
      <c r="X108" s="212"/>
    </row>
    <row r="109" spans="1:24" hidden="1" x14ac:dyDescent="0.25">
      <c r="A109" s="216">
        <v>10</v>
      </c>
      <c r="B109" s="216">
        <v>18</v>
      </c>
      <c r="C109" s="69">
        <v>0</v>
      </c>
      <c r="D109" s="69">
        <v>205</v>
      </c>
      <c r="E109" s="69">
        <v>0</v>
      </c>
      <c r="F109" s="69">
        <v>120</v>
      </c>
      <c r="G109" s="69">
        <v>0</v>
      </c>
      <c r="H109" s="69">
        <v>75</v>
      </c>
      <c r="I109" s="69">
        <v>0</v>
      </c>
      <c r="J109" s="69">
        <v>43</v>
      </c>
      <c r="K109" s="69">
        <v>0</v>
      </c>
      <c r="L109" s="69">
        <v>24</v>
      </c>
      <c r="M109" s="69">
        <v>0</v>
      </c>
      <c r="N109" s="69">
        <v>18</v>
      </c>
      <c r="O109" s="69">
        <v>0</v>
      </c>
      <c r="P109" s="69">
        <v>6</v>
      </c>
      <c r="Q109" s="69">
        <v>0</v>
      </c>
      <c r="R109" s="69">
        <v>-5</v>
      </c>
      <c r="S109" s="69">
        <v>0</v>
      </c>
      <c r="T109" s="69">
        <v>-11</v>
      </c>
      <c r="U109" s="69">
        <v>0</v>
      </c>
      <c r="V109" s="69">
        <v>-21</v>
      </c>
      <c r="W109" s="216">
        <v>10</v>
      </c>
      <c r="X109" s="216">
        <v>18</v>
      </c>
    </row>
    <row r="110" spans="1:24" hidden="1" x14ac:dyDescent="0.25">
      <c r="A110" s="216"/>
      <c r="B110" s="216"/>
      <c r="C110" s="68">
        <v>-110</v>
      </c>
      <c r="D110" s="68">
        <v>95</v>
      </c>
      <c r="E110" s="68">
        <v>-43</v>
      </c>
      <c r="F110" s="68">
        <v>50</v>
      </c>
      <c r="G110" s="68">
        <v>-43</v>
      </c>
      <c r="H110" s="68">
        <v>32</v>
      </c>
      <c r="I110" s="68">
        <v>-18</v>
      </c>
      <c r="J110" s="68">
        <v>16</v>
      </c>
      <c r="K110" s="68">
        <v>-11</v>
      </c>
      <c r="L110" s="68">
        <v>6</v>
      </c>
      <c r="M110" s="68">
        <v>-11</v>
      </c>
      <c r="N110" s="68">
        <v>0</v>
      </c>
      <c r="O110" s="68">
        <v>-11</v>
      </c>
      <c r="P110" s="68">
        <v>-12</v>
      </c>
      <c r="Q110" s="68">
        <v>-11</v>
      </c>
      <c r="R110" s="68">
        <v>-23</v>
      </c>
      <c r="S110" s="68">
        <v>-11</v>
      </c>
      <c r="T110" s="68">
        <v>-29</v>
      </c>
      <c r="U110" s="68">
        <v>-11</v>
      </c>
      <c r="V110" s="67">
        <v>-39</v>
      </c>
      <c r="W110" s="216"/>
      <c r="X110" s="216"/>
    </row>
    <row r="111" spans="1:24" hidden="1" x14ac:dyDescent="0.25">
      <c r="A111" s="212">
        <v>18</v>
      </c>
      <c r="B111" s="212">
        <v>30</v>
      </c>
      <c r="C111" s="72">
        <v>0</v>
      </c>
      <c r="D111" s="72">
        <v>240</v>
      </c>
      <c r="E111" s="72">
        <v>0</v>
      </c>
      <c r="F111" s="72">
        <v>149</v>
      </c>
      <c r="G111" s="72">
        <v>0</v>
      </c>
      <c r="H111" s="72">
        <v>92</v>
      </c>
      <c r="I111" s="72">
        <v>0</v>
      </c>
      <c r="J111" s="72">
        <v>53</v>
      </c>
      <c r="K111" s="72">
        <v>0</v>
      </c>
      <c r="L111" s="72">
        <v>28</v>
      </c>
      <c r="M111" s="72">
        <v>0</v>
      </c>
      <c r="N111" s="72">
        <v>21</v>
      </c>
      <c r="O111" s="72">
        <v>0</v>
      </c>
      <c r="P111" s="72">
        <v>6</v>
      </c>
      <c r="Q111" s="72">
        <v>0</v>
      </c>
      <c r="R111" s="72">
        <v>-7</v>
      </c>
      <c r="S111" s="72">
        <v>0</v>
      </c>
      <c r="T111" s="72">
        <v>-14</v>
      </c>
      <c r="U111" s="72">
        <v>0</v>
      </c>
      <c r="V111" s="72">
        <v>-27</v>
      </c>
      <c r="W111" s="212">
        <v>18</v>
      </c>
      <c r="X111" s="212">
        <v>30</v>
      </c>
    </row>
    <row r="112" spans="1:24" hidden="1" x14ac:dyDescent="0.25">
      <c r="A112" s="212"/>
      <c r="B112" s="212"/>
      <c r="C112" s="71">
        <v>-130</v>
      </c>
      <c r="D112" s="71">
        <v>110</v>
      </c>
      <c r="E112" s="71">
        <v>-52</v>
      </c>
      <c r="F112" s="71">
        <v>65</v>
      </c>
      <c r="G112" s="71">
        <v>-52</v>
      </c>
      <c r="H112" s="71">
        <v>40</v>
      </c>
      <c r="I112" s="71">
        <v>-21</v>
      </c>
      <c r="J112" s="71">
        <v>20</v>
      </c>
      <c r="K112" s="71">
        <v>-13</v>
      </c>
      <c r="L112" s="71">
        <v>7</v>
      </c>
      <c r="M112" s="71">
        <v>-13</v>
      </c>
      <c r="N112" s="71">
        <v>0</v>
      </c>
      <c r="O112" s="71">
        <v>-13</v>
      </c>
      <c r="P112" s="71">
        <v>-15</v>
      </c>
      <c r="Q112" s="71">
        <v>-13</v>
      </c>
      <c r="R112" s="71">
        <v>-28</v>
      </c>
      <c r="S112" s="71">
        <v>-13</v>
      </c>
      <c r="T112" s="71">
        <v>-35</v>
      </c>
      <c r="U112" s="71">
        <v>-13</v>
      </c>
      <c r="V112" s="70">
        <v>-48</v>
      </c>
      <c r="W112" s="212"/>
      <c r="X112" s="212"/>
    </row>
    <row r="113" spans="1:24" hidden="1" x14ac:dyDescent="0.25">
      <c r="A113" s="216">
        <v>30</v>
      </c>
      <c r="B113" s="216">
        <v>40</v>
      </c>
      <c r="C113" s="69">
        <v>0</v>
      </c>
      <c r="D113" s="69">
        <v>280</v>
      </c>
      <c r="E113" s="69">
        <v>0</v>
      </c>
      <c r="F113" s="69">
        <v>180</v>
      </c>
      <c r="G113" s="69">
        <v>0</v>
      </c>
      <c r="H113" s="69">
        <v>112</v>
      </c>
      <c r="I113" s="69">
        <v>0</v>
      </c>
      <c r="J113" s="69">
        <v>64</v>
      </c>
      <c r="K113" s="69">
        <v>0</v>
      </c>
      <c r="L113" s="69">
        <v>34</v>
      </c>
      <c r="M113" s="69">
        <v>0</v>
      </c>
      <c r="N113" s="69">
        <v>25</v>
      </c>
      <c r="O113" s="69">
        <v>0</v>
      </c>
      <c r="P113" s="69">
        <v>7</v>
      </c>
      <c r="Q113" s="69">
        <v>0</v>
      </c>
      <c r="R113" s="69">
        <v>-8</v>
      </c>
      <c r="S113" s="69">
        <v>0</v>
      </c>
      <c r="T113" s="69">
        <v>-17</v>
      </c>
      <c r="U113" s="217">
        <v>0</v>
      </c>
      <c r="V113" s="217">
        <v>-34</v>
      </c>
      <c r="W113" s="220">
        <v>30</v>
      </c>
      <c r="X113" s="216">
        <v>40</v>
      </c>
    </row>
    <row r="114" spans="1:24" hidden="1" x14ac:dyDescent="0.25">
      <c r="A114" s="216"/>
      <c r="B114" s="216"/>
      <c r="C114" s="68">
        <v>-160</v>
      </c>
      <c r="D114" s="68">
        <v>120</v>
      </c>
      <c r="E114" s="67">
        <v>-62</v>
      </c>
      <c r="F114" s="67">
        <v>80</v>
      </c>
      <c r="G114" s="67">
        <v>-62</v>
      </c>
      <c r="H114" s="67">
        <v>50</v>
      </c>
      <c r="I114" s="67">
        <v>-25</v>
      </c>
      <c r="J114" s="67">
        <v>25</v>
      </c>
      <c r="K114" s="67">
        <v>-16</v>
      </c>
      <c r="L114" s="67">
        <v>9</v>
      </c>
      <c r="M114" s="67">
        <v>-16</v>
      </c>
      <c r="N114" s="67">
        <v>0</v>
      </c>
      <c r="O114" s="67">
        <v>-16</v>
      </c>
      <c r="P114" s="67">
        <v>-18</v>
      </c>
      <c r="Q114" s="67">
        <v>-16</v>
      </c>
      <c r="R114" s="67">
        <v>-33</v>
      </c>
      <c r="S114" s="67">
        <v>-16</v>
      </c>
      <c r="T114" s="67">
        <v>-42</v>
      </c>
      <c r="U114" s="214"/>
      <c r="V114" s="214"/>
      <c r="W114" s="220"/>
      <c r="X114" s="216"/>
    </row>
    <row r="115" spans="1:24" hidden="1" x14ac:dyDescent="0.25">
      <c r="A115" s="216">
        <v>40</v>
      </c>
      <c r="B115" s="216">
        <v>50</v>
      </c>
      <c r="C115" s="69">
        <v>0</v>
      </c>
      <c r="D115" s="69">
        <v>290</v>
      </c>
      <c r="E115" s="69">
        <v>0</v>
      </c>
      <c r="F115" s="69">
        <v>180</v>
      </c>
      <c r="G115" s="69">
        <v>0</v>
      </c>
      <c r="H115" s="69">
        <v>112</v>
      </c>
      <c r="I115" s="69">
        <v>0</v>
      </c>
      <c r="J115" s="69">
        <v>64</v>
      </c>
      <c r="K115" s="69">
        <v>0</v>
      </c>
      <c r="L115" s="69">
        <v>34</v>
      </c>
      <c r="M115" s="69">
        <v>0</v>
      </c>
      <c r="N115" s="69">
        <v>25</v>
      </c>
      <c r="O115" s="69">
        <v>0</v>
      </c>
      <c r="P115" s="69">
        <v>7</v>
      </c>
      <c r="Q115" s="69">
        <v>0</v>
      </c>
      <c r="R115" s="69">
        <v>-8</v>
      </c>
      <c r="S115" s="69">
        <v>0</v>
      </c>
      <c r="T115" s="69">
        <v>-17</v>
      </c>
      <c r="U115" s="214">
        <v>-16</v>
      </c>
      <c r="V115" s="214">
        <v>-59</v>
      </c>
      <c r="W115" s="220">
        <v>40</v>
      </c>
      <c r="X115" s="216">
        <v>50</v>
      </c>
    </row>
    <row r="116" spans="1:24" hidden="1" x14ac:dyDescent="0.25">
      <c r="A116" s="216"/>
      <c r="B116" s="216"/>
      <c r="C116" s="68">
        <v>-160</v>
      </c>
      <c r="D116" s="68">
        <v>130</v>
      </c>
      <c r="E116" s="67">
        <v>-62</v>
      </c>
      <c r="F116" s="67">
        <v>80</v>
      </c>
      <c r="G116" s="67">
        <v>-62</v>
      </c>
      <c r="H116" s="67">
        <v>50</v>
      </c>
      <c r="I116" s="67">
        <v>-25</v>
      </c>
      <c r="J116" s="67">
        <v>25</v>
      </c>
      <c r="K116" s="67">
        <v>-16</v>
      </c>
      <c r="L116" s="67">
        <v>9</v>
      </c>
      <c r="M116" s="67">
        <v>-16</v>
      </c>
      <c r="N116" s="67">
        <v>0</v>
      </c>
      <c r="O116" s="67">
        <v>-16</v>
      </c>
      <c r="P116" s="67">
        <v>-18</v>
      </c>
      <c r="Q116" s="67">
        <v>-16</v>
      </c>
      <c r="R116" s="67">
        <v>-33</v>
      </c>
      <c r="S116" s="67">
        <v>-16</v>
      </c>
      <c r="T116" s="67">
        <v>-42</v>
      </c>
      <c r="U116" s="215"/>
      <c r="V116" s="215"/>
      <c r="W116" s="220"/>
      <c r="X116" s="216"/>
    </row>
    <row r="117" spans="1:24" hidden="1" x14ac:dyDescent="0.25">
      <c r="A117" s="212">
        <v>50</v>
      </c>
      <c r="B117" s="212">
        <v>65</v>
      </c>
      <c r="C117" s="72">
        <v>0</v>
      </c>
      <c r="D117" s="72">
        <v>330</v>
      </c>
      <c r="E117" s="72">
        <v>0</v>
      </c>
      <c r="F117" s="72">
        <v>220</v>
      </c>
      <c r="G117" s="72">
        <v>0</v>
      </c>
      <c r="H117" s="72">
        <v>134</v>
      </c>
      <c r="I117" s="72">
        <v>0</v>
      </c>
      <c r="J117" s="72">
        <v>76</v>
      </c>
      <c r="K117" s="72">
        <v>0</v>
      </c>
      <c r="L117" s="72">
        <v>40</v>
      </c>
      <c r="M117" s="72">
        <v>0</v>
      </c>
      <c r="N117" s="72">
        <v>30</v>
      </c>
      <c r="O117" s="72">
        <v>0</v>
      </c>
      <c r="P117" s="72">
        <v>9</v>
      </c>
      <c r="Q117" s="72">
        <v>0</v>
      </c>
      <c r="R117" s="72">
        <v>-9</v>
      </c>
      <c r="S117" s="72">
        <v>0</v>
      </c>
      <c r="T117" s="72">
        <v>-21</v>
      </c>
      <c r="U117" s="72">
        <v>0</v>
      </c>
      <c r="V117" s="72">
        <v>-42</v>
      </c>
      <c r="W117" s="212">
        <v>50</v>
      </c>
      <c r="X117" s="212">
        <v>65</v>
      </c>
    </row>
    <row r="118" spans="1:24" hidden="1" x14ac:dyDescent="0.25">
      <c r="A118" s="212"/>
      <c r="B118" s="212"/>
      <c r="C118" s="71">
        <v>-190</v>
      </c>
      <c r="D118" s="71">
        <v>140</v>
      </c>
      <c r="E118" s="70">
        <v>-74</v>
      </c>
      <c r="F118" s="70">
        <v>100</v>
      </c>
      <c r="G118" s="70">
        <v>-74</v>
      </c>
      <c r="H118" s="70">
        <v>60</v>
      </c>
      <c r="I118" s="70">
        <v>-30</v>
      </c>
      <c r="J118" s="70">
        <v>30</v>
      </c>
      <c r="K118" s="70">
        <v>-19</v>
      </c>
      <c r="L118" s="70">
        <v>10</v>
      </c>
      <c r="M118" s="70">
        <v>-19</v>
      </c>
      <c r="N118" s="70">
        <v>0</v>
      </c>
      <c r="O118" s="70">
        <v>-19</v>
      </c>
      <c r="P118" s="70">
        <v>-21</v>
      </c>
      <c r="Q118" s="70">
        <v>-19</v>
      </c>
      <c r="R118" s="70">
        <v>-39</v>
      </c>
      <c r="S118" s="70">
        <v>-19</v>
      </c>
      <c r="T118" s="70">
        <v>-51</v>
      </c>
      <c r="U118" s="71">
        <v>-19</v>
      </c>
      <c r="V118" s="71">
        <v>-72</v>
      </c>
      <c r="W118" s="212"/>
      <c r="X118" s="212"/>
    </row>
    <row r="119" spans="1:24" hidden="1" x14ac:dyDescent="0.25">
      <c r="A119" s="212">
        <v>65</v>
      </c>
      <c r="B119" s="212">
        <v>80</v>
      </c>
      <c r="C119" s="72">
        <v>0</v>
      </c>
      <c r="D119" s="72">
        <v>340</v>
      </c>
      <c r="E119" s="72">
        <v>0</v>
      </c>
      <c r="F119" s="72">
        <v>220</v>
      </c>
      <c r="G119" s="72">
        <v>0</v>
      </c>
      <c r="H119" s="72">
        <v>134</v>
      </c>
      <c r="I119" s="72">
        <v>0</v>
      </c>
      <c r="J119" s="72">
        <v>76</v>
      </c>
      <c r="K119" s="72">
        <v>0</v>
      </c>
      <c r="L119" s="72">
        <v>40</v>
      </c>
      <c r="M119" s="72">
        <v>0</v>
      </c>
      <c r="N119" s="72">
        <v>30</v>
      </c>
      <c r="O119" s="72">
        <v>0</v>
      </c>
      <c r="P119" s="72">
        <v>9</v>
      </c>
      <c r="Q119" s="72">
        <v>0</v>
      </c>
      <c r="R119" s="72">
        <v>-9</v>
      </c>
      <c r="S119" s="72">
        <v>0</v>
      </c>
      <c r="T119" s="72">
        <v>-21</v>
      </c>
      <c r="U119" s="72">
        <v>0</v>
      </c>
      <c r="V119" s="72">
        <v>-48</v>
      </c>
      <c r="W119" s="212">
        <v>65</v>
      </c>
      <c r="X119" s="212">
        <v>80</v>
      </c>
    </row>
    <row r="120" spans="1:24" hidden="1" x14ac:dyDescent="0.25">
      <c r="A120" s="212"/>
      <c r="B120" s="212"/>
      <c r="C120" s="71">
        <v>-190</v>
      </c>
      <c r="D120" s="71">
        <v>150</v>
      </c>
      <c r="E120" s="70">
        <v>-74</v>
      </c>
      <c r="F120" s="70">
        <v>100</v>
      </c>
      <c r="G120" s="70">
        <v>-74</v>
      </c>
      <c r="H120" s="70">
        <v>60</v>
      </c>
      <c r="I120" s="70">
        <v>-30</v>
      </c>
      <c r="J120" s="70">
        <v>30</v>
      </c>
      <c r="K120" s="70">
        <v>-19</v>
      </c>
      <c r="L120" s="70">
        <v>10</v>
      </c>
      <c r="M120" s="70">
        <v>-19</v>
      </c>
      <c r="N120" s="70">
        <v>0</v>
      </c>
      <c r="O120" s="70">
        <v>-19</v>
      </c>
      <c r="P120" s="70">
        <v>-21</v>
      </c>
      <c r="Q120" s="70">
        <v>-19</v>
      </c>
      <c r="R120" s="70">
        <v>-39</v>
      </c>
      <c r="S120" s="70">
        <v>-19</v>
      </c>
      <c r="T120" s="70">
        <v>-51</v>
      </c>
      <c r="U120" s="71">
        <v>-19</v>
      </c>
      <c r="V120" s="71">
        <v>-78</v>
      </c>
      <c r="W120" s="212"/>
      <c r="X120" s="212"/>
    </row>
    <row r="121" spans="1:24" hidden="1" x14ac:dyDescent="0.25">
      <c r="A121" s="216">
        <v>80</v>
      </c>
      <c r="B121" s="216">
        <v>100</v>
      </c>
      <c r="C121" s="69">
        <v>0</v>
      </c>
      <c r="D121" s="69">
        <v>390</v>
      </c>
      <c r="E121" s="69">
        <v>0</v>
      </c>
      <c r="F121" s="69">
        <v>260</v>
      </c>
      <c r="G121" s="69">
        <v>0</v>
      </c>
      <c r="H121" s="69">
        <v>159</v>
      </c>
      <c r="I121" s="69">
        <v>0</v>
      </c>
      <c r="J121" s="69">
        <v>90</v>
      </c>
      <c r="K121" s="69">
        <v>0</v>
      </c>
      <c r="L121" s="69">
        <v>47</v>
      </c>
      <c r="M121" s="69">
        <v>0</v>
      </c>
      <c r="N121" s="69">
        <v>35</v>
      </c>
      <c r="O121" s="69">
        <v>0</v>
      </c>
      <c r="P121" s="69">
        <v>10</v>
      </c>
      <c r="Q121" s="69">
        <v>0</v>
      </c>
      <c r="R121" s="69">
        <v>-10</v>
      </c>
      <c r="S121" s="69">
        <v>0</v>
      </c>
      <c r="T121" s="69">
        <v>-24</v>
      </c>
      <c r="U121" s="69">
        <v>0</v>
      </c>
      <c r="V121" s="69">
        <v>-58</v>
      </c>
      <c r="W121" s="216">
        <v>80</v>
      </c>
      <c r="X121" s="216">
        <v>100</v>
      </c>
    </row>
    <row r="122" spans="1:24" hidden="1" x14ac:dyDescent="0.25">
      <c r="A122" s="216"/>
      <c r="B122" s="216"/>
      <c r="C122" s="68">
        <v>-220</v>
      </c>
      <c r="D122" s="68">
        <v>170</v>
      </c>
      <c r="E122" s="67">
        <v>-87</v>
      </c>
      <c r="F122" s="67">
        <v>120</v>
      </c>
      <c r="G122" s="67">
        <v>-87</v>
      </c>
      <c r="H122" s="67">
        <v>72</v>
      </c>
      <c r="I122" s="67">
        <v>-35</v>
      </c>
      <c r="J122" s="67">
        <v>36</v>
      </c>
      <c r="K122" s="67">
        <v>-22</v>
      </c>
      <c r="L122" s="67">
        <v>12</v>
      </c>
      <c r="M122" s="67">
        <v>-22</v>
      </c>
      <c r="N122" s="67">
        <v>0</v>
      </c>
      <c r="O122" s="67">
        <v>-22</v>
      </c>
      <c r="P122" s="67">
        <v>-25</v>
      </c>
      <c r="Q122" s="67">
        <v>-22</v>
      </c>
      <c r="R122" s="67">
        <v>-45</v>
      </c>
      <c r="S122" s="67">
        <v>-22</v>
      </c>
      <c r="T122" s="67">
        <v>-59</v>
      </c>
      <c r="U122" s="68">
        <v>-22</v>
      </c>
      <c r="V122" s="68">
        <v>-93</v>
      </c>
      <c r="W122" s="216"/>
      <c r="X122" s="216"/>
    </row>
    <row r="123" spans="1:24" hidden="1" x14ac:dyDescent="0.25">
      <c r="A123" s="216">
        <v>100</v>
      </c>
      <c r="B123" s="216">
        <v>120</v>
      </c>
      <c r="C123" s="69">
        <v>0</v>
      </c>
      <c r="D123" s="69">
        <v>400</v>
      </c>
      <c r="E123" s="69">
        <v>0</v>
      </c>
      <c r="F123" s="69">
        <v>260</v>
      </c>
      <c r="G123" s="69">
        <v>0</v>
      </c>
      <c r="H123" s="69">
        <v>159</v>
      </c>
      <c r="I123" s="69">
        <v>0</v>
      </c>
      <c r="J123" s="69">
        <v>90</v>
      </c>
      <c r="K123" s="69">
        <v>0</v>
      </c>
      <c r="L123" s="69">
        <v>47</v>
      </c>
      <c r="M123" s="69">
        <v>0</v>
      </c>
      <c r="N123" s="69">
        <v>35</v>
      </c>
      <c r="O123" s="69">
        <v>0</v>
      </c>
      <c r="P123" s="69">
        <v>10</v>
      </c>
      <c r="Q123" s="69">
        <v>0</v>
      </c>
      <c r="R123" s="69">
        <v>-10</v>
      </c>
      <c r="S123" s="69">
        <v>0</v>
      </c>
      <c r="T123" s="69">
        <v>-24</v>
      </c>
      <c r="U123" s="69">
        <v>0</v>
      </c>
      <c r="V123" s="69">
        <v>-66</v>
      </c>
      <c r="W123" s="216">
        <v>100</v>
      </c>
      <c r="X123" s="216">
        <v>120</v>
      </c>
    </row>
    <row r="124" spans="1:24" hidden="1" x14ac:dyDescent="0.25">
      <c r="A124" s="216"/>
      <c r="B124" s="216"/>
      <c r="C124" s="68">
        <v>-220</v>
      </c>
      <c r="D124" s="68">
        <v>800</v>
      </c>
      <c r="E124" s="67">
        <v>-87</v>
      </c>
      <c r="F124" s="67">
        <v>120</v>
      </c>
      <c r="G124" s="67">
        <v>-87</v>
      </c>
      <c r="H124" s="67">
        <v>72</v>
      </c>
      <c r="I124" s="67">
        <v>-35</v>
      </c>
      <c r="J124" s="67">
        <v>36</v>
      </c>
      <c r="K124" s="67">
        <v>-22</v>
      </c>
      <c r="L124" s="67">
        <v>12</v>
      </c>
      <c r="M124" s="67">
        <v>-22</v>
      </c>
      <c r="N124" s="67">
        <v>0</v>
      </c>
      <c r="O124" s="67">
        <v>-22</v>
      </c>
      <c r="P124" s="67">
        <v>-25</v>
      </c>
      <c r="Q124" s="67">
        <v>-22</v>
      </c>
      <c r="R124" s="67">
        <v>-45</v>
      </c>
      <c r="S124" s="67">
        <v>-22</v>
      </c>
      <c r="T124" s="67">
        <v>-59</v>
      </c>
      <c r="U124" s="68">
        <v>-22</v>
      </c>
      <c r="V124" s="68">
        <v>-101</v>
      </c>
      <c r="W124" s="216"/>
      <c r="X124" s="216"/>
    </row>
    <row r="125" spans="1:24" hidden="1" x14ac:dyDescent="0.25">
      <c r="A125" s="212">
        <v>120</v>
      </c>
      <c r="B125" s="212">
        <v>140</v>
      </c>
      <c r="C125" s="72">
        <v>0</v>
      </c>
      <c r="D125" s="30">
        <v>450</v>
      </c>
      <c r="E125" s="72">
        <v>0</v>
      </c>
      <c r="F125" s="72">
        <v>305</v>
      </c>
      <c r="G125" s="72">
        <v>0</v>
      </c>
      <c r="H125" s="72">
        <v>185</v>
      </c>
      <c r="I125" s="72">
        <v>0</v>
      </c>
      <c r="J125" s="72">
        <v>106</v>
      </c>
      <c r="K125" s="72">
        <v>0</v>
      </c>
      <c r="L125" s="72">
        <v>54</v>
      </c>
      <c r="M125" s="72">
        <v>0</v>
      </c>
      <c r="N125" s="72">
        <v>40</v>
      </c>
      <c r="O125" s="72">
        <v>0</v>
      </c>
      <c r="P125" s="72">
        <v>12</v>
      </c>
      <c r="Q125" s="72">
        <v>0</v>
      </c>
      <c r="R125" s="72">
        <v>-12</v>
      </c>
      <c r="S125" s="72">
        <v>0</v>
      </c>
      <c r="T125" s="72">
        <v>-28</v>
      </c>
      <c r="U125" s="31">
        <v>0</v>
      </c>
      <c r="V125" s="72">
        <v>-77</v>
      </c>
      <c r="W125" s="212">
        <v>120</v>
      </c>
      <c r="X125" s="212">
        <v>140</v>
      </c>
    </row>
    <row r="126" spans="1:24" hidden="1" x14ac:dyDescent="0.25">
      <c r="A126" s="212"/>
      <c r="B126" s="212"/>
      <c r="C126" s="71">
        <v>-250</v>
      </c>
      <c r="D126" s="32">
        <v>200</v>
      </c>
      <c r="E126" s="70">
        <v>-100</v>
      </c>
      <c r="F126" s="70">
        <v>145</v>
      </c>
      <c r="G126" s="70">
        <v>-100</v>
      </c>
      <c r="H126" s="70">
        <v>84</v>
      </c>
      <c r="I126" s="70">
        <v>-40</v>
      </c>
      <c r="J126" s="70">
        <v>43</v>
      </c>
      <c r="K126" s="70">
        <v>-25</v>
      </c>
      <c r="L126" s="70">
        <v>14</v>
      </c>
      <c r="M126" s="70">
        <v>-25</v>
      </c>
      <c r="N126" s="70">
        <v>0</v>
      </c>
      <c r="O126" s="70">
        <v>-25</v>
      </c>
      <c r="P126" s="70">
        <v>-28</v>
      </c>
      <c r="Q126" s="70">
        <v>-25</v>
      </c>
      <c r="R126" s="70">
        <v>-52</v>
      </c>
      <c r="S126" s="70">
        <v>-25</v>
      </c>
      <c r="T126" s="70">
        <v>-68</v>
      </c>
      <c r="U126" s="33">
        <v>-25</v>
      </c>
      <c r="V126" s="71">
        <v>-117</v>
      </c>
      <c r="W126" s="212"/>
      <c r="X126" s="212"/>
    </row>
    <row r="127" spans="1:24" hidden="1" x14ac:dyDescent="0.25">
      <c r="A127" s="212">
        <v>140</v>
      </c>
      <c r="B127" s="212">
        <v>160</v>
      </c>
      <c r="C127" s="72">
        <v>0</v>
      </c>
      <c r="D127" s="30">
        <v>460</v>
      </c>
      <c r="E127" s="72">
        <v>0</v>
      </c>
      <c r="F127" s="72">
        <v>305</v>
      </c>
      <c r="G127" s="72">
        <v>0</v>
      </c>
      <c r="H127" s="72">
        <v>185</v>
      </c>
      <c r="I127" s="72">
        <v>0</v>
      </c>
      <c r="J127" s="72">
        <v>106</v>
      </c>
      <c r="K127" s="72">
        <v>0</v>
      </c>
      <c r="L127" s="72">
        <v>54</v>
      </c>
      <c r="M127" s="72">
        <v>0</v>
      </c>
      <c r="N127" s="72">
        <v>40</v>
      </c>
      <c r="O127" s="72">
        <v>0</v>
      </c>
      <c r="P127" s="72">
        <v>12</v>
      </c>
      <c r="Q127" s="72">
        <v>0</v>
      </c>
      <c r="R127" s="72">
        <v>-12</v>
      </c>
      <c r="S127" s="72">
        <v>0</v>
      </c>
      <c r="T127" s="72">
        <v>-28</v>
      </c>
      <c r="U127" s="31">
        <v>0</v>
      </c>
      <c r="V127" s="72">
        <v>-85</v>
      </c>
      <c r="W127" s="212">
        <v>140</v>
      </c>
      <c r="X127" s="212">
        <v>160</v>
      </c>
    </row>
    <row r="128" spans="1:24" hidden="1" x14ac:dyDescent="0.25">
      <c r="A128" s="212"/>
      <c r="B128" s="212"/>
      <c r="C128" s="71">
        <v>-250</v>
      </c>
      <c r="D128" s="32">
        <v>210</v>
      </c>
      <c r="E128" s="70">
        <v>-100</v>
      </c>
      <c r="F128" s="70">
        <v>145</v>
      </c>
      <c r="G128" s="70">
        <v>-100</v>
      </c>
      <c r="H128" s="70">
        <v>84</v>
      </c>
      <c r="I128" s="70">
        <v>-40</v>
      </c>
      <c r="J128" s="70">
        <v>43</v>
      </c>
      <c r="K128" s="70">
        <v>-25</v>
      </c>
      <c r="L128" s="70">
        <v>14</v>
      </c>
      <c r="M128" s="70">
        <v>-25</v>
      </c>
      <c r="N128" s="70">
        <v>0</v>
      </c>
      <c r="O128" s="70">
        <v>-25</v>
      </c>
      <c r="P128" s="70">
        <v>-28</v>
      </c>
      <c r="Q128" s="70">
        <v>-25</v>
      </c>
      <c r="R128" s="70">
        <v>-52</v>
      </c>
      <c r="S128" s="70">
        <v>-25</v>
      </c>
      <c r="T128" s="70">
        <v>-68</v>
      </c>
      <c r="U128" s="33">
        <v>-25</v>
      </c>
      <c r="V128" s="71">
        <v>-125</v>
      </c>
      <c r="W128" s="212"/>
      <c r="X128" s="212"/>
    </row>
    <row r="129" spans="1:24" hidden="1" x14ac:dyDescent="0.25">
      <c r="A129" s="212">
        <v>160</v>
      </c>
      <c r="B129" s="212">
        <v>180</v>
      </c>
      <c r="C129" s="72">
        <v>0</v>
      </c>
      <c r="D129" s="30">
        <v>480</v>
      </c>
      <c r="E129" s="72">
        <v>0</v>
      </c>
      <c r="F129" s="72">
        <v>305</v>
      </c>
      <c r="G129" s="72">
        <v>0</v>
      </c>
      <c r="H129" s="72">
        <v>185</v>
      </c>
      <c r="I129" s="72">
        <v>0</v>
      </c>
      <c r="J129" s="72">
        <v>106</v>
      </c>
      <c r="K129" s="72">
        <v>0</v>
      </c>
      <c r="L129" s="72">
        <v>54</v>
      </c>
      <c r="M129" s="72">
        <v>0</v>
      </c>
      <c r="N129" s="72">
        <v>40</v>
      </c>
      <c r="O129" s="72">
        <v>0</v>
      </c>
      <c r="P129" s="72">
        <v>12</v>
      </c>
      <c r="Q129" s="72">
        <v>0</v>
      </c>
      <c r="R129" s="72">
        <v>-12</v>
      </c>
      <c r="S129" s="72">
        <v>0</v>
      </c>
      <c r="T129" s="72">
        <v>-28</v>
      </c>
      <c r="U129" s="31">
        <v>0</v>
      </c>
      <c r="V129" s="72">
        <v>-93</v>
      </c>
      <c r="W129" s="212">
        <v>160</v>
      </c>
      <c r="X129" s="212">
        <v>180</v>
      </c>
    </row>
    <row r="130" spans="1:24" hidden="1" x14ac:dyDescent="0.25">
      <c r="A130" s="212"/>
      <c r="B130" s="212"/>
      <c r="C130" s="71">
        <v>-250</v>
      </c>
      <c r="D130" s="32">
        <v>230</v>
      </c>
      <c r="E130" s="70">
        <v>-100</v>
      </c>
      <c r="F130" s="70">
        <v>145</v>
      </c>
      <c r="G130" s="70">
        <v>-100</v>
      </c>
      <c r="H130" s="70">
        <v>84</v>
      </c>
      <c r="I130" s="70">
        <v>-40</v>
      </c>
      <c r="J130" s="70">
        <v>43</v>
      </c>
      <c r="K130" s="70">
        <v>-25</v>
      </c>
      <c r="L130" s="70">
        <v>14</v>
      </c>
      <c r="M130" s="70">
        <v>-25</v>
      </c>
      <c r="N130" s="70">
        <v>0</v>
      </c>
      <c r="O130" s="70">
        <v>-25</v>
      </c>
      <c r="P130" s="70">
        <v>-28</v>
      </c>
      <c r="Q130" s="70">
        <v>-25</v>
      </c>
      <c r="R130" s="70">
        <v>-52</v>
      </c>
      <c r="S130" s="70">
        <v>-25</v>
      </c>
      <c r="T130" s="70">
        <v>-68</v>
      </c>
      <c r="U130" s="33">
        <v>-25</v>
      </c>
      <c r="V130" s="71">
        <v>-133</v>
      </c>
      <c r="W130" s="212"/>
      <c r="X130" s="212"/>
    </row>
    <row r="131" spans="1:24" hidden="1" x14ac:dyDescent="0.25">
      <c r="A131" s="216">
        <v>180</v>
      </c>
      <c r="B131" s="216">
        <v>200</v>
      </c>
      <c r="C131" s="69">
        <v>0</v>
      </c>
      <c r="D131" s="34">
        <v>530</v>
      </c>
      <c r="E131" s="69">
        <v>0</v>
      </c>
      <c r="F131" s="69">
        <v>355</v>
      </c>
      <c r="G131" s="69">
        <v>0</v>
      </c>
      <c r="H131" s="69">
        <v>215</v>
      </c>
      <c r="I131" s="69">
        <v>0</v>
      </c>
      <c r="J131" s="69">
        <v>122</v>
      </c>
      <c r="K131" s="69">
        <v>0</v>
      </c>
      <c r="L131" s="69">
        <v>61</v>
      </c>
      <c r="M131" s="69">
        <v>0</v>
      </c>
      <c r="N131" s="69">
        <v>46</v>
      </c>
      <c r="O131" s="69">
        <v>0</v>
      </c>
      <c r="P131" s="69">
        <v>13</v>
      </c>
      <c r="Q131" s="69">
        <v>0</v>
      </c>
      <c r="R131" s="69">
        <v>-14</v>
      </c>
      <c r="S131" s="69">
        <v>0</v>
      </c>
      <c r="T131" s="69">
        <v>-33</v>
      </c>
      <c r="U131" s="35">
        <v>0</v>
      </c>
      <c r="V131" s="69">
        <v>-105</v>
      </c>
      <c r="W131" s="216">
        <v>180</v>
      </c>
      <c r="X131" s="216">
        <v>200</v>
      </c>
    </row>
    <row r="132" spans="1:24" hidden="1" x14ac:dyDescent="0.25">
      <c r="A132" s="216"/>
      <c r="B132" s="216"/>
      <c r="C132" s="68">
        <v>-290</v>
      </c>
      <c r="D132" s="36">
        <v>240</v>
      </c>
      <c r="E132" s="67">
        <v>-115</v>
      </c>
      <c r="F132" s="67">
        <v>170</v>
      </c>
      <c r="G132" s="67">
        <v>-115</v>
      </c>
      <c r="H132" s="67">
        <v>100</v>
      </c>
      <c r="I132" s="67">
        <v>-46</v>
      </c>
      <c r="J132" s="67">
        <v>50</v>
      </c>
      <c r="K132" s="67">
        <v>-29</v>
      </c>
      <c r="L132" s="67">
        <v>15</v>
      </c>
      <c r="M132" s="67">
        <v>-29</v>
      </c>
      <c r="N132" s="67">
        <v>0</v>
      </c>
      <c r="O132" s="67">
        <v>-29</v>
      </c>
      <c r="P132" s="67">
        <v>-33</v>
      </c>
      <c r="Q132" s="67">
        <v>-29</v>
      </c>
      <c r="R132" s="67">
        <v>-60</v>
      </c>
      <c r="S132" s="67">
        <v>-29</v>
      </c>
      <c r="T132" s="67">
        <v>-79</v>
      </c>
      <c r="U132" s="37">
        <v>-29</v>
      </c>
      <c r="V132" s="68">
        <v>-151</v>
      </c>
      <c r="W132" s="216"/>
      <c r="X132" s="216"/>
    </row>
    <row r="133" spans="1:24" hidden="1" x14ac:dyDescent="0.25">
      <c r="A133" s="216">
        <v>200</v>
      </c>
      <c r="B133" s="216">
        <v>225</v>
      </c>
      <c r="C133" s="69">
        <v>0</v>
      </c>
      <c r="D133" s="34">
        <v>550</v>
      </c>
      <c r="E133" s="69">
        <v>0</v>
      </c>
      <c r="F133" s="69">
        <v>355</v>
      </c>
      <c r="G133" s="69">
        <v>0</v>
      </c>
      <c r="H133" s="69">
        <v>215</v>
      </c>
      <c r="I133" s="69">
        <v>0</v>
      </c>
      <c r="J133" s="69">
        <v>122</v>
      </c>
      <c r="K133" s="69">
        <v>0</v>
      </c>
      <c r="L133" s="69">
        <v>61</v>
      </c>
      <c r="M133" s="69">
        <v>0</v>
      </c>
      <c r="N133" s="69">
        <v>46</v>
      </c>
      <c r="O133" s="69">
        <v>0</v>
      </c>
      <c r="P133" s="69">
        <v>13</v>
      </c>
      <c r="Q133" s="69">
        <v>0</v>
      </c>
      <c r="R133" s="69">
        <v>-14</v>
      </c>
      <c r="S133" s="69">
        <v>0</v>
      </c>
      <c r="T133" s="69">
        <v>-33</v>
      </c>
      <c r="U133" s="35">
        <v>0</v>
      </c>
      <c r="V133" s="69">
        <v>-113</v>
      </c>
      <c r="W133" s="216">
        <v>200</v>
      </c>
      <c r="X133" s="216">
        <v>225</v>
      </c>
    </row>
    <row r="134" spans="1:24" hidden="1" x14ac:dyDescent="0.25">
      <c r="A134" s="216"/>
      <c r="B134" s="216"/>
      <c r="C134" s="68">
        <v>-290</v>
      </c>
      <c r="D134" s="36">
        <v>-260</v>
      </c>
      <c r="E134" s="67">
        <v>-115</v>
      </c>
      <c r="F134" s="67">
        <v>170</v>
      </c>
      <c r="G134" s="67">
        <v>-115</v>
      </c>
      <c r="H134" s="67">
        <v>100</v>
      </c>
      <c r="I134" s="67">
        <v>-46</v>
      </c>
      <c r="J134" s="67">
        <v>50</v>
      </c>
      <c r="K134" s="67">
        <v>-29</v>
      </c>
      <c r="L134" s="67">
        <v>15</v>
      </c>
      <c r="M134" s="67">
        <v>-29</v>
      </c>
      <c r="N134" s="67">
        <v>0</v>
      </c>
      <c r="O134" s="67">
        <v>-29</v>
      </c>
      <c r="P134" s="67">
        <v>-33</v>
      </c>
      <c r="Q134" s="67">
        <v>-29</v>
      </c>
      <c r="R134" s="67">
        <v>-60</v>
      </c>
      <c r="S134" s="67">
        <v>-29</v>
      </c>
      <c r="T134" s="67">
        <v>-79</v>
      </c>
      <c r="U134" s="37">
        <v>-29</v>
      </c>
      <c r="V134" s="68">
        <v>-159</v>
      </c>
      <c r="W134" s="216"/>
      <c r="X134" s="216"/>
    </row>
    <row r="135" spans="1:24" hidden="1" x14ac:dyDescent="0.25">
      <c r="A135" s="216">
        <v>225</v>
      </c>
      <c r="B135" s="216">
        <v>250</v>
      </c>
      <c r="C135" s="69">
        <v>0</v>
      </c>
      <c r="D135" s="34">
        <v>570</v>
      </c>
      <c r="E135" s="69">
        <v>0</v>
      </c>
      <c r="F135" s="69">
        <v>355</v>
      </c>
      <c r="G135" s="69">
        <v>0</v>
      </c>
      <c r="H135" s="69">
        <v>215</v>
      </c>
      <c r="I135" s="69">
        <v>0</v>
      </c>
      <c r="J135" s="69">
        <v>122</v>
      </c>
      <c r="K135" s="69">
        <v>0</v>
      </c>
      <c r="L135" s="69">
        <v>61</v>
      </c>
      <c r="M135" s="69">
        <v>0</v>
      </c>
      <c r="N135" s="69">
        <v>46</v>
      </c>
      <c r="O135" s="69">
        <v>0</v>
      </c>
      <c r="P135" s="69">
        <v>13</v>
      </c>
      <c r="Q135" s="69">
        <v>0</v>
      </c>
      <c r="R135" s="69">
        <v>-14</v>
      </c>
      <c r="S135" s="69">
        <v>0</v>
      </c>
      <c r="T135" s="69">
        <v>-33</v>
      </c>
      <c r="U135" s="35">
        <v>0</v>
      </c>
      <c r="V135" s="69">
        <v>-123</v>
      </c>
      <c r="W135" s="216">
        <v>225</v>
      </c>
      <c r="X135" s="216">
        <v>250</v>
      </c>
    </row>
    <row r="136" spans="1:24" hidden="1" x14ac:dyDescent="0.25">
      <c r="A136" s="216"/>
      <c r="B136" s="216"/>
      <c r="C136" s="68">
        <v>-290</v>
      </c>
      <c r="D136" s="36">
        <v>280</v>
      </c>
      <c r="E136" s="67">
        <v>-115</v>
      </c>
      <c r="F136" s="67">
        <v>170</v>
      </c>
      <c r="G136" s="67">
        <v>-115</v>
      </c>
      <c r="H136" s="67">
        <v>100</v>
      </c>
      <c r="I136" s="67">
        <v>-46</v>
      </c>
      <c r="J136" s="67">
        <v>50</v>
      </c>
      <c r="K136" s="67">
        <v>-29</v>
      </c>
      <c r="L136" s="67">
        <v>15</v>
      </c>
      <c r="M136" s="67">
        <v>-29</v>
      </c>
      <c r="N136" s="67">
        <v>0</v>
      </c>
      <c r="O136" s="67">
        <v>-29</v>
      </c>
      <c r="P136" s="67">
        <v>-33</v>
      </c>
      <c r="Q136" s="67">
        <v>-29</v>
      </c>
      <c r="R136" s="67">
        <v>-60</v>
      </c>
      <c r="S136" s="67">
        <v>-29</v>
      </c>
      <c r="T136" s="67">
        <v>-79</v>
      </c>
      <c r="U136" s="37">
        <v>-29</v>
      </c>
      <c r="V136" s="68">
        <v>-169</v>
      </c>
      <c r="W136" s="216"/>
      <c r="X136" s="216"/>
    </row>
    <row r="137" spans="1:24" hidden="1" x14ac:dyDescent="0.25">
      <c r="A137" s="212">
        <v>250</v>
      </c>
      <c r="B137" s="212">
        <v>280</v>
      </c>
      <c r="C137" s="72">
        <v>0</v>
      </c>
      <c r="D137" s="30">
        <v>620</v>
      </c>
      <c r="E137" s="72">
        <v>0</v>
      </c>
      <c r="F137" s="72">
        <v>400</v>
      </c>
      <c r="G137" s="72">
        <v>0</v>
      </c>
      <c r="H137" s="72">
        <v>240</v>
      </c>
      <c r="I137" s="72">
        <v>0</v>
      </c>
      <c r="J137" s="72">
        <v>137</v>
      </c>
      <c r="K137" s="72">
        <v>0</v>
      </c>
      <c r="L137" s="72">
        <v>62</v>
      </c>
      <c r="M137" s="72">
        <v>0</v>
      </c>
      <c r="N137" s="72">
        <v>52</v>
      </c>
      <c r="O137" s="72">
        <v>0</v>
      </c>
      <c r="P137" s="72">
        <v>16</v>
      </c>
      <c r="Q137" s="72">
        <v>0</v>
      </c>
      <c r="R137" s="72">
        <v>-14</v>
      </c>
      <c r="S137" s="72">
        <v>0</v>
      </c>
      <c r="T137" s="72">
        <v>-36</v>
      </c>
      <c r="U137" s="31">
        <v>0</v>
      </c>
      <c r="V137" s="72">
        <v>-138</v>
      </c>
      <c r="W137" s="212">
        <v>250</v>
      </c>
      <c r="X137" s="212">
        <v>280</v>
      </c>
    </row>
    <row r="138" spans="1:24" hidden="1" x14ac:dyDescent="0.25">
      <c r="A138" s="212"/>
      <c r="B138" s="212"/>
      <c r="C138" s="71">
        <v>-320</v>
      </c>
      <c r="D138" s="32">
        <v>300</v>
      </c>
      <c r="E138" s="70">
        <v>-130</v>
      </c>
      <c r="F138" s="70">
        <v>190</v>
      </c>
      <c r="G138" s="70">
        <v>-130</v>
      </c>
      <c r="H138" s="70">
        <v>110</v>
      </c>
      <c r="I138" s="70">
        <v>-52</v>
      </c>
      <c r="J138" s="70">
        <v>56</v>
      </c>
      <c r="K138" s="70">
        <v>-32</v>
      </c>
      <c r="L138" s="70">
        <v>17</v>
      </c>
      <c r="M138" s="70">
        <v>-32</v>
      </c>
      <c r="N138" s="70">
        <v>0</v>
      </c>
      <c r="O138" s="70">
        <v>-32</v>
      </c>
      <c r="P138" s="70">
        <v>-36</v>
      </c>
      <c r="Q138" s="70">
        <v>-32</v>
      </c>
      <c r="R138" s="70">
        <v>-66</v>
      </c>
      <c r="S138" s="70">
        <v>-32</v>
      </c>
      <c r="T138" s="70">
        <v>-88</v>
      </c>
      <c r="U138" s="33">
        <v>-32</v>
      </c>
      <c r="V138" s="71">
        <v>-190</v>
      </c>
      <c r="W138" s="212"/>
      <c r="X138" s="212"/>
    </row>
    <row r="139" spans="1:24" hidden="1" x14ac:dyDescent="0.25">
      <c r="A139" s="212">
        <v>280</v>
      </c>
      <c r="B139" s="212">
        <v>315</v>
      </c>
      <c r="C139" s="72">
        <v>0</v>
      </c>
      <c r="D139" s="30">
        <v>650</v>
      </c>
      <c r="E139" s="72">
        <v>0</v>
      </c>
      <c r="F139" s="72">
        <v>400</v>
      </c>
      <c r="G139" s="72">
        <v>0</v>
      </c>
      <c r="H139" s="72">
        <v>240</v>
      </c>
      <c r="I139" s="72">
        <v>0</v>
      </c>
      <c r="J139" s="72">
        <v>137</v>
      </c>
      <c r="K139" s="72">
        <v>0</v>
      </c>
      <c r="L139" s="72">
        <v>62</v>
      </c>
      <c r="M139" s="72">
        <v>0</v>
      </c>
      <c r="N139" s="72">
        <v>52</v>
      </c>
      <c r="O139" s="72">
        <v>0</v>
      </c>
      <c r="P139" s="72">
        <v>16</v>
      </c>
      <c r="Q139" s="72">
        <v>0</v>
      </c>
      <c r="R139" s="72">
        <v>-14</v>
      </c>
      <c r="S139" s="72">
        <v>0</v>
      </c>
      <c r="T139" s="72">
        <v>-36</v>
      </c>
      <c r="U139" s="31">
        <v>0</v>
      </c>
      <c r="V139" s="72">
        <v>-150</v>
      </c>
      <c r="W139" s="212">
        <v>280</v>
      </c>
      <c r="X139" s="212">
        <v>315</v>
      </c>
    </row>
    <row r="140" spans="1:24" hidden="1" x14ac:dyDescent="0.25">
      <c r="A140" s="212"/>
      <c r="B140" s="212"/>
      <c r="C140" s="71">
        <v>-320</v>
      </c>
      <c r="D140" s="32">
        <v>330</v>
      </c>
      <c r="E140" s="70">
        <v>-130</v>
      </c>
      <c r="F140" s="70">
        <v>190</v>
      </c>
      <c r="G140" s="70">
        <v>-130</v>
      </c>
      <c r="H140" s="70">
        <v>110</v>
      </c>
      <c r="I140" s="70">
        <v>-52</v>
      </c>
      <c r="J140" s="70">
        <v>56</v>
      </c>
      <c r="K140" s="70">
        <v>-32</v>
      </c>
      <c r="L140" s="70">
        <v>17</v>
      </c>
      <c r="M140" s="70">
        <v>-32</v>
      </c>
      <c r="N140" s="70">
        <v>0</v>
      </c>
      <c r="O140" s="70">
        <v>-32</v>
      </c>
      <c r="P140" s="70">
        <v>-36</v>
      </c>
      <c r="Q140" s="70">
        <v>-32</v>
      </c>
      <c r="R140" s="70">
        <v>-66</v>
      </c>
      <c r="S140" s="70">
        <v>-32</v>
      </c>
      <c r="T140" s="70">
        <v>-88</v>
      </c>
      <c r="U140" s="33">
        <v>-32</v>
      </c>
      <c r="V140" s="71">
        <v>-202</v>
      </c>
      <c r="W140" s="212"/>
      <c r="X140" s="212"/>
    </row>
    <row r="141" spans="1:24" hidden="1" x14ac:dyDescent="0.25">
      <c r="A141" s="216">
        <v>315</v>
      </c>
      <c r="B141" s="216">
        <v>355</v>
      </c>
      <c r="C141" s="69">
        <v>0</v>
      </c>
      <c r="D141" s="34">
        <v>720</v>
      </c>
      <c r="E141" s="69">
        <v>0</v>
      </c>
      <c r="F141" s="69">
        <v>440</v>
      </c>
      <c r="G141" s="69">
        <v>0</v>
      </c>
      <c r="H141" s="69">
        <v>265</v>
      </c>
      <c r="I141" s="69">
        <v>0</v>
      </c>
      <c r="J141" s="69">
        <v>151</v>
      </c>
      <c r="K141" s="69">
        <v>0</v>
      </c>
      <c r="L141" s="69">
        <v>75</v>
      </c>
      <c r="M141" s="69">
        <v>0</v>
      </c>
      <c r="N141" s="69">
        <v>57</v>
      </c>
      <c r="O141" s="69">
        <v>0</v>
      </c>
      <c r="P141" s="69">
        <v>17</v>
      </c>
      <c r="Q141" s="69">
        <v>0</v>
      </c>
      <c r="R141" s="69">
        <v>-16</v>
      </c>
      <c r="S141" s="69">
        <v>0</v>
      </c>
      <c r="T141" s="69">
        <v>-41</v>
      </c>
      <c r="U141" s="35">
        <v>0</v>
      </c>
      <c r="V141" s="69">
        <v>-169</v>
      </c>
      <c r="W141" s="216">
        <v>315</v>
      </c>
      <c r="X141" s="216">
        <v>355</v>
      </c>
    </row>
    <row r="142" spans="1:24" hidden="1" x14ac:dyDescent="0.25">
      <c r="A142" s="216"/>
      <c r="B142" s="216"/>
      <c r="C142" s="68">
        <v>-360</v>
      </c>
      <c r="D142" s="36">
        <v>360</v>
      </c>
      <c r="E142" s="67">
        <v>-140</v>
      </c>
      <c r="F142" s="67">
        <v>210</v>
      </c>
      <c r="G142" s="67">
        <v>-140</v>
      </c>
      <c r="H142" s="67">
        <v>125</v>
      </c>
      <c r="I142" s="67">
        <v>-57</v>
      </c>
      <c r="J142" s="67">
        <v>62</v>
      </c>
      <c r="K142" s="67">
        <v>-36</v>
      </c>
      <c r="L142" s="67">
        <v>18</v>
      </c>
      <c r="M142" s="67">
        <v>-36</v>
      </c>
      <c r="N142" s="67">
        <v>0</v>
      </c>
      <c r="O142" s="67">
        <v>-36</v>
      </c>
      <c r="P142" s="67">
        <v>-40</v>
      </c>
      <c r="Q142" s="67">
        <v>-36</v>
      </c>
      <c r="R142" s="67">
        <v>-73</v>
      </c>
      <c r="S142" s="67">
        <v>-36</v>
      </c>
      <c r="T142" s="67">
        <v>-98</v>
      </c>
      <c r="U142" s="37">
        <v>-36</v>
      </c>
      <c r="V142" s="68">
        <v>-226</v>
      </c>
      <c r="W142" s="216"/>
      <c r="X142" s="216"/>
    </row>
    <row r="143" spans="1:24" hidden="1" x14ac:dyDescent="0.25">
      <c r="A143" s="216">
        <v>355</v>
      </c>
      <c r="B143" s="216">
        <v>400</v>
      </c>
      <c r="C143" s="69">
        <v>0</v>
      </c>
      <c r="D143" s="34">
        <v>760</v>
      </c>
      <c r="E143" s="69">
        <v>0</v>
      </c>
      <c r="F143" s="69">
        <v>440</v>
      </c>
      <c r="G143" s="69">
        <v>0</v>
      </c>
      <c r="H143" s="69">
        <v>265</v>
      </c>
      <c r="I143" s="69">
        <v>0</v>
      </c>
      <c r="J143" s="69">
        <v>151</v>
      </c>
      <c r="K143" s="69">
        <v>0</v>
      </c>
      <c r="L143" s="69">
        <v>75</v>
      </c>
      <c r="M143" s="69">
        <v>0</v>
      </c>
      <c r="N143" s="69">
        <v>57</v>
      </c>
      <c r="O143" s="69">
        <v>0</v>
      </c>
      <c r="P143" s="69">
        <v>17</v>
      </c>
      <c r="Q143" s="69">
        <v>0</v>
      </c>
      <c r="R143" s="69">
        <v>-16</v>
      </c>
      <c r="S143" s="69">
        <v>0</v>
      </c>
      <c r="T143" s="69">
        <v>-41</v>
      </c>
      <c r="U143" s="35">
        <v>0</v>
      </c>
      <c r="V143" s="69">
        <v>-187</v>
      </c>
      <c r="W143" s="216">
        <v>355</v>
      </c>
      <c r="X143" s="216">
        <v>400</v>
      </c>
    </row>
    <row r="144" spans="1:24" hidden="1" x14ac:dyDescent="0.25">
      <c r="A144" s="216"/>
      <c r="B144" s="216"/>
      <c r="C144" s="68">
        <v>-360</v>
      </c>
      <c r="D144" s="36">
        <v>400</v>
      </c>
      <c r="E144" s="67">
        <v>-140</v>
      </c>
      <c r="F144" s="67">
        <v>210</v>
      </c>
      <c r="G144" s="67">
        <v>-140</v>
      </c>
      <c r="H144" s="67">
        <v>125</v>
      </c>
      <c r="I144" s="67">
        <v>-57</v>
      </c>
      <c r="J144" s="67">
        <v>62</v>
      </c>
      <c r="K144" s="67">
        <v>-36</v>
      </c>
      <c r="L144" s="67">
        <v>18</v>
      </c>
      <c r="M144" s="67">
        <v>-36</v>
      </c>
      <c r="N144" s="67">
        <v>0</v>
      </c>
      <c r="O144" s="67">
        <v>-36</v>
      </c>
      <c r="P144" s="67">
        <v>-40</v>
      </c>
      <c r="Q144" s="67">
        <v>-36</v>
      </c>
      <c r="R144" s="67">
        <v>-73</v>
      </c>
      <c r="S144" s="67">
        <v>-36</v>
      </c>
      <c r="T144" s="67">
        <v>-98</v>
      </c>
      <c r="U144" s="37">
        <v>-36</v>
      </c>
      <c r="V144" s="68">
        <v>-244</v>
      </c>
      <c r="W144" s="216"/>
      <c r="X144" s="216"/>
    </row>
    <row r="145" spans="1:24" hidden="1" x14ac:dyDescent="0.25">
      <c r="A145" s="212">
        <v>400</v>
      </c>
      <c r="B145" s="212">
        <v>450</v>
      </c>
      <c r="C145" s="72">
        <v>0</v>
      </c>
      <c r="D145" s="30">
        <v>840</v>
      </c>
      <c r="E145" s="72">
        <v>0</v>
      </c>
      <c r="F145" s="72">
        <v>480</v>
      </c>
      <c r="G145" s="72">
        <v>0</v>
      </c>
      <c r="H145" s="72">
        <v>290</v>
      </c>
      <c r="I145" s="72">
        <v>0</v>
      </c>
      <c r="J145" s="72">
        <v>165</v>
      </c>
      <c r="K145" s="72">
        <v>0</v>
      </c>
      <c r="L145" s="72">
        <v>83</v>
      </c>
      <c r="M145" s="72">
        <v>0</v>
      </c>
      <c r="N145" s="72">
        <v>63</v>
      </c>
      <c r="O145" s="72">
        <v>0</v>
      </c>
      <c r="P145" s="72">
        <v>18</v>
      </c>
      <c r="Q145" s="72">
        <v>0</v>
      </c>
      <c r="R145" s="72">
        <v>-17</v>
      </c>
      <c r="S145" s="72">
        <v>0</v>
      </c>
      <c r="T145" s="72">
        <v>-45</v>
      </c>
      <c r="U145" s="31">
        <v>0</v>
      </c>
      <c r="V145" s="72">
        <v>-209</v>
      </c>
      <c r="W145" s="212">
        <v>400</v>
      </c>
      <c r="X145" s="212">
        <v>450</v>
      </c>
    </row>
    <row r="146" spans="1:24" hidden="1" x14ac:dyDescent="0.25">
      <c r="A146" s="212"/>
      <c r="B146" s="212"/>
      <c r="C146" s="71">
        <v>-400</v>
      </c>
      <c r="D146" s="32">
        <v>440</v>
      </c>
      <c r="E146" s="70">
        <v>-155</v>
      </c>
      <c r="F146" s="70">
        <v>230</v>
      </c>
      <c r="G146" s="70">
        <v>-155</v>
      </c>
      <c r="H146" s="70">
        <v>135</v>
      </c>
      <c r="I146" s="70">
        <v>-63</v>
      </c>
      <c r="J146" s="70">
        <v>68</v>
      </c>
      <c r="K146" s="70">
        <v>-40</v>
      </c>
      <c r="L146" s="70">
        <v>20</v>
      </c>
      <c r="M146" s="70">
        <v>-40</v>
      </c>
      <c r="N146" s="70">
        <v>0</v>
      </c>
      <c r="O146" s="70">
        <v>-40</v>
      </c>
      <c r="P146" s="70">
        <v>-45</v>
      </c>
      <c r="Q146" s="70">
        <v>-40</v>
      </c>
      <c r="R146" s="70">
        <v>-80</v>
      </c>
      <c r="S146" s="70">
        <v>-40</v>
      </c>
      <c r="T146" s="70">
        <v>-108</v>
      </c>
      <c r="U146" s="33">
        <v>-40</v>
      </c>
      <c r="V146" s="71">
        <v>-272</v>
      </c>
      <c r="W146" s="212"/>
      <c r="X146" s="212"/>
    </row>
    <row r="147" spans="1:24" hidden="1" x14ac:dyDescent="0.25">
      <c r="A147" s="212">
        <v>450</v>
      </c>
      <c r="B147" s="212">
        <v>500</v>
      </c>
      <c r="C147" s="72">
        <v>0</v>
      </c>
      <c r="D147" s="30">
        <v>880</v>
      </c>
      <c r="E147" s="72">
        <v>0</v>
      </c>
      <c r="F147" s="72">
        <v>480</v>
      </c>
      <c r="G147" s="72">
        <v>0</v>
      </c>
      <c r="H147" s="72">
        <v>290</v>
      </c>
      <c r="I147" s="72">
        <v>0</v>
      </c>
      <c r="J147" s="72">
        <v>165</v>
      </c>
      <c r="K147" s="72">
        <v>0</v>
      </c>
      <c r="L147" s="72">
        <v>83</v>
      </c>
      <c r="M147" s="72">
        <v>0</v>
      </c>
      <c r="N147" s="72">
        <v>63</v>
      </c>
      <c r="O147" s="72">
        <v>0</v>
      </c>
      <c r="P147" s="72">
        <v>18</v>
      </c>
      <c r="Q147" s="72">
        <v>0</v>
      </c>
      <c r="R147" s="72">
        <v>-17</v>
      </c>
      <c r="S147" s="72">
        <v>0</v>
      </c>
      <c r="T147" s="72">
        <v>-45</v>
      </c>
      <c r="U147" s="31">
        <v>0</v>
      </c>
      <c r="V147" s="72">
        <v>-229</v>
      </c>
      <c r="W147" s="212">
        <v>450</v>
      </c>
      <c r="X147" s="212">
        <v>500</v>
      </c>
    </row>
    <row r="148" spans="1:24" hidden="1" x14ac:dyDescent="0.25">
      <c r="A148" s="212"/>
      <c r="B148" s="212"/>
      <c r="C148" s="71">
        <v>-400</v>
      </c>
      <c r="D148" s="32">
        <v>480</v>
      </c>
      <c r="E148" s="71">
        <v>-155</v>
      </c>
      <c r="F148" s="71">
        <v>230</v>
      </c>
      <c r="G148" s="71">
        <v>-155</v>
      </c>
      <c r="H148" s="71">
        <v>135</v>
      </c>
      <c r="I148" s="71">
        <v>-63</v>
      </c>
      <c r="J148" s="71">
        <v>68</v>
      </c>
      <c r="K148" s="71">
        <v>-40</v>
      </c>
      <c r="L148" s="71">
        <v>20</v>
      </c>
      <c r="M148" s="71">
        <v>-40</v>
      </c>
      <c r="N148" s="71">
        <v>0</v>
      </c>
      <c r="O148" s="71">
        <v>-40</v>
      </c>
      <c r="P148" s="71">
        <v>-45</v>
      </c>
      <c r="Q148" s="71">
        <v>-40</v>
      </c>
      <c r="R148" s="71">
        <v>-80</v>
      </c>
      <c r="S148" s="71">
        <v>-40</v>
      </c>
      <c r="T148" s="71">
        <v>-108</v>
      </c>
      <c r="U148" s="33">
        <v>-40</v>
      </c>
      <c r="V148" s="71">
        <v>-292</v>
      </c>
      <c r="W148" s="212"/>
      <c r="X148" s="212"/>
    </row>
  </sheetData>
  <mergeCells count="504">
    <mergeCell ref="A139:A140"/>
    <mergeCell ref="B139:B140"/>
    <mergeCell ref="W139:W140"/>
    <mergeCell ref="X139:X140"/>
    <mergeCell ref="W145:W146"/>
    <mergeCell ref="X145:X146"/>
    <mergeCell ref="A147:A148"/>
    <mergeCell ref="B147:B148"/>
    <mergeCell ref="W147:W148"/>
    <mergeCell ref="X147:X148"/>
    <mergeCell ref="A145:A146"/>
    <mergeCell ref="B145:B146"/>
    <mergeCell ref="W141:W142"/>
    <mergeCell ref="X141:X142"/>
    <mergeCell ref="A143:A144"/>
    <mergeCell ref="B143:B144"/>
    <mergeCell ref="W143:W144"/>
    <mergeCell ref="X143:X144"/>
    <mergeCell ref="A141:A142"/>
    <mergeCell ref="B141:B142"/>
    <mergeCell ref="A137:A138"/>
    <mergeCell ref="B137:B138"/>
    <mergeCell ref="A133:A134"/>
    <mergeCell ref="B133:B134"/>
    <mergeCell ref="W133:W134"/>
    <mergeCell ref="X133:X134"/>
    <mergeCell ref="A135:A136"/>
    <mergeCell ref="B135:B136"/>
    <mergeCell ref="W135:W136"/>
    <mergeCell ref="X135:X136"/>
    <mergeCell ref="W137:W138"/>
    <mergeCell ref="X137:X138"/>
    <mergeCell ref="A129:A130"/>
    <mergeCell ref="B129:B130"/>
    <mergeCell ref="W129:W130"/>
    <mergeCell ref="X129:X130"/>
    <mergeCell ref="A131:A132"/>
    <mergeCell ref="B131:B132"/>
    <mergeCell ref="W131:W132"/>
    <mergeCell ref="X131:X132"/>
    <mergeCell ref="W127:W128"/>
    <mergeCell ref="X127:X128"/>
    <mergeCell ref="W123:W124"/>
    <mergeCell ref="X123:X124"/>
    <mergeCell ref="A125:A126"/>
    <mergeCell ref="B125:B126"/>
    <mergeCell ref="W125:W126"/>
    <mergeCell ref="X125:X126"/>
    <mergeCell ref="A127:A128"/>
    <mergeCell ref="B127:B128"/>
    <mergeCell ref="A123:A124"/>
    <mergeCell ref="B123:B124"/>
    <mergeCell ref="W119:W120"/>
    <mergeCell ref="X119:X120"/>
    <mergeCell ref="A121:A122"/>
    <mergeCell ref="B121:B122"/>
    <mergeCell ref="W121:W122"/>
    <mergeCell ref="X121:X122"/>
    <mergeCell ref="A119:A120"/>
    <mergeCell ref="B119:B120"/>
    <mergeCell ref="W115:W116"/>
    <mergeCell ref="X115:X116"/>
    <mergeCell ref="A117:A118"/>
    <mergeCell ref="B117:B118"/>
    <mergeCell ref="W117:W118"/>
    <mergeCell ref="X117:X118"/>
    <mergeCell ref="U113:U114"/>
    <mergeCell ref="V113:V114"/>
    <mergeCell ref="W113:W114"/>
    <mergeCell ref="X113:X114"/>
    <mergeCell ref="A115:A116"/>
    <mergeCell ref="B115:B116"/>
    <mergeCell ref="U115:U116"/>
    <mergeCell ref="V115:V116"/>
    <mergeCell ref="A113:A114"/>
    <mergeCell ref="B113:B114"/>
    <mergeCell ref="A107:A108"/>
    <mergeCell ref="B107:B108"/>
    <mergeCell ref="W107:W108"/>
    <mergeCell ref="X107:X108"/>
    <mergeCell ref="A109:A110"/>
    <mergeCell ref="B109:B110"/>
    <mergeCell ref="W109:W110"/>
    <mergeCell ref="X109:X110"/>
    <mergeCell ref="A111:A112"/>
    <mergeCell ref="B111:B112"/>
    <mergeCell ref="W111:W112"/>
    <mergeCell ref="X111:X112"/>
    <mergeCell ref="S100:T100"/>
    <mergeCell ref="U100:V100"/>
    <mergeCell ref="W100:X100"/>
    <mergeCell ref="A103:A104"/>
    <mergeCell ref="B103:B104"/>
    <mergeCell ref="W103:W104"/>
    <mergeCell ref="X103:X104"/>
    <mergeCell ref="A105:A106"/>
    <mergeCell ref="B105:B106"/>
    <mergeCell ref="W105:W106"/>
    <mergeCell ref="X105:X106"/>
    <mergeCell ref="A100:B100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A17:A18"/>
    <mergeCell ref="B17:B18"/>
    <mergeCell ref="W9:X10"/>
    <mergeCell ref="W5:X6"/>
    <mergeCell ref="B1:B2"/>
    <mergeCell ref="B9:B10"/>
    <mergeCell ref="A25:A26"/>
    <mergeCell ref="B25:B26"/>
    <mergeCell ref="A23:A24"/>
    <mergeCell ref="B23:B24"/>
    <mergeCell ref="W21:W22"/>
    <mergeCell ref="X21:X22"/>
    <mergeCell ref="W19:W20"/>
    <mergeCell ref="X19:X20"/>
    <mergeCell ref="A21:A22"/>
    <mergeCell ref="B21:B22"/>
    <mergeCell ref="A19:A20"/>
    <mergeCell ref="B19:B20"/>
    <mergeCell ref="A14:B14"/>
    <mergeCell ref="C14:D14"/>
    <mergeCell ref="E14:F14"/>
    <mergeCell ref="G14:H14"/>
    <mergeCell ref="B7:B8"/>
    <mergeCell ref="A5:B6"/>
    <mergeCell ref="W31:W32"/>
    <mergeCell ref="X31:X32"/>
    <mergeCell ref="A33:A34"/>
    <mergeCell ref="B33:B34"/>
    <mergeCell ref="K27:K28"/>
    <mergeCell ref="L27:L28"/>
    <mergeCell ref="W27:W28"/>
    <mergeCell ref="X27:X28"/>
    <mergeCell ref="A29:A30"/>
    <mergeCell ref="B29:B30"/>
    <mergeCell ref="W29:W30"/>
    <mergeCell ref="X29:X30"/>
    <mergeCell ref="S27:S28"/>
    <mergeCell ref="T27:T28"/>
    <mergeCell ref="A27:A28"/>
    <mergeCell ref="B27:B28"/>
    <mergeCell ref="J31:J32"/>
    <mergeCell ref="K31:K32"/>
    <mergeCell ref="L31:L32"/>
    <mergeCell ref="M31:M32"/>
    <mergeCell ref="N31:N32"/>
    <mergeCell ref="O31:O32"/>
    <mergeCell ref="M27:M28"/>
    <mergeCell ref="N27:N28"/>
    <mergeCell ref="A41:A42"/>
    <mergeCell ref="B41:B42"/>
    <mergeCell ref="K35:K36"/>
    <mergeCell ref="L35:L36"/>
    <mergeCell ref="A37:A38"/>
    <mergeCell ref="B37:B38"/>
    <mergeCell ref="W37:W38"/>
    <mergeCell ref="X37:X38"/>
    <mergeCell ref="A39:A40"/>
    <mergeCell ref="B39:B40"/>
    <mergeCell ref="A35:A36"/>
    <mergeCell ref="B35:B36"/>
    <mergeCell ref="W35:W36"/>
    <mergeCell ref="X35:X36"/>
    <mergeCell ref="Q35:Q36"/>
    <mergeCell ref="R35:R36"/>
    <mergeCell ref="E35:E36"/>
    <mergeCell ref="F35:F36"/>
    <mergeCell ref="G35:G36"/>
    <mergeCell ref="H35:H36"/>
    <mergeCell ref="I35:I36"/>
    <mergeCell ref="J35:J36"/>
    <mergeCell ref="M35:M36"/>
    <mergeCell ref="N35:N36"/>
    <mergeCell ref="A45:A46"/>
    <mergeCell ref="B45:B46"/>
    <mergeCell ref="A43:A44"/>
    <mergeCell ref="B43:B44"/>
    <mergeCell ref="E45:E47"/>
    <mergeCell ref="F45:F47"/>
    <mergeCell ref="G45:G47"/>
    <mergeCell ref="H45:H47"/>
    <mergeCell ref="I45:I47"/>
    <mergeCell ref="M37:M38"/>
    <mergeCell ref="K37:K38"/>
    <mergeCell ref="L37:L38"/>
    <mergeCell ref="W45:W46"/>
    <mergeCell ref="X45:X46"/>
    <mergeCell ref="W43:W44"/>
    <mergeCell ref="X43:X44"/>
    <mergeCell ref="M45:M47"/>
    <mergeCell ref="N45:N47"/>
    <mergeCell ref="O45:O47"/>
    <mergeCell ref="K45:K47"/>
    <mergeCell ref="W39:W40"/>
    <mergeCell ref="X39:X40"/>
    <mergeCell ref="G29:G30"/>
    <mergeCell ref="H29:H30"/>
    <mergeCell ref="I29:I30"/>
    <mergeCell ref="J29:J30"/>
    <mergeCell ref="F51:F52"/>
    <mergeCell ref="G51:G52"/>
    <mergeCell ref="H51:H52"/>
    <mergeCell ref="I51:I52"/>
    <mergeCell ref="J51:J52"/>
    <mergeCell ref="J45:J47"/>
    <mergeCell ref="A51:A52"/>
    <mergeCell ref="B51:B52"/>
    <mergeCell ref="H27:H28"/>
    <mergeCell ref="I27:I28"/>
    <mergeCell ref="J27:J28"/>
    <mergeCell ref="A49:A50"/>
    <mergeCell ref="B49:B50"/>
    <mergeCell ref="A47:A48"/>
    <mergeCell ref="B47:B48"/>
    <mergeCell ref="A31:A32"/>
    <mergeCell ref="B31:B32"/>
    <mergeCell ref="E37:E38"/>
    <mergeCell ref="F37:F38"/>
    <mergeCell ref="G37:G38"/>
    <mergeCell ref="H37:H38"/>
    <mergeCell ref="I37:I38"/>
    <mergeCell ref="J37:J38"/>
    <mergeCell ref="E42:E44"/>
    <mergeCell ref="F42:F44"/>
    <mergeCell ref="G42:G44"/>
    <mergeCell ref="H42:H44"/>
    <mergeCell ref="I42:I44"/>
    <mergeCell ref="J42:J44"/>
    <mergeCell ref="E29:E30"/>
    <mergeCell ref="A57:A58"/>
    <mergeCell ref="B57:B58"/>
    <mergeCell ref="E55:E56"/>
    <mergeCell ref="F55:F56"/>
    <mergeCell ref="G55:G56"/>
    <mergeCell ref="H55:H56"/>
    <mergeCell ref="I55:I56"/>
    <mergeCell ref="J55:J56"/>
    <mergeCell ref="A55:A56"/>
    <mergeCell ref="B55:B56"/>
    <mergeCell ref="E57:E58"/>
    <mergeCell ref="F57:F58"/>
    <mergeCell ref="G57:G58"/>
    <mergeCell ref="H57:H58"/>
    <mergeCell ref="I57:I58"/>
    <mergeCell ref="J57:J58"/>
    <mergeCell ref="A53:A54"/>
    <mergeCell ref="B53:B54"/>
    <mergeCell ref="E51:E52"/>
    <mergeCell ref="U27:U28"/>
    <mergeCell ref="V27:V28"/>
    <mergeCell ref="O14:P14"/>
    <mergeCell ref="Q14:R14"/>
    <mergeCell ref="S14:T14"/>
    <mergeCell ref="U14:V14"/>
    <mergeCell ref="T39:T41"/>
    <mergeCell ref="E39:E41"/>
    <mergeCell ref="F39:F41"/>
    <mergeCell ref="G39:G41"/>
    <mergeCell ref="H39:H41"/>
    <mergeCell ref="I39:I41"/>
    <mergeCell ref="J39:J41"/>
    <mergeCell ref="K39:K41"/>
    <mergeCell ref="L39:L41"/>
    <mergeCell ref="R39:R41"/>
    <mergeCell ref="S39:S41"/>
    <mergeCell ref="T31:T32"/>
    <mergeCell ref="Q31:Q32"/>
    <mergeCell ref="R31:R32"/>
    <mergeCell ref="E31:E32"/>
    <mergeCell ref="W14:X14"/>
    <mergeCell ref="C13:N13"/>
    <mergeCell ref="O13:R13"/>
    <mergeCell ref="S13:V13"/>
    <mergeCell ref="Q27:Q28"/>
    <mergeCell ref="R27:R28"/>
    <mergeCell ref="W25:W26"/>
    <mergeCell ref="X25:X26"/>
    <mergeCell ref="W23:W24"/>
    <mergeCell ref="X23:X24"/>
    <mergeCell ref="W17:W18"/>
    <mergeCell ref="X17:X18"/>
    <mergeCell ref="I14:J14"/>
    <mergeCell ref="K14:L14"/>
    <mergeCell ref="M14:N14"/>
    <mergeCell ref="E27:E28"/>
    <mergeCell ref="F27:F28"/>
    <mergeCell ref="G27:G28"/>
    <mergeCell ref="O27:O28"/>
    <mergeCell ref="P27:P28"/>
    <mergeCell ref="Q55:Q56"/>
    <mergeCell ref="R55:R56"/>
    <mergeCell ref="K55:K56"/>
    <mergeCell ref="L55:L56"/>
    <mergeCell ref="M55:M56"/>
    <mergeCell ref="N55:N56"/>
    <mergeCell ref="O55:O56"/>
    <mergeCell ref="P55:P56"/>
    <mergeCell ref="Q51:Q52"/>
    <mergeCell ref="R51:R52"/>
    <mergeCell ref="Q53:Q54"/>
    <mergeCell ref="R53:R54"/>
    <mergeCell ref="K51:K52"/>
    <mergeCell ref="L51:L52"/>
    <mergeCell ref="M51:M52"/>
    <mergeCell ref="N51:N52"/>
    <mergeCell ref="O51:O52"/>
    <mergeCell ref="K53:K54"/>
    <mergeCell ref="L53:L54"/>
    <mergeCell ref="M53:M54"/>
    <mergeCell ref="N53:N54"/>
    <mergeCell ref="O53:O54"/>
    <mergeCell ref="P53:P54"/>
    <mergeCell ref="P51:P52"/>
    <mergeCell ref="K57:K58"/>
    <mergeCell ref="L57:L58"/>
    <mergeCell ref="M57:M58"/>
    <mergeCell ref="N57:N58"/>
    <mergeCell ref="Z30:Z31"/>
    <mergeCell ref="A61:A62"/>
    <mergeCell ref="B61:B62"/>
    <mergeCell ref="E59:E60"/>
    <mergeCell ref="F59:F60"/>
    <mergeCell ref="G59:G60"/>
    <mergeCell ref="H59:H60"/>
    <mergeCell ref="I59:I60"/>
    <mergeCell ref="J59:J60"/>
    <mergeCell ref="A59:A60"/>
    <mergeCell ref="B59:B60"/>
    <mergeCell ref="L45:L47"/>
    <mergeCell ref="K59:K60"/>
    <mergeCell ref="L59:L60"/>
    <mergeCell ref="M59:M60"/>
    <mergeCell ref="N59:N60"/>
    <mergeCell ref="O59:O60"/>
    <mergeCell ref="P59:P60"/>
    <mergeCell ref="W59:W60"/>
    <mergeCell ref="S31:S32"/>
    <mergeCell ref="U29:U30"/>
    <mergeCell ref="V29:V30"/>
    <mergeCell ref="K29:K30"/>
    <mergeCell ref="L29:L30"/>
    <mergeCell ref="M29:M30"/>
    <mergeCell ref="N29:N30"/>
    <mergeCell ref="O29:O30"/>
    <mergeCell ref="P29:P30"/>
    <mergeCell ref="E33:E34"/>
    <mergeCell ref="F33:F34"/>
    <mergeCell ref="G33:G34"/>
    <mergeCell ref="H33:H34"/>
    <mergeCell ref="I33:I34"/>
    <mergeCell ref="J33:J34"/>
    <mergeCell ref="F31:F32"/>
    <mergeCell ref="G31:G32"/>
    <mergeCell ref="H31:H32"/>
    <mergeCell ref="I31:I32"/>
    <mergeCell ref="P31:P32"/>
    <mergeCell ref="Q29:Q30"/>
    <mergeCell ref="R29:R30"/>
    <mergeCell ref="S29:S30"/>
    <mergeCell ref="T29:T30"/>
    <mergeCell ref="F29:F30"/>
    <mergeCell ref="Z33:Z34"/>
    <mergeCell ref="W33:W34"/>
    <mergeCell ref="X33:X34"/>
    <mergeCell ref="K33:K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Z36:Z37"/>
    <mergeCell ref="S37:S38"/>
    <mergeCell ref="T37:T38"/>
    <mergeCell ref="S35:S36"/>
    <mergeCell ref="T35:T36"/>
    <mergeCell ref="N37:N38"/>
    <mergeCell ref="O37:O38"/>
    <mergeCell ref="P37:P38"/>
    <mergeCell ref="Q37:Q38"/>
    <mergeCell ref="R37:R38"/>
    <mergeCell ref="O35:O36"/>
    <mergeCell ref="P35:P36"/>
    <mergeCell ref="Z39:Z41"/>
    <mergeCell ref="M39:M41"/>
    <mergeCell ref="N39:N41"/>
    <mergeCell ref="S42:S44"/>
    <mergeCell ref="T42:T44"/>
    <mergeCell ref="Z43:Z45"/>
    <mergeCell ref="K42:K44"/>
    <mergeCell ref="L42:L44"/>
    <mergeCell ref="M42:M44"/>
    <mergeCell ref="N42:N44"/>
    <mergeCell ref="O42:O44"/>
    <mergeCell ref="P42:P44"/>
    <mergeCell ref="P45:P47"/>
    <mergeCell ref="Q45:Q47"/>
    <mergeCell ref="R45:R47"/>
    <mergeCell ref="S45:S47"/>
    <mergeCell ref="T45:T47"/>
    <mergeCell ref="W47:W48"/>
    <mergeCell ref="X47:X48"/>
    <mergeCell ref="W41:W42"/>
    <mergeCell ref="X41:X42"/>
    <mergeCell ref="O39:O41"/>
    <mergeCell ref="P39:P41"/>
    <mergeCell ref="Q39:Q41"/>
    <mergeCell ref="Z47:Z48"/>
    <mergeCell ref="M48:M50"/>
    <mergeCell ref="N48:N50"/>
    <mergeCell ref="O48:O50"/>
    <mergeCell ref="P48:P50"/>
    <mergeCell ref="Q48:Q50"/>
    <mergeCell ref="R48:R50"/>
    <mergeCell ref="S51:S52"/>
    <mergeCell ref="T51:T52"/>
    <mergeCell ref="W51:W52"/>
    <mergeCell ref="X51:X52"/>
    <mergeCell ref="W49:W50"/>
    <mergeCell ref="X49:X50"/>
    <mergeCell ref="S48:S50"/>
    <mergeCell ref="T48:T50"/>
    <mergeCell ref="S61:S62"/>
    <mergeCell ref="T61:T62"/>
    <mergeCell ref="X59:X60"/>
    <mergeCell ref="R42:R44"/>
    <mergeCell ref="E53:E54"/>
    <mergeCell ref="F53:F54"/>
    <mergeCell ref="G53:G54"/>
    <mergeCell ref="H53:H54"/>
    <mergeCell ref="I53:I54"/>
    <mergeCell ref="J53:J54"/>
    <mergeCell ref="W53:W54"/>
    <mergeCell ref="X53:X54"/>
    <mergeCell ref="S53:S54"/>
    <mergeCell ref="T53:T54"/>
    <mergeCell ref="E48:E50"/>
    <mergeCell ref="F48:F50"/>
    <mergeCell ref="G48:G50"/>
    <mergeCell ref="H48:H50"/>
    <mergeCell ref="I48:I50"/>
    <mergeCell ref="J48:J50"/>
    <mergeCell ref="K48:K50"/>
    <mergeCell ref="L48:L50"/>
    <mergeCell ref="Q42:Q44"/>
    <mergeCell ref="T59:T60"/>
    <mergeCell ref="I65:I66"/>
    <mergeCell ref="J65:J66"/>
    <mergeCell ref="K61:K62"/>
    <mergeCell ref="Z55:Z56"/>
    <mergeCell ref="S55:S56"/>
    <mergeCell ref="T55:T56"/>
    <mergeCell ref="W57:W58"/>
    <mergeCell ref="X57:X58"/>
    <mergeCell ref="Q57:Q58"/>
    <mergeCell ref="L61:L62"/>
    <mergeCell ref="M61:M62"/>
    <mergeCell ref="N61:N62"/>
    <mergeCell ref="O61:O62"/>
    <mergeCell ref="O57:O58"/>
    <mergeCell ref="P57:P58"/>
    <mergeCell ref="R57:R58"/>
    <mergeCell ref="S57:S58"/>
    <mergeCell ref="T57:T58"/>
    <mergeCell ref="W55:W56"/>
    <mergeCell ref="X55:X56"/>
    <mergeCell ref="W61:W62"/>
    <mergeCell ref="X61:X62"/>
    <mergeCell ref="Q61:Q62"/>
    <mergeCell ref="R61:R62"/>
    <mergeCell ref="Q59:Q60"/>
    <mergeCell ref="R59:R60"/>
    <mergeCell ref="S59:S60"/>
    <mergeCell ref="P61:P62"/>
    <mergeCell ref="Q65:Q66"/>
    <mergeCell ref="R65:R66"/>
    <mergeCell ref="S65:S66"/>
    <mergeCell ref="T65:T66"/>
    <mergeCell ref="E61:E62"/>
    <mergeCell ref="F61:F62"/>
    <mergeCell ref="G61:G62"/>
    <mergeCell ref="H61:H62"/>
    <mergeCell ref="I61:I62"/>
    <mergeCell ref="J61:J62"/>
    <mergeCell ref="K65:K66"/>
    <mergeCell ref="L65:L66"/>
    <mergeCell ref="M65:M66"/>
    <mergeCell ref="N65:N66"/>
    <mergeCell ref="O65:O66"/>
    <mergeCell ref="P65:P66"/>
    <mergeCell ref="E65:E66"/>
    <mergeCell ref="F65:F66"/>
    <mergeCell ref="G65:G66"/>
    <mergeCell ref="H65:H66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topLeftCell="A7" zoomScaleNormal="100" zoomScaleSheetLayoutView="100" workbookViewId="0">
      <selection activeCell="H17" sqref="H17"/>
    </sheetView>
  </sheetViews>
  <sheetFormatPr defaultRowHeight="15" x14ac:dyDescent="0.25"/>
  <cols>
    <col min="1" max="2" width="5.7109375" customWidth="1"/>
    <col min="3" max="3" width="6.42578125" customWidth="1"/>
    <col min="4" max="4" width="5.7109375" customWidth="1"/>
    <col min="5" max="9" width="9.7109375" customWidth="1"/>
    <col min="10" max="15" width="5.7109375" customWidth="1"/>
  </cols>
  <sheetData>
    <row r="1" spans="1:15" x14ac:dyDescent="0.25">
      <c r="A1" s="276"/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</row>
    <row r="2" spans="1:15" x14ac:dyDescent="0.25">
      <c r="A2" s="276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</row>
    <row r="3" spans="1:15" ht="14.1" customHeight="1" x14ac:dyDescent="0.25">
      <c r="A3" s="276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</row>
    <row r="4" spans="1:15" ht="14.1" customHeight="1" x14ac:dyDescent="0.25">
      <c r="A4" s="276"/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</row>
    <row r="5" spans="1:15" ht="16.5" customHeight="1" x14ac:dyDescent="0.25">
      <c r="A5" s="276"/>
      <c r="B5" s="276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</row>
    <row r="6" spans="1:15" ht="17.25" customHeight="1" x14ac:dyDescent="0.25">
      <c r="A6" s="276"/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1:15" ht="22.5" customHeight="1" x14ac:dyDescent="0.25">
      <c r="A7" s="276"/>
      <c r="B7" s="276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276"/>
      <c r="O7" s="276"/>
    </row>
    <row r="8" spans="1:15" ht="24" customHeight="1" x14ac:dyDescent="0.25">
      <c r="A8" s="276"/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</row>
    <row r="9" spans="1:15" ht="26.25" customHeight="1" x14ac:dyDescent="0.25">
      <c r="A9" s="277"/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</row>
    <row r="10" spans="1:15" ht="14.25" customHeight="1" x14ac:dyDescent="0.25">
      <c r="A10" s="261" t="s">
        <v>81</v>
      </c>
      <c r="B10" s="261"/>
      <c r="C10" s="60" t="s">
        <v>82</v>
      </c>
      <c r="D10" s="261" t="s">
        <v>83</v>
      </c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</row>
    <row r="11" spans="1:15" ht="33.75" customHeight="1" x14ac:dyDescent="0.25">
      <c r="A11" s="259" t="s">
        <v>84</v>
      </c>
      <c r="B11" s="259"/>
      <c r="C11" s="260" t="s">
        <v>85</v>
      </c>
      <c r="D11" s="261" t="s">
        <v>86</v>
      </c>
      <c r="E11" s="261"/>
      <c r="F11" s="261"/>
      <c r="G11" s="261"/>
      <c r="H11" s="261"/>
      <c r="I11" s="261"/>
      <c r="J11" s="261" t="s">
        <v>87</v>
      </c>
      <c r="K11" s="261"/>
      <c r="L11" s="261"/>
      <c r="M11" s="261"/>
      <c r="N11" s="262" t="s">
        <v>88</v>
      </c>
      <c r="O11" s="263"/>
    </row>
    <row r="12" spans="1:15" ht="15.75" customHeight="1" x14ac:dyDescent="0.25">
      <c r="A12" s="259"/>
      <c r="B12" s="259"/>
      <c r="C12" s="260"/>
      <c r="D12" s="264" t="s">
        <v>89</v>
      </c>
      <c r="E12" s="261" t="s">
        <v>90</v>
      </c>
      <c r="F12" s="261"/>
      <c r="G12" s="261" t="s">
        <v>91</v>
      </c>
      <c r="H12" s="261"/>
      <c r="I12" s="60" t="s">
        <v>92</v>
      </c>
      <c r="J12" s="261" t="s">
        <v>93</v>
      </c>
      <c r="K12" s="261"/>
      <c r="L12" s="261" t="s">
        <v>94</v>
      </c>
      <c r="M12" s="261"/>
      <c r="N12" s="261" t="s">
        <v>95</v>
      </c>
      <c r="O12" s="261" t="s">
        <v>96</v>
      </c>
    </row>
    <row r="13" spans="1:15" ht="32.25" customHeight="1" x14ac:dyDescent="0.25">
      <c r="A13" s="265" t="s">
        <v>4</v>
      </c>
      <c r="B13" s="259" t="s">
        <v>97</v>
      </c>
      <c r="C13" s="260"/>
      <c r="D13" s="264"/>
      <c r="E13" s="61" t="s">
        <v>98</v>
      </c>
      <c r="F13" s="61" t="s">
        <v>99</v>
      </c>
      <c r="G13" s="61" t="s">
        <v>100</v>
      </c>
      <c r="H13" s="61" t="s">
        <v>101</v>
      </c>
      <c r="I13" s="61" t="s">
        <v>102</v>
      </c>
      <c r="J13" s="266" t="s">
        <v>89</v>
      </c>
      <c r="K13" s="266" t="s">
        <v>0</v>
      </c>
      <c r="L13" s="266" t="s">
        <v>89</v>
      </c>
      <c r="M13" s="266" t="s">
        <v>0</v>
      </c>
      <c r="N13" s="261"/>
      <c r="O13" s="261"/>
    </row>
    <row r="14" spans="1:15" ht="15" customHeight="1" x14ac:dyDescent="0.25">
      <c r="A14" s="265"/>
      <c r="B14" s="259"/>
      <c r="C14" s="260"/>
      <c r="D14" s="264"/>
      <c r="E14" s="261" t="s">
        <v>103</v>
      </c>
      <c r="F14" s="261"/>
      <c r="G14" s="261"/>
      <c r="H14" s="261"/>
      <c r="I14" s="261"/>
      <c r="J14" s="266"/>
      <c r="K14" s="266"/>
      <c r="L14" s="266"/>
      <c r="M14" s="266"/>
      <c r="N14" s="261"/>
      <c r="O14" s="261"/>
    </row>
    <row r="15" spans="1:15" ht="17.25" customHeight="1" x14ac:dyDescent="0.25">
      <c r="A15" s="278" t="s">
        <v>104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79"/>
      <c r="N15" s="279"/>
      <c r="O15" s="280"/>
    </row>
    <row r="16" spans="1:15" ht="14.1" customHeight="1" x14ac:dyDescent="0.25">
      <c r="A16" s="80">
        <v>6</v>
      </c>
      <c r="B16" s="81">
        <v>8</v>
      </c>
      <c r="C16" s="80" t="s">
        <v>105</v>
      </c>
      <c r="D16" s="80">
        <v>2</v>
      </c>
      <c r="E16" s="81">
        <v>2.5000000000000001E-2</v>
      </c>
      <c r="F16" s="82">
        <v>0.06</v>
      </c>
      <c r="G16" s="81">
        <v>-4.0000000000000001E-3</v>
      </c>
      <c r="H16" s="80">
        <v>1.2E-2</v>
      </c>
      <c r="I16" s="81">
        <v>-6.0000000000000001E-3</v>
      </c>
      <c r="J16" s="80">
        <v>1.2</v>
      </c>
      <c r="K16" s="254">
        <v>0.1</v>
      </c>
      <c r="L16" s="81">
        <v>1</v>
      </c>
      <c r="M16" s="254">
        <v>0.1</v>
      </c>
      <c r="N16" s="84">
        <v>0.16</v>
      </c>
      <c r="O16" s="85">
        <v>0.08</v>
      </c>
    </row>
    <row r="17" spans="1:15" ht="14.1" customHeight="1" x14ac:dyDescent="0.25">
      <c r="A17" s="86">
        <v>8</v>
      </c>
      <c r="B17" s="64">
        <v>10</v>
      </c>
      <c r="C17" s="86" t="s">
        <v>106</v>
      </c>
      <c r="D17" s="87">
        <v>3</v>
      </c>
      <c r="E17" s="88">
        <v>0</v>
      </c>
      <c r="F17" s="89">
        <v>0.02</v>
      </c>
      <c r="G17" s="88">
        <v>-2.9000000000000001E-2</v>
      </c>
      <c r="H17" s="87">
        <v>-1.2E-2</v>
      </c>
      <c r="I17" s="88">
        <v>-3.1E-2</v>
      </c>
      <c r="J17" s="86">
        <v>1.8</v>
      </c>
      <c r="K17" s="249"/>
      <c r="L17" s="64">
        <v>1.4</v>
      </c>
      <c r="M17" s="249"/>
      <c r="N17" s="90">
        <v>0.16</v>
      </c>
      <c r="O17" s="91">
        <v>0.08</v>
      </c>
    </row>
    <row r="18" spans="1:15" ht="14.1" customHeight="1" x14ac:dyDescent="0.25">
      <c r="A18" s="86">
        <v>10</v>
      </c>
      <c r="B18" s="64">
        <v>12</v>
      </c>
      <c r="C18" s="86" t="s">
        <v>107</v>
      </c>
      <c r="D18" s="80">
        <v>4</v>
      </c>
      <c r="E18" s="254">
        <v>0.03</v>
      </c>
      <c r="F18" s="80">
        <v>7.8E-2</v>
      </c>
      <c r="G18" s="95">
        <v>0</v>
      </c>
      <c r="H18" s="83">
        <v>1.4999999999999999E-2</v>
      </c>
      <c r="I18" s="81">
        <v>-1.2E-2</v>
      </c>
      <c r="J18" s="86">
        <v>2.5</v>
      </c>
      <c r="K18" s="249">
        <v>0</v>
      </c>
      <c r="L18" s="64">
        <v>1.8</v>
      </c>
      <c r="M18" s="249">
        <v>0</v>
      </c>
      <c r="N18" s="90">
        <v>0.16</v>
      </c>
      <c r="O18" s="91">
        <v>0.08</v>
      </c>
    </row>
    <row r="19" spans="1:15" ht="14.1" customHeight="1" x14ac:dyDescent="0.25">
      <c r="A19" s="86">
        <v>12</v>
      </c>
      <c r="B19" s="64">
        <v>17</v>
      </c>
      <c r="C19" s="86" t="s">
        <v>108</v>
      </c>
      <c r="D19" s="86">
        <v>5</v>
      </c>
      <c r="E19" s="249"/>
      <c r="F19" s="251">
        <v>0.03</v>
      </c>
      <c r="G19" s="257">
        <v>-0.03</v>
      </c>
      <c r="H19" s="249">
        <v>-1.4999999999999999E-2</v>
      </c>
      <c r="I19" s="247">
        <v>-4.2000000000000003E-2</v>
      </c>
      <c r="J19" s="86">
        <v>3</v>
      </c>
      <c r="K19" s="249"/>
      <c r="L19" s="64">
        <v>2.2999999999999998</v>
      </c>
      <c r="M19" s="249"/>
      <c r="N19" s="90">
        <v>0.25</v>
      </c>
      <c r="O19" s="91">
        <v>0.16</v>
      </c>
    </row>
    <row r="20" spans="1:15" ht="14.1" customHeight="1" x14ac:dyDescent="0.25">
      <c r="A20" s="87">
        <v>17</v>
      </c>
      <c r="B20" s="88">
        <v>22</v>
      </c>
      <c r="C20" s="87" t="s">
        <v>109</v>
      </c>
      <c r="D20" s="87">
        <v>6</v>
      </c>
      <c r="E20" s="88">
        <v>0</v>
      </c>
      <c r="F20" s="252"/>
      <c r="G20" s="258"/>
      <c r="H20" s="253"/>
      <c r="I20" s="248"/>
      <c r="J20" s="87">
        <v>3.5</v>
      </c>
      <c r="K20" s="253"/>
      <c r="L20" s="88">
        <v>2.8</v>
      </c>
      <c r="M20" s="253"/>
      <c r="N20" s="93">
        <v>0.25</v>
      </c>
      <c r="O20" s="94">
        <v>0.16</v>
      </c>
    </row>
    <row r="21" spans="1:15" ht="17.25" customHeight="1" x14ac:dyDescent="0.25">
      <c r="A21" s="281" t="s">
        <v>110</v>
      </c>
      <c r="B21" s="282"/>
      <c r="C21" s="282"/>
      <c r="D21" s="282"/>
      <c r="E21" s="282"/>
      <c r="F21" s="282"/>
      <c r="G21" s="282"/>
      <c r="H21" s="282"/>
      <c r="I21" s="282"/>
      <c r="J21" s="282"/>
      <c r="K21" s="282"/>
      <c r="L21" s="283"/>
      <c r="M21" s="282"/>
      <c r="N21" s="282"/>
      <c r="O21" s="284"/>
    </row>
    <row r="22" spans="1:15" ht="14.1" customHeight="1" x14ac:dyDescent="0.25">
      <c r="A22" s="80">
        <v>22</v>
      </c>
      <c r="B22" s="81">
        <v>30</v>
      </c>
      <c r="C22" s="80" t="s">
        <v>111</v>
      </c>
      <c r="D22" s="80">
        <v>8</v>
      </c>
      <c r="E22" s="81">
        <v>3.5999999999999997E-2</v>
      </c>
      <c r="F22" s="80">
        <v>9.8000000000000004E-2</v>
      </c>
      <c r="G22" s="81">
        <v>0</v>
      </c>
      <c r="H22" s="80">
        <v>1.7999999999999999E-2</v>
      </c>
      <c r="I22" s="81">
        <v>-1.4999999999999999E-2</v>
      </c>
      <c r="J22" s="80">
        <v>4</v>
      </c>
      <c r="K22" s="255">
        <v>0.2</v>
      </c>
      <c r="L22" s="80">
        <v>3.3</v>
      </c>
      <c r="M22" s="255">
        <v>0.2</v>
      </c>
      <c r="N22" s="85">
        <v>0.25</v>
      </c>
      <c r="O22" s="96">
        <v>0.16</v>
      </c>
    </row>
    <row r="23" spans="1:15" ht="14.1" customHeight="1" x14ac:dyDescent="0.25">
      <c r="A23" s="86">
        <v>30</v>
      </c>
      <c r="B23" s="64">
        <v>38</v>
      </c>
      <c r="C23" s="86" t="s">
        <v>112</v>
      </c>
      <c r="D23" s="86">
        <v>10</v>
      </c>
      <c r="E23" s="88">
        <v>0</v>
      </c>
      <c r="F23" s="89">
        <v>0.04</v>
      </c>
      <c r="G23" s="88">
        <v>-3.5999999999999997E-2</v>
      </c>
      <c r="H23" s="87">
        <v>-1.7999999999999999E-2</v>
      </c>
      <c r="I23" s="88">
        <v>-5.0999999999999997E-2</v>
      </c>
      <c r="J23" s="86">
        <v>5</v>
      </c>
      <c r="K23" s="247"/>
      <c r="L23" s="86">
        <v>3.3</v>
      </c>
      <c r="M23" s="247"/>
      <c r="N23" s="91">
        <v>0.4</v>
      </c>
      <c r="O23" s="97">
        <v>0.25</v>
      </c>
    </row>
    <row r="24" spans="1:15" ht="14.1" customHeight="1" x14ac:dyDescent="0.25">
      <c r="A24" s="86">
        <v>38</v>
      </c>
      <c r="B24" s="64">
        <v>44</v>
      </c>
      <c r="C24" s="86" t="s">
        <v>113</v>
      </c>
      <c r="D24" s="86">
        <v>12</v>
      </c>
      <c r="E24" s="254">
        <v>4.2999999999999997E-2</v>
      </c>
      <c r="F24" s="256">
        <v>0.12</v>
      </c>
      <c r="G24" s="255">
        <v>0</v>
      </c>
      <c r="H24" s="254">
        <v>2.1000000000000001E-2</v>
      </c>
      <c r="I24" s="255">
        <v>-1.7999999999999999E-2</v>
      </c>
      <c r="J24" s="86">
        <v>5</v>
      </c>
      <c r="K24" s="247"/>
      <c r="L24" s="86">
        <v>3.3</v>
      </c>
      <c r="M24" s="247"/>
      <c r="N24" s="91">
        <v>0.4</v>
      </c>
      <c r="O24" s="97">
        <v>0.25</v>
      </c>
    </row>
    <row r="25" spans="1:15" ht="14.1" customHeight="1" x14ac:dyDescent="0.25">
      <c r="A25" s="86">
        <v>44</v>
      </c>
      <c r="B25" s="64">
        <v>50</v>
      </c>
      <c r="C25" s="86" t="s">
        <v>114</v>
      </c>
      <c r="D25" s="86">
        <v>14</v>
      </c>
      <c r="E25" s="249"/>
      <c r="F25" s="251"/>
      <c r="G25" s="247"/>
      <c r="H25" s="249"/>
      <c r="I25" s="247"/>
      <c r="J25" s="86">
        <v>5.5</v>
      </c>
      <c r="K25" s="247"/>
      <c r="L25" s="86">
        <v>3.8</v>
      </c>
      <c r="M25" s="247"/>
      <c r="N25" s="91">
        <v>0.4</v>
      </c>
      <c r="O25" s="97">
        <v>0.25</v>
      </c>
    </row>
    <row r="26" spans="1:15" ht="14.1" customHeight="1" x14ac:dyDescent="0.25">
      <c r="A26" s="86">
        <v>50</v>
      </c>
      <c r="B26" s="64">
        <v>58</v>
      </c>
      <c r="C26" s="86" t="s">
        <v>115</v>
      </c>
      <c r="D26" s="86">
        <v>16</v>
      </c>
      <c r="E26" s="249">
        <v>0</v>
      </c>
      <c r="F26" s="251">
        <v>0.05</v>
      </c>
      <c r="G26" s="247">
        <v>-4.2999999999999997E-2</v>
      </c>
      <c r="H26" s="249">
        <v>-2.1000000000000001E-2</v>
      </c>
      <c r="I26" s="247">
        <v>-6.0999999999999999E-2</v>
      </c>
      <c r="J26" s="86">
        <v>6</v>
      </c>
      <c r="K26" s="247"/>
      <c r="L26" s="86">
        <v>4.3</v>
      </c>
      <c r="M26" s="247"/>
      <c r="N26" s="91">
        <v>0.4</v>
      </c>
      <c r="O26" s="97">
        <v>0.25</v>
      </c>
    </row>
    <row r="27" spans="1:15" ht="14.1" customHeight="1" x14ac:dyDescent="0.25">
      <c r="A27" s="86">
        <v>58</v>
      </c>
      <c r="B27" s="64">
        <v>65</v>
      </c>
      <c r="C27" s="86" t="s">
        <v>116</v>
      </c>
      <c r="D27" s="86">
        <v>18</v>
      </c>
      <c r="E27" s="253"/>
      <c r="F27" s="252"/>
      <c r="G27" s="248"/>
      <c r="H27" s="253"/>
      <c r="I27" s="248"/>
      <c r="J27" s="86">
        <v>7</v>
      </c>
      <c r="K27" s="247">
        <v>0</v>
      </c>
      <c r="L27" s="86">
        <v>4.4000000000000004</v>
      </c>
      <c r="M27" s="247">
        <v>0</v>
      </c>
      <c r="N27" s="91">
        <v>0.4</v>
      </c>
      <c r="O27" s="97">
        <v>0.25</v>
      </c>
    </row>
    <row r="28" spans="1:15" ht="14.1" customHeight="1" x14ac:dyDescent="0.25">
      <c r="A28" s="86">
        <v>65</v>
      </c>
      <c r="B28" s="64">
        <v>75</v>
      </c>
      <c r="C28" s="86" t="s">
        <v>117</v>
      </c>
      <c r="D28" s="86">
        <v>20</v>
      </c>
      <c r="E28" s="254">
        <v>5.1999999999999998E-2</v>
      </c>
      <c r="F28" s="249">
        <v>0.14899999999999999</v>
      </c>
      <c r="G28" s="247">
        <v>0</v>
      </c>
      <c r="H28" s="249">
        <v>2.5999999999999999E-2</v>
      </c>
      <c r="I28" s="247">
        <v>-2.1999999999999999E-2</v>
      </c>
      <c r="J28" s="86">
        <v>7.5</v>
      </c>
      <c r="K28" s="247"/>
      <c r="L28" s="86">
        <v>4.9000000000000004</v>
      </c>
      <c r="M28" s="247"/>
      <c r="N28" s="91">
        <v>0.6</v>
      </c>
      <c r="O28" s="97">
        <v>0.4</v>
      </c>
    </row>
    <row r="29" spans="1:15" ht="14.1" customHeight="1" x14ac:dyDescent="0.25">
      <c r="A29" s="86">
        <v>75</v>
      </c>
      <c r="B29" s="64">
        <v>85</v>
      </c>
      <c r="C29" s="86" t="s">
        <v>118</v>
      </c>
      <c r="D29" s="86">
        <v>22</v>
      </c>
      <c r="E29" s="249"/>
      <c r="F29" s="249"/>
      <c r="G29" s="247"/>
      <c r="H29" s="249"/>
      <c r="I29" s="247"/>
      <c r="J29" s="86">
        <v>9</v>
      </c>
      <c r="K29" s="247"/>
      <c r="L29" s="86">
        <v>5.4</v>
      </c>
      <c r="M29" s="247"/>
      <c r="N29" s="91">
        <v>0.6</v>
      </c>
      <c r="O29" s="97">
        <v>0.4</v>
      </c>
    </row>
    <row r="30" spans="1:15" ht="14.1" customHeight="1" x14ac:dyDescent="0.25">
      <c r="A30" s="86">
        <v>85</v>
      </c>
      <c r="B30" s="64">
        <v>95</v>
      </c>
      <c r="C30" s="86" t="s">
        <v>119</v>
      </c>
      <c r="D30" s="86">
        <v>25</v>
      </c>
      <c r="E30" s="249">
        <v>0</v>
      </c>
      <c r="F30" s="249">
        <v>6.5000000000000002E-2</v>
      </c>
      <c r="G30" s="247">
        <v>-5.1999999999999998E-2</v>
      </c>
      <c r="H30" s="249">
        <v>-2.5999999999999999E-2</v>
      </c>
      <c r="I30" s="247">
        <v>-7.3999999999999996E-2</v>
      </c>
      <c r="J30" s="86">
        <v>9</v>
      </c>
      <c r="K30" s="247"/>
      <c r="L30" s="86">
        <v>5.4</v>
      </c>
      <c r="M30" s="247"/>
      <c r="N30" s="91">
        <v>0.6</v>
      </c>
      <c r="O30" s="97">
        <v>0.4</v>
      </c>
    </row>
    <row r="31" spans="1:15" ht="14.1" customHeight="1" x14ac:dyDescent="0.25">
      <c r="A31" s="86">
        <v>95</v>
      </c>
      <c r="B31" s="64">
        <v>110</v>
      </c>
      <c r="C31" s="86" t="s">
        <v>120</v>
      </c>
      <c r="D31" s="86">
        <v>28</v>
      </c>
      <c r="E31" s="253"/>
      <c r="F31" s="249"/>
      <c r="G31" s="247"/>
      <c r="H31" s="249"/>
      <c r="I31" s="247"/>
      <c r="J31" s="86">
        <v>10</v>
      </c>
      <c r="K31" s="247"/>
      <c r="L31" s="86">
        <v>6.4</v>
      </c>
      <c r="M31" s="247"/>
      <c r="N31" s="91">
        <v>0.6</v>
      </c>
      <c r="O31" s="97">
        <v>0.4</v>
      </c>
    </row>
    <row r="32" spans="1:15" ht="14.1" customHeight="1" x14ac:dyDescent="0.25">
      <c r="A32" s="86">
        <v>110</v>
      </c>
      <c r="B32" s="64">
        <v>130</v>
      </c>
      <c r="C32" s="86" t="s">
        <v>121</v>
      </c>
      <c r="D32" s="86">
        <v>32</v>
      </c>
      <c r="E32" s="254">
        <v>6.2E-2</v>
      </c>
      <c r="F32" s="256">
        <v>0.18</v>
      </c>
      <c r="G32" s="255">
        <v>0</v>
      </c>
      <c r="H32" s="254">
        <v>3.1E-2</v>
      </c>
      <c r="I32" s="255">
        <v>-2.5999999999999999E-2</v>
      </c>
      <c r="J32" s="87">
        <v>11</v>
      </c>
      <c r="K32" s="248"/>
      <c r="L32" s="87">
        <v>7.4</v>
      </c>
      <c r="M32" s="248"/>
      <c r="N32" s="94">
        <v>0.6</v>
      </c>
      <c r="O32" s="98">
        <v>0.4</v>
      </c>
    </row>
    <row r="33" spans="1:15" ht="14.1" customHeight="1" x14ac:dyDescent="0.25">
      <c r="A33" s="86">
        <v>130</v>
      </c>
      <c r="B33" s="64">
        <v>150</v>
      </c>
      <c r="C33" s="86" t="s">
        <v>122</v>
      </c>
      <c r="D33" s="86">
        <v>36</v>
      </c>
      <c r="E33" s="249"/>
      <c r="F33" s="251"/>
      <c r="G33" s="247"/>
      <c r="H33" s="249"/>
      <c r="I33" s="247"/>
      <c r="J33" s="86">
        <v>12</v>
      </c>
      <c r="K33" s="247">
        <v>0.3</v>
      </c>
      <c r="L33" s="86">
        <v>8.4</v>
      </c>
      <c r="M33" s="247">
        <v>0.3</v>
      </c>
      <c r="N33" s="91">
        <v>1</v>
      </c>
      <c r="O33" s="97">
        <v>0.7</v>
      </c>
    </row>
    <row r="34" spans="1:15" ht="14.1" customHeight="1" x14ac:dyDescent="0.25">
      <c r="A34" s="86">
        <v>150</v>
      </c>
      <c r="B34" s="64">
        <v>170</v>
      </c>
      <c r="C34" s="86" t="s">
        <v>123</v>
      </c>
      <c r="D34" s="86">
        <v>40</v>
      </c>
      <c r="E34" s="249"/>
      <c r="F34" s="251"/>
      <c r="G34" s="247"/>
      <c r="H34" s="249"/>
      <c r="I34" s="247"/>
      <c r="J34" s="86">
        <v>13</v>
      </c>
      <c r="K34" s="247"/>
      <c r="L34" s="86">
        <v>9.4</v>
      </c>
      <c r="M34" s="247"/>
      <c r="N34" s="91">
        <v>1</v>
      </c>
      <c r="O34" s="97">
        <v>0.7</v>
      </c>
    </row>
    <row r="35" spans="1:15" ht="14.1" customHeight="1" x14ac:dyDescent="0.25">
      <c r="A35" s="86">
        <v>170</v>
      </c>
      <c r="B35" s="64">
        <v>200</v>
      </c>
      <c r="C35" s="86" t="s">
        <v>124</v>
      </c>
      <c r="D35" s="86">
        <v>45</v>
      </c>
      <c r="E35" s="249">
        <v>0</v>
      </c>
      <c r="F35" s="251">
        <v>-0.08</v>
      </c>
      <c r="G35" s="247">
        <v>-6.2E-2</v>
      </c>
      <c r="H35" s="249">
        <v>-3.1E-2</v>
      </c>
      <c r="I35" s="247">
        <v>-8.7999999999999995E-2</v>
      </c>
      <c r="J35" s="86">
        <v>15</v>
      </c>
      <c r="K35" s="247"/>
      <c r="L35" s="86">
        <v>10.4</v>
      </c>
      <c r="M35" s="247"/>
      <c r="N35" s="91">
        <v>1</v>
      </c>
      <c r="O35" s="97">
        <v>0.7</v>
      </c>
    </row>
    <row r="36" spans="1:15" ht="14.1" customHeight="1" x14ac:dyDescent="0.25">
      <c r="A36" s="86">
        <v>200</v>
      </c>
      <c r="B36" s="64">
        <v>230</v>
      </c>
      <c r="C36" s="86" t="s">
        <v>125</v>
      </c>
      <c r="D36" s="86">
        <v>50</v>
      </c>
      <c r="E36" s="253"/>
      <c r="F36" s="252"/>
      <c r="G36" s="248"/>
      <c r="H36" s="253"/>
      <c r="I36" s="248"/>
      <c r="J36" s="86">
        <v>17</v>
      </c>
      <c r="K36" s="247"/>
      <c r="L36" s="86">
        <v>11.4</v>
      </c>
      <c r="M36" s="247"/>
      <c r="N36" s="91">
        <v>1</v>
      </c>
      <c r="O36" s="97">
        <v>0.7</v>
      </c>
    </row>
    <row r="37" spans="1:15" ht="14.1" customHeight="1" x14ac:dyDescent="0.25">
      <c r="A37" s="86">
        <v>230</v>
      </c>
      <c r="B37" s="64">
        <v>260</v>
      </c>
      <c r="C37" s="86" t="s">
        <v>126</v>
      </c>
      <c r="D37" s="86">
        <v>56</v>
      </c>
      <c r="E37" s="254">
        <v>7.3999999999999996E-2</v>
      </c>
      <c r="F37" s="256">
        <v>0.22</v>
      </c>
      <c r="G37" s="255">
        <v>0</v>
      </c>
      <c r="H37" s="254">
        <v>3.6999999999999998E-2</v>
      </c>
      <c r="I37" s="255">
        <v>-3.2000000000000001E-2</v>
      </c>
      <c r="J37" s="86">
        <v>20</v>
      </c>
      <c r="K37" s="247"/>
      <c r="L37" s="86">
        <v>12.4</v>
      </c>
      <c r="M37" s="247"/>
      <c r="N37" s="91">
        <v>1.6</v>
      </c>
      <c r="O37" s="97">
        <v>1.2</v>
      </c>
    </row>
    <row r="38" spans="1:15" ht="14.1" customHeight="1" x14ac:dyDescent="0.25">
      <c r="A38" s="86">
        <v>260</v>
      </c>
      <c r="B38" s="64">
        <v>290</v>
      </c>
      <c r="C38" s="86" t="s">
        <v>127</v>
      </c>
      <c r="D38" s="86">
        <v>63</v>
      </c>
      <c r="E38" s="249"/>
      <c r="F38" s="251"/>
      <c r="G38" s="247"/>
      <c r="H38" s="249"/>
      <c r="I38" s="247"/>
      <c r="J38" s="86">
        <v>20</v>
      </c>
      <c r="K38" s="247">
        <v>0</v>
      </c>
      <c r="L38" s="86">
        <v>12.4</v>
      </c>
      <c r="M38" s="247">
        <v>0</v>
      </c>
      <c r="N38" s="91">
        <v>1.6</v>
      </c>
      <c r="O38" s="97">
        <v>1.2</v>
      </c>
    </row>
    <row r="39" spans="1:15" ht="14.1" customHeight="1" x14ac:dyDescent="0.25">
      <c r="A39" s="86">
        <v>290</v>
      </c>
      <c r="B39" s="64">
        <v>330</v>
      </c>
      <c r="C39" s="86" t="s">
        <v>128</v>
      </c>
      <c r="D39" s="86">
        <v>70</v>
      </c>
      <c r="E39" s="249">
        <v>0</v>
      </c>
      <c r="F39" s="251">
        <v>0.1</v>
      </c>
      <c r="G39" s="247">
        <v>-7.3999999999999996E-2</v>
      </c>
      <c r="H39" s="249">
        <v>-3.6999999999999998E-2</v>
      </c>
      <c r="I39" s="247">
        <v>-0.106</v>
      </c>
      <c r="J39" s="86">
        <v>22</v>
      </c>
      <c r="K39" s="247"/>
      <c r="L39" s="86">
        <v>14.4</v>
      </c>
      <c r="M39" s="247"/>
      <c r="N39" s="91">
        <v>1.6</v>
      </c>
      <c r="O39" s="97">
        <v>1.2</v>
      </c>
    </row>
    <row r="40" spans="1:15" ht="14.1" customHeight="1" x14ac:dyDescent="0.25">
      <c r="A40" s="86">
        <v>330</v>
      </c>
      <c r="B40" s="64">
        <v>380</v>
      </c>
      <c r="C40" s="86" t="s">
        <v>129</v>
      </c>
      <c r="D40" s="86">
        <v>80</v>
      </c>
      <c r="E40" s="253"/>
      <c r="F40" s="252"/>
      <c r="G40" s="248"/>
      <c r="H40" s="253"/>
      <c r="I40" s="248"/>
      <c r="J40" s="86">
        <v>25</v>
      </c>
      <c r="K40" s="247"/>
      <c r="L40" s="86">
        <v>15.4</v>
      </c>
      <c r="M40" s="247"/>
      <c r="N40" s="91">
        <v>2.5</v>
      </c>
      <c r="O40" s="97">
        <v>2</v>
      </c>
    </row>
    <row r="41" spans="1:15" ht="14.1" customHeight="1" x14ac:dyDescent="0.25">
      <c r="A41" s="86">
        <v>380</v>
      </c>
      <c r="B41" s="64">
        <v>440</v>
      </c>
      <c r="C41" s="86" t="s">
        <v>130</v>
      </c>
      <c r="D41" s="86">
        <v>90</v>
      </c>
      <c r="E41" s="64">
        <v>8.6999999999999994E-2</v>
      </c>
      <c r="F41" s="99">
        <v>0.26</v>
      </c>
      <c r="G41" s="64">
        <v>0</v>
      </c>
      <c r="H41" s="86">
        <v>4.2999999999999997E-2</v>
      </c>
      <c r="I41" s="64">
        <v>-3.6999999999999998E-2</v>
      </c>
      <c r="J41" s="86">
        <v>28</v>
      </c>
      <c r="K41" s="247"/>
      <c r="L41" s="86">
        <v>17.399999999999999</v>
      </c>
      <c r="M41" s="247"/>
      <c r="N41" s="91">
        <v>2.5</v>
      </c>
      <c r="O41" s="97">
        <v>2</v>
      </c>
    </row>
    <row r="42" spans="1:15" ht="14.1" customHeight="1" x14ac:dyDescent="0.25">
      <c r="A42" s="87">
        <v>440</v>
      </c>
      <c r="B42" s="88">
        <v>500</v>
      </c>
      <c r="C42" s="87" t="s">
        <v>131</v>
      </c>
      <c r="D42" s="87">
        <v>100</v>
      </c>
      <c r="E42" s="88">
        <v>0</v>
      </c>
      <c r="F42" s="89">
        <v>0.12</v>
      </c>
      <c r="G42" s="88">
        <v>-8.6999999999999994E-2</v>
      </c>
      <c r="H42" s="87">
        <v>-4.2999999999999997E-2</v>
      </c>
      <c r="I42" s="88">
        <v>-0.124</v>
      </c>
      <c r="J42" s="87">
        <v>31</v>
      </c>
      <c r="K42" s="248"/>
      <c r="L42" s="87">
        <v>19.399999999999999</v>
      </c>
      <c r="M42" s="248"/>
      <c r="N42" s="94">
        <v>2.5</v>
      </c>
      <c r="O42" s="98">
        <v>2</v>
      </c>
    </row>
    <row r="43" spans="1:15" ht="14.1" customHeight="1" x14ac:dyDescent="0.25">
      <c r="A43" s="250" t="s">
        <v>140</v>
      </c>
      <c r="B43" s="250"/>
      <c r="C43" s="250"/>
      <c r="D43" s="250"/>
      <c r="E43" s="250"/>
      <c r="F43" s="250"/>
      <c r="G43" s="250"/>
      <c r="H43" s="250"/>
      <c r="I43" s="250"/>
      <c r="J43" s="250"/>
      <c r="K43" s="250"/>
      <c r="L43" s="250"/>
      <c r="M43" s="250"/>
      <c r="N43" s="58"/>
      <c r="O43" s="58"/>
    </row>
    <row r="44" spans="1:15" ht="14.1" customHeight="1" x14ac:dyDescent="0.25">
      <c r="A44" s="246" t="s">
        <v>132</v>
      </c>
      <c r="B44" s="246"/>
      <c r="C44" s="246"/>
      <c r="D44" s="246"/>
      <c r="E44" s="246"/>
      <c r="F44" s="246"/>
      <c r="G44" s="246"/>
      <c r="H44" s="246"/>
      <c r="I44" s="246"/>
      <c r="J44" s="246"/>
      <c r="K44" s="246"/>
      <c r="L44" s="246"/>
    </row>
    <row r="45" spans="1:15" ht="14.1" customHeight="1" x14ac:dyDescent="0.25">
      <c r="A45" s="62" t="s">
        <v>133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</row>
    <row r="46" spans="1:15" x14ac:dyDescent="0.25">
      <c r="A46" s="62" t="s">
        <v>134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</row>
    <row r="60" ht="15" customHeight="1" x14ac:dyDescent="0.25"/>
    <row r="61" ht="15" customHeight="1" x14ac:dyDescent="0.25"/>
    <row r="62" ht="24" customHeight="1" x14ac:dyDescent="0.25"/>
    <row r="100" spans="1:15" hidden="1" x14ac:dyDescent="0.25">
      <c r="A100" s="259" t="s">
        <v>84</v>
      </c>
      <c r="B100" s="259"/>
      <c r="C100" s="260" t="s">
        <v>85</v>
      </c>
      <c r="D100" s="261" t="s">
        <v>86</v>
      </c>
      <c r="E100" s="261"/>
      <c r="F100" s="261"/>
      <c r="G100" s="261"/>
      <c r="H100" s="261"/>
      <c r="I100" s="261"/>
      <c r="J100" s="261" t="s">
        <v>87</v>
      </c>
      <c r="K100" s="261"/>
      <c r="L100" s="261"/>
      <c r="M100" s="261"/>
      <c r="N100" s="262" t="s">
        <v>88</v>
      </c>
      <c r="O100" s="263"/>
    </row>
    <row r="101" spans="1:15" hidden="1" x14ac:dyDescent="0.25">
      <c r="A101" s="259"/>
      <c r="B101" s="259"/>
      <c r="C101" s="260"/>
      <c r="D101" s="264" t="s">
        <v>89</v>
      </c>
      <c r="E101" s="261" t="s">
        <v>90</v>
      </c>
      <c r="F101" s="261"/>
      <c r="G101" s="261" t="s">
        <v>91</v>
      </c>
      <c r="H101" s="261"/>
      <c r="I101" s="74" t="s">
        <v>92</v>
      </c>
      <c r="J101" s="261" t="s">
        <v>93</v>
      </c>
      <c r="K101" s="261"/>
      <c r="L101" s="261" t="s">
        <v>94</v>
      </c>
      <c r="M101" s="261"/>
      <c r="N101" s="261" t="s">
        <v>95</v>
      </c>
      <c r="O101" s="261" t="s">
        <v>96</v>
      </c>
    </row>
    <row r="102" spans="1:15" ht="24.75" hidden="1" x14ac:dyDescent="0.25">
      <c r="A102" s="271" t="s">
        <v>4</v>
      </c>
      <c r="B102" s="273" t="s">
        <v>97</v>
      </c>
      <c r="C102" s="260"/>
      <c r="D102" s="264"/>
      <c r="E102" s="74" t="s">
        <v>81</v>
      </c>
      <c r="F102" s="74" t="s">
        <v>151</v>
      </c>
      <c r="G102" s="74" t="s">
        <v>81</v>
      </c>
      <c r="H102" s="74" t="s">
        <v>151</v>
      </c>
      <c r="I102" s="75" t="s">
        <v>152</v>
      </c>
      <c r="J102" s="267" t="s">
        <v>89</v>
      </c>
      <c r="K102" s="267" t="s">
        <v>0</v>
      </c>
      <c r="L102" s="267" t="s">
        <v>89</v>
      </c>
      <c r="M102" s="267" t="s">
        <v>0</v>
      </c>
      <c r="N102" s="261"/>
      <c r="O102" s="261"/>
    </row>
    <row r="103" spans="1:15" ht="15" hidden="1" customHeight="1" x14ac:dyDescent="0.25">
      <c r="A103" s="272"/>
      <c r="B103" s="274"/>
      <c r="C103" s="260"/>
      <c r="D103" s="264"/>
      <c r="E103" s="61" t="s">
        <v>10</v>
      </c>
      <c r="F103" s="61" t="s">
        <v>70</v>
      </c>
      <c r="G103" s="61" t="s">
        <v>153</v>
      </c>
      <c r="H103" s="61" t="s">
        <v>164</v>
      </c>
      <c r="I103" s="61" t="s">
        <v>145</v>
      </c>
      <c r="J103" s="268"/>
      <c r="K103" s="268"/>
      <c r="L103" s="268"/>
      <c r="M103" s="268"/>
      <c r="N103" s="261"/>
      <c r="O103" s="261"/>
    </row>
    <row r="104" spans="1:15" hidden="1" x14ac:dyDescent="0.25">
      <c r="A104" s="272"/>
      <c r="B104" s="274"/>
      <c r="C104" s="270"/>
      <c r="D104" s="275"/>
      <c r="E104" s="269" t="s">
        <v>103</v>
      </c>
      <c r="F104" s="269"/>
      <c r="G104" s="269"/>
      <c r="H104" s="269"/>
      <c r="I104" s="269"/>
      <c r="J104" s="268"/>
      <c r="K104" s="268"/>
      <c r="L104" s="268"/>
      <c r="M104" s="268"/>
      <c r="N104" s="269"/>
      <c r="O104" s="269"/>
    </row>
    <row r="105" spans="1:15" hidden="1" x14ac:dyDescent="0.25">
      <c r="A105" s="106">
        <v>6.0000010000000001</v>
      </c>
      <c r="B105" s="95">
        <v>8</v>
      </c>
      <c r="C105" s="103" t="s">
        <v>105</v>
      </c>
      <c r="D105" s="95">
        <v>2</v>
      </c>
      <c r="E105" s="95">
        <v>2.5000000000000001E-2</v>
      </c>
      <c r="F105" s="102">
        <v>0.06</v>
      </c>
      <c r="G105" s="95">
        <v>-4.0000000000000001E-3</v>
      </c>
      <c r="H105" s="95">
        <v>1.2E-2</v>
      </c>
      <c r="I105" s="95">
        <v>-6.0000000000000001E-3</v>
      </c>
      <c r="J105" s="76">
        <v>1.2</v>
      </c>
      <c r="K105" s="95">
        <v>0.1</v>
      </c>
      <c r="L105" s="95">
        <v>1</v>
      </c>
      <c r="M105" s="103">
        <v>0.1</v>
      </c>
      <c r="N105" s="84">
        <v>0.16</v>
      </c>
      <c r="O105" s="96">
        <v>0.08</v>
      </c>
    </row>
    <row r="106" spans="1:15" hidden="1" x14ac:dyDescent="0.25">
      <c r="A106" s="77"/>
      <c r="B106" s="79"/>
      <c r="C106" s="104"/>
      <c r="D106" s="79"/>
      <c r="E106" s="79">
        <v>0</v>
      </c>
      <c r="F106" s="100">
        <v>0.02</v>
      </c>
      <c r="G106" s="79">
        <v>-2.9000000000000001E-2</v>
      </c>
      <c r="H106" s="79">
        <v>-1.2E-2</v>
      </c>
      <c r="I106" s="79">
        <v>-3.1E-2</v>
      </c>
      <c r="J106" s="77"/>
      <c r="K106" s="79">
        <v>0</v>
      </c>
      <c r="L106" s="79"/>
      <c r="M106" s="104">
        <v>0</v>
      </c>
      <c r="N106" s="90"/>
      <c r="O106" s="97"/>
    </row>
    <row r="107" spans="1:15" hidden="1" x14ac:dyDescent="0.25">
      <c r="A107" s="107">
        <v>8.0000009999999993</v>
      </c>
      <c r="B107" s="79">
        <v>10</v>
      </c>
      <c r="C107" s="104" t="s">
        <v>106</v>
      </c>
      <c r="D107" s="79">
        <v>3</v>
      </c>
      <c r="E107" s="79">
        <v>2.5000000000000001E-2</v>
      </c>
      <c r="F107" s="100">
        <v>0.06</v>
      </c>
      <c r="G107" s="79">
        <v>-4.0000000000000001E-3</v>
      </c>
      <c r="H107" s="79">
        <v>1.2E-2</v>
      </c>
      <c r="I107" s="79">
        <v>-6.0000000000000001E-3</v>
      </c>
      <c r="J107" s="77">
        <v>1.8</v>
      </c>
      <c r="K107" s="79">
        <v>0.1</v>
      </c>
      <c r="L107" s="79">
        <v>1.4</v>
      </c>
      <c r="M107" s="104">
        <v>0.1</v>
      </c>
      <c r="N107" s="90">
        <v>0.16</v>
      </c>
      <c r="O107" s="97">
        <v>0.08</v>
      </c>
    </row>
    <row r="108" spans="1:15" hidden="1" x14ac:dyDescent="0.25">
      <c r="A108" s="77"/>
      <c r="B108" s="79"/>
      <c r="C108" s="104"/>
      <c r="D108" s="79"/>
      <c r="E108" s="79">
        <v>0</v>
      </c>
      <c r="F108" s="100">
        <v>0.02</v>
      </c>
      <c r="G108" s="79">
        <v>-2.9000000000000001E-2</v>
      </c>
      <c r="H108" s="79">
        <v>-1.2E-2</v>
      </c>
      <c r="I108" s="79">
        <v>-3.1E-2</v>
      </c>
      <c r="J108" s="77"/>
      <c r="K108" s="79">
        <v>0</v>
      </c>
      <c r="L108" s="79"/>
      <c r="M108" s="104">
        <v>0</v>
      </c>
      <c r="N108" s="90"/>
      <c r="O108" s="97"/>
    </row>
    <row r="109" spans="1:15" hidden="1" x14ac:dyDescent="0.25">
      <c r="A109" s="107">
        <v>10.000000999999999</v>
      </c>
      <c r="B109" s="79">
        <v>12</v>
      </c>
      <c r="C109" s="104" t="s">
        <v>107</v>
      </c>
      <c r="D109" s="79">
        <v>4</v>
      </c>
      <c r="E109" s="79">
        <v>0.03</v>
      </c>
      <c r="F109" s="79">
        <v>7.8E-2</v>
      </c>
      <c r="G109" s="79">
        <v>0</v>
      </c>
      <c r="H109" s="79">
        <v>1.4999999999999999E-2</v>
      </c>
      <c r="I109" s="79">
        <v>-1.2E-2</v>
      </c>
      <c r="J109" s="77">
        <v>2.5</v>
      </c>
      <c r="K109" s="79">
        <v>0.1</v>
      </c>
      <c r="L109" s="79">
        <v>1.8</v>
      </c>
      <c r="M109" s="104">
        <v>0.1</v>
      </c>
      <c r="N109" s="90">
        <v>0.16</v>
      </c>
      <c r="O109" s="97">
        <v>0.08</v>
      </c>
    </row>
    <row r="110" spans="1:15" hidden="1" x14ac:dyDescent="0.25">
      <c r="A110" s="77"/>
      <c r="B110" s="79"/>
      <c r="C110" s="104"/>
      <c r="D110" s="79"/>
      <c r="E110" s="79">
        <v>0</v>
      </c>
      <c r="F110" s="100">
        <v>0.03</v>
      </c>
      <c r="G110" s="100">
        <v>-0.03</v>
      </c>
      <c r="H110" s="79">
        <v>-1.4999999999999999E-2</v>
      </c>
      <c r="I110" s="79">
        <v>-4.2000000000000003E-2</v>
      </c>
      <c r="J110" s="77"/>
      <c r="K110" s="79">
        <v>0</v>
      </c>
      <c r="L110" s="79"/>
      <c r="M110" s="104">
        <v>0</v>
      </c>
      <c r="N110" s="90"/>
      <c r="O110" s="97"/>
    </row>
    <row r="111" spans="1:15" hidden="1" x14ac:dyDescent="0.25">
      <c r="A111" s="107">
        <v>12.000000999999999</v>
      </c>
      <c r="B111" s="79">
        <v>17</v>
      </c>
      <c r="C111" s="104" t="s">
        <v>108</v>
      </c>
      <c r="D111" s="79">
        <v>5</v>
      </c>
      <c r="E111" s="79">
        <v>0.03</v>
      </c>
      <c r="F111" s="79">
        <v>7.8E-2</v>
      </c>
      <c r="G111" s="79">
        <v>0</v>
      </c>
      <c r="H111" s="79">
        <v>1.4999999999999999E-2</v>
      </c>
      <c r="I111" s="79">
        <v>-1.2E-2</v>
      </c>
      <c r="J111" s="77">
        <v>3</v>
      </c>
      <c r="K111" s="79">
        <v>0.1</v>
      </c>
      <c r="L111" s="79">
        <v>2.2999999999999998</v>
      </c>
      <c r="M111" s="104">
        <v>0.1</v>
      </c>
      <c r="N111" s="90">
        <v>0.25</v>
      </c>
      <c r="O111" s="97">
        <v>0.16</v>
      </c>
    </row>
    <row r="112" spans="1:15" hidden="1" x14ac:dyDescent="0.25">
      <c r="A112" s="77"/>
      <c r="B112" s="79"/>
      <c r="C112" s="104"/>
      <c r="D112" s="79"/>
      <c r="E112" s="79">
        <v>0</v>
      </c>
      <c r="F112" s="100">
        <v>0.03</v>
      </c>
      <c r="G112" s="100">
        <v>-0.03</v>
      </c>
      <c r="H112" s="79">
        <v>-1.4999999999999999E-2</v>
      </c>
      <c r="I112" s="79">
        <v>-4.2000000000000003E-2</v>
      </c>
      <c r="J112" s="77"/>
      <c r="K112" s="79">
        <v>0</v>
      </c>
      <c r="L112" s="79"/>
      <c r="M112" s="104">
        <v>0</v>
      </c>
      <c r="N112" s="90"/>
      <c r="O112" s="97"/>
    </row>
    <row r="113" spans="1:15" hidden="1" x14ac:dyDescent="0.25">
      <c r="A113" s="107">
        <v>17.000001000000001</v>
      </c>
      <c r="B113" s="79">
        <v>22</v>
      </c>
      <c r="C113" s="104" t="s">
        <v>109</v>
      </c>
      <c r="D113" s="79">
        <v>6</v>
      </c>
      <c r="E113" s="79">
        <v>0.03</v>
      </c>
      <c r="F113" s="79">
        <v>7.8E-2</v>
      </c>
      <c r="G113" s="79">
        <v>0</v>
      </c>
      <c r="H113" s="79">
        <v>1.4999999999999999E-2</v>
      </c>
      <c r="I113" s="79">
        <v>-1.2E-2</v>
      </c>
      <c r="J113" s="77">
        <v>3.5</v>
      </c>
      <c r="K113" s="79">
        <v>0.1</v>
      </c>
      <c r="L113" s="79">
        <v>2.8</v>
      </c>
      <c r="M113" s="104">
        <v>0.1</v>
      </c>
      <c r="N113" s="90">
        <v>0.25</v>
      </c>
      <c r="O113" s="97">
        <v>0.16</v>
      </c>
    </row>
    <row r="114" spans="1:15" hidden="1" x14ac:dyDescent="0.25">
      <c r="A114" s="77"/>
      <c r="B114" s="79"/>
      <c r="C114" s="104"/>
      <c r="D114" s="79"/>
      <c r="E114" s="79">
        <v>0</v>
      </c>
      <c r="F114" s="100">
        <v>0.03</v>
      </c>
      <c r="G114" s="100">
        <v>-0.03</v>
      </c>
      <c r="H114" s="79">
        <v>-1.4999999999999999E-2</v>
      </c>
      <c r="I114" s="79">
        <v>-4.2000000000000003E-2</v>
      </c>
      <c r="J114" s="77"/>
      <c r="K114" s="79">
        <v>0</v>
      </c>
      <c r="L114" s="79"/>
      <c r="M114" s="104">
        <v>0</v>
      </c>
      <c r="N114" s="90"/>
      <c r="O114" s="97"/>
    </row>
    <row r="115" spans="1:15" hidden="1" x14ac:dyDescent="0.25">
      <c r="A115" s="107">
        <v>22.000001000000001</v>
      </c>
      <c r="B115" s="79">
        <v>30</v>
      </c>
      <c r="C115" s="104" t="s">
        <v>111</v>
      </c>
      <c r="D115" s="79">
        <v>8</v>
      </c>
      <c r="E115" s="79">
        <v>3.5999999999999997E-2</v>
      </c>
      <c r="F115" s="79">
        <v>9.8000000000000004E-2</v>
      </c>
      <c r="G115" s="79">
        <v>0</v>
      </c>
      <c r="H115" s="79">
        <v>1.7999999999999999E-2</v>
      </c>
      <c r="I115" s="79">
        <v>-1.4999999999999999E-2</v>
      </c>
      <c r="J115" s="77">
        <v>4</v>
      </c>
      <c r="K115" s="79">
        <v>0.2</v>
      </c>
      <c r="L115" s="79">
        <v>3.3</v>
      </c>
      <c r="M115" s="104">
        <v>0.2</v>
      </c>
      <c r="N115" s="90">
        <v>0.25</v>
      </c>
      <c r="O115" s="97">
        <v>0.16</v>
      </c>
    </row>
    <row r="116" spans="1:15" hidden="1" x14ac:dyDescent="0.25">
      <c r="A116" s="77"/>
      <c r="B116" s="79"/>
      <c r="C116" s="104"/>
      <c r="D116" s="79"/>
      <c r="E116" s="79">
        <v>0</v>
      </c>
      <c r="F116" s="100">
        <v>0.04</v>
      </c>
      <c r="G116" s="79">
        <v>-3.5999999999999997E-2</v>
      </c>
      <c r="H116" s="79">
        <v>-1.7999999999999999E-2</v>
      </c>
      <c r="I116" s="79">
        <v>-5.0999999999999997E-2</v>
      </c>
      <c r="J116" s="77"/>
      <c r="K116" s="79">
        <v>0</v>
      </c>
      <c r="L116" s="79"/>
      <c r="M116" s="104">
        <v>0</v>
      </c>
      <c r="N116" s="90"/>
      <c r="O116" s="97"/>
    </row>
    <row r="117" spans="1:15" hidden="1" x14ac:dyDescent="0.25">
      <c r="A117" s="107">
        <v>30.000001000000001</v>
      </c>
      <c r="B117" s="79">
        <v>38</v>
      </c>
      <c r="C117" s="104" t="s">
        <v>112</v>
      </c>
      <c r="D117" s="79">
        <v>10</v>
      </c>
      <c r="E117" s="79">
        <v>3.5999999999999997E-2</v>
      </c>
      <c r="F117" s="79">
        <v>9.8000000000000004E-2</v>
      </c>
      <c r="G117" s="79">
        <v>0</v>
      </c>
      <c r="H117" s="79">
        <v>1.7999999999999999E-2</v>
      </c>
      <c r="I117" s="79">
        <v>-1.4999999999999999E-2</v>
      </c>
      <c r="J117" s="77">
        <v>5</v>
      </c>
      <c r="K117" s="79">
        <v>0.2</v>
      </c>
      <c r="L117" s="79">
        <v>3.3</v>
      </c>
      <c r="M117" s="104">
        <v>0.2</v>
      </c>
      <c r="N117" s="90">
        <v>0.4</v>
      </c>
      <c r="O117" s="97">
        <v>0.25</v>
      </c>
    </row>
    <row r="118" spans="1:15" hidden="1" x14ac:dyDescent="0.25">
      <c r="A118" s="77"/>
      <c r="B118" s="79"/>
      <c r="C118" s="104"/>
      <c r="D118" s="79"/>
      <c r="E118" s="79">
        <v>0</v>
      </c>
      <c r="F118" s="100">
        <v>0.04</v>
      </c>
      <c r="G118" s="79">
        <v>-3.5999999999999997E-2</v>
      </c>
      <c r="H118" s="79">
        <v>-1.7999999999999999E-2</v>
      </c>
      <c r="I118" s="79">
        <v>-5.0999999999999997E-2</v>
      </c>
      <c r="J118" s="77"/>
      <c r="K118" s="79">
        <v>0</v>
      </c>
      <c r="L118" s="79"/>
      <c r="M118" s="104">
        <v>0</v>
      </c>
      <c r="N118" s="90"/>
      <c r="O118" s="97"/>
    </row>
    <row r="119" spans="1:15" hidden="1" x14ac:dyDescent="0.25">
      <c r="A119" s="107">
        <v>38.000000999999997</v>
      </c>
      <c r="B119" s="79">
        <v>44</v>
      </c>
      <c r="C119" s="104" t="s">
        <v>113</v>
      </c>
      <c r="D119" s="79">
        <v>12</v>
      </c>
      <c r="E119" s="79">
        <v>4.2999999999999997E-2</v>
      </c>
      <c r="F119" s="100">
        <v>0.12</v>
      </c>
      <c r="G119" s="79">
        <v>0</v>
      </c>
      <c r="H119" s="79">
        <v>2.1000000000000001E-2</v>
      </c>
      <c r="I119" s="79">
        <v>-1.7999999999999999E-2</v>
      </c>
      <c r="J119" s="77">
        <v>5</v>
      </c>
      <c r="K119" s="79">
        <v>0.2</v>
      </c>
      <c r="L119" s="79">
        <v>3.3</v>
      </c>
      <c r="M119" s="104">
        <v>0.2</v>
      </c>
      <c r="N119" s="90">
        <v>0.4</v>
      </c>
      <c r="O119" s="97">
        <v>0.25</v>
      </c>
    </row>
    <row r="120" spans="1:15" hidden="1" x14ac:dyDescent="0.25">
      <c r="A120" s="77"/>
      <c r="B120" s="79"/>
      <c r="C120" s="104"/>
      <c r="D120" s="79"/>
      <c r="E120" s="79">
        <v>0</v>
      </c>
      <c r="F120" s="100">
        <v>0.05</v>
      </c>
      <c r="G120" s="79">
        <v>-4.2999999999999997E-2</v>
      </c>
      <c r="H120" s="79">
        <v>-2.1000000000000001E-2</v>
      </c>
      <c r="I120" s="79">
        <v>-6.0999999999999999E-2</v>
      </c>
      <c r="J120" s="77"/>
      <c r="K120" s="79">
        <v>0</v>
      </c>
      <c r="L120" s="79"/>
      <c r="M120" s="104">
        <v>0</v>
      </c>
      <c r="N120" s="90"/>
      <c r="O120" s="97"/>
    </row>
    <row r="121" spans="1:15" hidden="1" x14ac:dyDescent="0.25">
      <c r="A121" s="107">
        <v>44.000000999999997</v>
      </c>
      <c r="B121" s="79">
        <v>50</v>
      </c>
      <c r="C121" s="104" t="s">
        <v>114</v>
      </c>
      <c r="D121" s="79">
        <v>14</v>
      </c>
      <c r="E121" s="79">
        <v>4.2999999999999997E-2</v>
      </c>
      <c r="F121" s="100">
        <v>0.12</v>
      </c>
      <c r="G121" s="79">
        <v>0</v>
      </c>
      <c r="H121" s="79">
        <v>2.1000000000000001E-2</v>
      </c>
      <c r="I121" s="79">
        <v>-1.7999999999999999E-2</v>
      </c>
      <c r="J121" s="77">
        <v>5.5</v>
      </c>
      <c r="K121" s="79">
        <v>0.2</v>
      </c>
      <c r="L121" s="79">
        <v>3.8</v>
      </c>
      <c r="M121" s="104">
        <v>0.2</v>
      </c>
      <c r="N121" s="90">
        <v>0.4</v>
      </c>
      <c r="O121" s="97">
        <v>0.25</v>
      </c>
    </row>
    <row r="122" spans="1:15" hidden="1" x14ac:dyDescent="0.25">
      <c r="A122" s="77"/>
      <c r="B122" s="79"/>
      <c r="C122" s="104"/>
      <c r="D122" s="79"/>
      <c r="E122" s="79">
        <v>0</v>
      </c>
      <c r="F122" s="100">
        <v>0.05</v>
      </c>
      <c r="G122" s="79">
        <v>-4.2999999999999997E-2</v>
      </c>
      <c r="H122" s="79">
        <v>-2.1000000000000001E-2</v>
      </c>
      <c r="I122" s="79">
        <v>-6.0999999999999999E-2</v>
      </c>
      <c r="J122" s="77"/>
      <c r="K122" s="79">
        <v>0</v>
      </c>
      <c r="L122" s="79"/>
      <c r="M122" s="104">
        <v>0</v>
      </c>
      <c r="N122" s="90"/>
      <c r="O122" s="97"/>
    </row>
    <row r="123" spans="1:15" hidden="1" x14ac:dyDescent="0.25">
      <c r="A123" s="107">
        <v>50.000000999999997</v>
      </c>
      <c r="B123" s="79">
        <v>58</v>
      </c>
      <c r="C123" s="104" t="s">
        <v>115</v>
      </c>
      <c r="D123" s="79">
        <v>16</v>
      </c>
      <c r="E123" s="79">
        <v>4.2999999999999997E-2</v>
      </c>
      <c r="F123" s="100">
        <v>0.12</v>
      </c>
      <c r="G123" s="79">
        <v>0</v>
      </c>
      <c r="H123" s="79">
        <v>2.1000000000000001E-2</v>
      </c>
      <c r="I123" s="79">
        <v>-1.7999999999999999E-2</v>
      </c>
      <c r="J123" s="77">
        <v>6</v>
      </c>
      <c r="K123" s="79">
        <v>0.2</v>
      </c>
      <c r="L123" s="79">
        <v>4.3</v>
      </c>
      <c r="M123" s="104">
        <v>0.2</v>
      </c>
      <c r="N123" s="90">
        <v>0.4</v>
      </c>
      <c r="O123" s="97">
        <v>0.25</v>
      </c>
    </row>
    <row r="124" spans="1:15" hidden="1" x14ac:dyDescent="0.25">
      <c r="A124" s="77"/>
      <c r="B124" s="79"/>
      <c r="C124" s="104"/>
      <c r="D124" s="79"/>
      <c r="E124" s="79">
        <v>0</v>
      </c>
      <c r="F124" s="100">
        <v>0.05</v>
      </c>
      <c r="G124" s="79">
        <v>-4.2999999999999997E-2</v>
      </c>
      <c r="H124" s="79">
        <v>-2.1000000000000001E-2</v>
      </c>
      <c r="I124" s="79">
        <v>-6.0999999999999999E-2</v>
      </c>
      <c r="J124" s="77"/>
      <c r="K124" s="79">
        <v>0</v>
      </c>
      <c r="L124" s="79"/>
      <c r="M124" s="104">
        <v>0</v>
      </c>
      <c r="N124" s="90"/>
      <c r="O124" s="97"/>
    </row>
    <row r="125" spans="1:15" hidden="1" x14ac:dyDescent="0.25">
      <c r="A125" s="107">
        <v>58.000000999999997</v>
      </c>
      <c r="B125" s="79">
        <v>65</v>
      </c>
      <c r="C125" s="104" t="s">
        <v>116</v>
      </c>
      <c r="D125" s="79">
        <v>18</v>
      </c>
      <c r="E125" s="79">
        <v>4.2999999999999997E-2</v>
      </c>
      <c r="F125" s="100">
        <v>0.12</v>
      </c>
      <c r="G125" s="79">
        <v>0</v>
      </c>
      <c r="H125" s="79">
        <v>2.1000000000000001E-2</v>
      </c>
      <c r="I125" s="79">
        <v>-1.7999999999999999E-2</v>
      </c>
      <c r="J125" s="77">
        <v>7</v>
      </c>
      <c r="K125" s="79">
        <v>0.2</v>
      </c>
      <c r="L125" s="79">
        <v>4.4000000000000004</v>
      </c>
      <c r="M125" s="104">
        <v>0.2</v>
      </c>
      <c r="N125" s="90">
        <v>0.4</v>
      </c>
      <c r="O125" s="97">
        <v>0.25</v>
      </c>
    </row>
    <row r="126" spans="1:15" hidden="1" x14ac:dyDescent="0.25">
      <c r="A126" s="77"/>
      <c r="B126" s="79"/>
      <c r="C126" s="104"/>
      <c r="D126" s="79"/>
      <c r="E126" s="79">
        <v>0</v>
      </c>
      <c r="F126" s="100">
        <v>0.05</v>
      </c>
      <c r="G126" s="79">
        <v>-4.2999999999999997E-2</v>
      </c>
      <c r="H126" s="79">
        <v>-2.1000000000000001E-2</v>
      </c>
      <c r="I126" s="79">
        <v>-6.0999999999999999E-2</v>
      </c>
      <c r="J126" s="77"/>
      <c r="K126" s="79">
        <v>0</v>
      </c>
      <c r="L126" s="79"/>
      <c r="M126" s="104">
        <v>0</v>
      </c>
      <c r="N126" s="90"/>
      <c r="O126" s="97"/>
    </row>
    <row r="127" spans="1:15" hidden="1" x14ac:dyDescent="0.25">
      <c r="A127" s="107">
        <v>65.000000999999997</v>
      </c>
      <c r="B127" s="79">
        <v>75</v>
      </c>
      <c r="C127" s="104" t="s">
        <v>117</v>
      </c>
      <c r="D127" s="79">
        <v>20</v>
      </c>
      <c r="E127" s="79">
        <v>5.1999999999999998E-2</v>
      </c>
      <c r="F127" s="79">
        <v>0.14899999999999999</v>
      </c>
      <c r="G127" s="79">
        <v>0</v>
      </c>
      <c r="H127" s="79">
        <v>2.5999999999999999E-2</v>
      </c>
      <c r="I127" s="79">
        <v>-2.1999999999999999E-2</v>
      </c>
      <c r="J127" s="77">
        <v>7.5</v>
      </c>
      <c r="K127" s="79">
        <v>0.2</v>
      </c>
      <c r="L127" s="79">
        <v>4.9000000000000004</v>
      </c>
      <c r="M127" s="104">
        <v>0.2</v>
      </c>
      <c r="N127" s="90">
        <v>0.6</v>
      </c>
      <c r="O127" s="97">
        <v>0.4</v>
      </c>
    </row>
    <row r="128" spans="1:15" hidden="1" x14ac:dyDescent="0.25">
      <c r="A128" s="77"/>
      <c r="B128" s="79"/>
      <c r="C128" s="104"/>
      <c r="D128" s="79"/>
      <c r="E128" s="79">
        <v>0</v>
      </c>
      <c r="F128" s="79">
        <v>6.5000000000000002E-2</v>
      </c>
      <c r="G128" s="79">
        <v>-5.1999999999999998E-2</v>
      </c>
      <c r="H128" s="79">
        <v>-2.5999999999999999E-2</v>
      </c>
      <c r="I128" s="79">
        <v>-7.3999999999999996E-2</v>
      </c>
      <c r="J128" s="77"/>
      <c r="K128" s="79">
        <v>0</v>
      </c>
      <c r="L128" s="79"/>
      <c r="M128" s="104">
        <v>0</v>
      </c>
      <c r="N128" s="90"/>
      <c r="O128" s="97"/>
    </row>
    <row r="129" spans="1:15" hidden="1" x14ac:dyDescent="0.25">
      <c r="A129" s="107">
        <v>75.000000999999997</v>
      </c>
      <c r="B129" s="79">
        <v>85</v>
      </c>
      <c r="C129" s="104" t="s">
        <v>118</v>
      </c>
      <c r="D129" s="79">
        <v>22</v>
      </c>
      <c r="E129" s="79">
        <v>5.1999999999999998E-2</v>
      </c>
      <c r="F129" s="79">
        <v>0.14899999999999999</v>
      </c>
      <c r="G129" s="79">
        <v>0</v>
      </c>
      <c r="H129" s="79">
        <v>2.5999999999999999E-2</v>
      </c>
      <c r="I129" s="79">
        <v>-2.1999999999999999E-2</v>
      </c>
      <c r="J129" s="77">
        <v>9</v>
      </c>
      <c r="K129" s="79">
        <v>0.2</v>
      </c>
      <c r="L129" s="79">
        <v>5.4</v>
      </c>
      <c r="M129" s="104">
        <v>0.2</v>
      </c>
      <c r="N129" s="90">
        <v>0.6</v>
      </c>
      <c r="O129" s="97">
        <v>0.4</v>
      </c>
    </row>
    <row r="130" spans="1:15" hidden="1" x14ac:dyDescent="0.25">
      <c r="A130" s="77"/>
      <c r="B130" s="79"/>
      <c r="C130" s="104"/>
      <c r="D130" s="79"/>
      <c r="E130" s="79">
        <v>0</v>
      </c>
      <c r="F130" s="79">
        <v>6.5000000000000002E-2</v>
      </c>
      <c r="G130" s="79">
        <v>-5.1999999999999998E-2</v>
      </c>
      <c r="H130" s="79">
        <v>-2.5999999999999999E-2</v>
      </c>
      <c r="I130" s="79">
        <v>-7.3999999999999996E-2</v>
      </c>
      <c r="J130" s="77"/>
      <c r="K130" s="79">
        <v>0</v>
      </c>
      <c r="L130" s="79"/>
      <c r="M130" s="104">
        <v>0</v>
      </c>
      <c r="N130" s="90"/>
      <c r="O130" s="97"/>
    </row>
    <row r="131" spans="1:15" hidden="1" x14ac:dyDescent="0.25">
      <c r="A131" s="107">
        <v>85.000000999999997</v>
      </c>
      <c r="B131" s="79">
        <v>95</v>
      </c>
      <c r="C131" s="104" t="s">
        <v>119</v>
      </c>
      <c r="D131" s="79">
        <v>25</v>
      </c>
      <c r="E131" s="79">
        <v>5.1999999999999998E-2</v>
      </c>
      <c r="F131" s="79">
        <v>0.14899999999999999</v>
      </c>
      <c r="G131" s="79">
        <v>0</v>
      </c>
      <c r="H131" s="79">
        <v>2.5999999999999999E-2</v>
      </c>
      <c r="I131" s="79">
        <v>-2.1999999999999999E-2</v>
      </c>
      <c r="J131" s="77">
        <v>9</v>
      </c>
      <c r="K131" s="79">
        <v>0.2</v>
      </c>
      <c r="L131" s="79">
        <v>5.4</v>
      </c>
      <c r="M131" s="104">
        <v>0.2</v>
      </c>
      <c r="N131" s="90">
        <v>0.6</v>
      </c>
      <c r="O131" s="97">
        <v>0.4</v>
      </c>
    </row>
    <row r="132" spans="1:15" hidden="1" x14ac:dyDescent="0.25">
      <c r="A132" s="77"/>
      <c r="B132" s="79"/>
      <c r="C132" s="104"/>
      <c r="D132" s="79"/>
      <c r="E132" s="79">
        <v>0</v>
      </c>
      <c r="F132" s="79">
        <v>6.5000000000000002E-2</v>
      </c>
      <c r="G132" s="79">
        <v>-5.1999999999999998E-2</v>
      </c>
      <c r="H132" s="79">
        <v>-2.5999999999999999E-2</v>
      </c>
      <c r="I132" s="79">
        <v>-7.3999999999999996E-2</v>
      </c>
      <c r="J132" s="77"/>
      <c r="K132" s="79">
        <v>0</v>
      </c>
      <c r="L132" s="79"/>
      <c r="M132" s="104">
        <v>0</v>
      </c>
      <c r="N132" s="90"/>
      <c r="O132" s="97"/>
    </row>
    <row r="133" spans="1:15" hidden="1" x14ac:dyDescent="0.25">
      <c r="A133" s="107">
        <v>95.000000999999997</v>
      </c>
      <c r="B133" s="79">
        <v>110</v>
      </c>
      <c r="C133" s="104" t="s">
        <v>120</v>
      </c>
      <c r="D133" s="79">
        <v>28</v>
      </c>
      <c r="E133" s="79">
        <v>5.1999999999999998E-2</v>
      </c>
      <c r="F133" s="79">
        <v>0.14899999999999999</v>
      </c>
      <c r="G133" s="79">
        <v>0</v>
      </c>
      <c r="H133" s="79">
        <v>2.5999999999999999E-2</v>
      </c>
      <c r="I133" s="79">
        <v>-2.1999999999999999E-2</v>
      </c>
      <c r="J133" s="77">
        <v>10</v>
      </c>
      <c r="K133" s="79">
        <v>0.2</v>
      </c>
      <c r="L133" s="79">
        <v>6.4</v>
      </c>
      <c r="M133" s="104">
        <v>0.2</v>
      </c>
      <c r="N133" s="90">
        <v>0.6</v>
      </c>
      <c r="O133" s="97">
        <v>0.4</v>
      </c>
    </row>
    <row r="134" spans="1:15" hidden="1" x14ac:dyDescent="0.25">
      <c r="A134" s="77"/>
      <c r="B134" s="79"/>
      <c r="C134" s="104"/>
      <c r="D134" s="79"/>
      <c r="E134" s="79">
        <v>0</v>
      </c>
      <c r="F134" s="79">
        <v>6.5000000000000002E-2</v>
      </c>
      <c r="G134" s="79">
        <v>-5.1999999999999998E-2</v>
      </c>
      <c r="H134" s="79">
        <v>-2.5999999999999999E-2</v>
      </c>
      <c r="I134" s="79">
        <v>-7.3999999999999996E-2</v>
      </c>
      <c r="J134" s="77"/>
      <c r="K134" s="79">
        <v>0</v>
      </c>
      <c r="L134" s="79"/>
      <c r="M134" s="104">
        <v>0</v>
      </c>
      <c r="N134" s="90"/>
      <c r="O134" s="97"/>
    </row>
    <row r="135" spans="1:15" hidden="1" x14ac:dyDescent="0.25">
      <c r="A135" s="107">
        <v>110.000001</v>
      </c>
      <c r="B135" s="79">
        <v>130</v>
      </c>
      <c r="C135" s="104" t="s">
        <v>121</v>
      </c>
      <c r="D135" s="79">
        <v>32</v>
      </c>
      <c r="E135" s="79">
        <v>6.2E-2</v>
      </c>
      <c r="F135" s="100">
        <v>0.18</v>
      </c>
      <c r="G135" s="79">
        <v>0</v>
      </c>
      <c r="H135" s="79">
        <v>3.1E-2</v>
      </c>
      <c r="I135" s="79">
        <v>-2.5999999999999999E-2</v>
      </c>
      <c r="J135" s="77">
        <v>11</v>
      </c>
      <c r="K135" s="79">
        <v>0.2</v>
      </c>
      <c r="L135" s="79">
        <v>7.4</v>
      </c>
      <c r="M135" s="104">
        <v>0.2</v>
      </c>
      <c r="N135" s="90">
        <v>0.6</v>
      </c>
      <c r="O135" s="97">
        <v>0.4</v>
      </c>
    </row>
    <row r="136" spans="1:15" hidden="1" x14ac:dyDescent="0.25">
      <c r="A136" s="77"/>
      <c r="B136" s="79"/>
      <c r="C136" s="104"/>
      <c r="D136" s="79"/>
      <c r="E136" s="79">
        <v>0</v>
      </c>
      <c r="F136" s="100">
        <v>-0.08</v>
      </c>
      <c r="G136" s="79">
        <v>-6.2E-2</v>
      </c>
      <c r="H136" s="79">
        <v>-3.1E-2</v>
      </c>
      <c r="I136" s="79">
        <v>-8.7999999999999995E-2</v>
      </c>
      <c r="J136" s="77"/>
      <c r="K136" s="79">
        <v>0</v>
      </c>
      <c r="L136" s="79"/>
      <c r="M136" s="104">
        <v>0</v>
      </c>
      <c r="N136" s="90"/>
      <c r="O136" s="97"/>
    </row>
    <row r="137" spans="1:15" hidden="1" x14ac:dyDescent="0.25">
      <c r="A137" s="107">
        <v>130.000001</v>
      </c>
      <c r="B137" s="79">
        <v>150</v>
      </c>
      <c r="C137" s="104" t="s">
        <v>122</v>
      </c>
      <c r="D137" s="79">
        <v>36</v>
      </c>
      <c r="E137" s="79">
        <v>6.2E-2</v>
      </c>
      <c r="F137" s="100">
        <v>0.18</v>
      </c>
      <c r="G137" s="79">
        <v>0</v>
      </c>
      <c r="H137" s="79">
        <v>3.1E-2</v>
      </c>
      <c r="I137" s="79">
        <v>-2.5999999999999999E-2</v>
      </c>
      <c r="J137" s="77">
        <v>12</v>
      </c>
      <c r="K137" s="79">
        <v>0.3</v>
      </c>
      <c r="L137" s="79">
        <v>8.4</v>
      </c>
      <c r="M137" s="104">
        <v>0.3</v>
      </c>
      <c r="N137" s="90">
        <v>1</v>
      </c>
      <c r="O137" s="97">
        <v>0.7</v>
      </c>
    </row>
    <row r="138" spans="1:15" hidden="1" x14ac:dyDescent="0.25">
      <c r="A138" s="77"/>
      <c r="B138" s="79"/>
      <c r="C138" s="104"/>
      <c r="D138" s="79"/>
      <c r="E138" s="79">
        <v>0</v>
      </c>
      <c r="F138" s="100">
        <v>-0.08</v>
      </c>
      <c r="G138" s="79">
        <v>-6.2E-2</v>
      </c>
      <c r="H138" s="79">
        <v>-3.1E-2</v>
      </c>
      <c r="I138" s="79">
        <v>-8.7999999999999995E-2</v>
      </c>
      <c r="J138" s="77"/>
      <c r="K138" s="79">
        <v>0</v>
      </c>
      <c r="L138" s="79"/>
      <c r="M138" s="104">
        <v>0</v>
      </c>
      <c r="N138" s="90"/>
      <c r="O138" s="97"/>
    </row>
    <row r="139" spans="1:15" hidden="1" x14ac:dyDescent="0.25">
      <c r="A139" s="107">
        <v>150.000001</v>
      </c>
      <c r="B139" s="79">
        <v>170</v>
      </c>
      <c r="C139" s="104" t="s">
        <v>123</v>
      </c>
      <c r="D139" s="79">
        <v>40</v>
      </c>
      <c r="E139" s="79">
        <v>6.2E-2</v>
      </c>
      <c r="F139" s="100">
        <v>0.18</v>
      </c>
      <c r="G139" s="79">
        <v>0</v>
      </c>
      <c r="H139" s="79">
        <v>3.1E-2</v>
      </c>
      <c r="I139" s="79">
        <v>-2.5999999999999999E-2</v>
      </c>
      <c r="J139" s="77">
        <v>13</v>
      </c>
      <c r="K139" s="79">
        <v>0.3</v>
      </c>
      <c r="L139" s="79">
        <v>9.4</v>
      </c>
      <c r="M139" s="104">
        <v>0.3</v>
      </c>
      <c r="N139" s="90">
        <v>1</v>
      </c>
      <c r="O139" s="97">
        <v>0.7</v>
      </c>
    </row>
    <row r="140" spans="1:15" hidden="1" x14ac:dyDescent="0.25">
      <c r="A140" s="77"/>
      <c r="B140" s="79"/>
      <c r="C140" s="104"/>
      <c r="D140" s="79"/>
      <c r="E140" s="79">
        <v>0</v>
      </c>
      <c r="F140" s="100">
        <v>-0.08</v>
      </c>
      <c r="G140" s="79">
        <v>-6.2E-2</v>
      </c>
      <c r="H140" s="79">
        <v>-3.1E-2</v>
      </c>
      <c r="I140" s="79">
        <v>-8.7999999999999995E-2</v>
      </c>
      <c r="J140" s="77"/>
      <c r="K140" s="79">
        <v>0</v>
      </c>
      <c r="L140" s="79"/>
      <c r="M140" s="104">
        <v>0</v>
      </c>
      <c r="N140" s="90"/>
      <c r="O140" s="97"/>
    </row>
    <row r="141" spans="1:15" hidden="1" x14ac:dyDescent="0.25">
      <c r="A141" s="107">
        <v>170.000001</v>
      </c>
      <c r="B141" s="79">
        <v>200</v>
      </c>
      <c r="C141" s="104" t="s">
        <v>124</v>
      </c>
      <c r="D141" s="79">
        <v>45</v>
      </c>
      <c r="E141" s="79">
        <v>6.2E-2</v>
      </c>
      <c r="F141" s="100">
        <v>0.18</v>
      </c>
      <c r="G141" s="79">
        <v>0</v>
      </c>
      <c r="H141" s="79">
        <v>3.1E-2</v>
      </c>
      <c r="I141" s="79">
        <v>-2.5999999999999999E-2</v>
      </c>
      <c r="J141" s="77">
        <v>15</v>
      </c>
      <c r="K141" s="79">
        <v>0.3</v>
      </c>
      <c r="L141" s="79">
        <v>10.4</v>
      </c>
      <c r="M141" s="104">
        <v>0.3</v>
      </c>
      <c r="N141" s="90">
        <v>1</v>
      </c>
      <c r="O141" s="97">
        <v>0.7</v>
      </c>
    </row>
    <row r="142" spans="1:15" hidden="1" x14ac:dyDescent="0.25">
      <c r="A142" s="77"/>
      <c r="B142" s="79"/>
      <c r="C142" s="104"/>
      <c r="D142" s="79"/>
      <c r="E142" s="79">
        <v>0</v>
      </c>
      <c r="F142" s="100">
        <v>-0.08</v>
      </c>
      <c r="G142" s="79">
        <v>-6.2E-2</v>
      </c>
      <c r="H142" s="79">
        <v>-3.1E-2</v>
      </c>
      <c r="I142" s="79">
        <v>-8.7999999999999995E-2</v>
      </c>
      <c r="J142" s="77"/>
      <c r="K142" s="79">
        <v>0</v>
      </c>
      <c r="L142" s="79"/>
      <c r="M142" s="104">
        <v>0</v>
      </c>
      <c r="N142" s="90"/>
      <c r="O142" s="97"/>
    </row>
    <row r="143" spans="1:15" hidden="1" x14ac:dyDescent="0.25">
      <c r="A143" s="107">
        <v>200.000001</v>
      </c>
      <c r="B143" s="79">
        <v>230</v>
      </c>
      <c r="C143" s="104" t="s">
        <v>125</v>
      </c>
      <c r="D143" s="79">
        <v>50</v>
      </c>
      <c r="E143" s="79">
        <v>6.2E-2</v>
      </c>
      <c r="F143" s="100">
        <v>0.18</v>
      </c>
      <c r="G143" s="79">
        <v>0</v>
      </c>
      <c r="H143" s="79">
        <v>3.1E-2</v>
      </c>
      <c r="I143" s="79">
        <v>-2.5999999999999999E-2</v>
      </c>
      <c r="J143" s="77">
        <v>17</v>
      </c>
      <c r="K143" s="79">
        <v>0.3</v>
      </c>
      <c r="L143" s="79">
        <v>11.4</v>
      </c>
      <c r="M143" s="104">
        <v>0.3</v>
      </c>
      <c r="N143" s="90">
        <v>1</v>
      </c>
      <c r="O143" s="97">
        <v>0.7</v>
      </c>
    </row>
    <row r="144" spans="1:15" hidden="1" x14ac:dyDescent="0.25">
      <c r="A144" s="77"/>
      <c r="B144" s="79"/>
      <c r="C144" s="104"/>
      <c r="D144" s="79"/>
      <c r="E144" s="79">
        <v>0</v>
      </c>
      <c r="F144" s="100">
        <v>-0.08</v>
      </c>
      <c r="G144" s="79">
        <v>-6.2E-2</v>
      </c>
      <c r="H144" s="79">
        <v>-3.1E-2</v>
      </c>
      <c r="I144" s="79">
        <v>-8.7999999999999995E-2</v>
      </c>
      <c r="J144" s="77"/>
      <c r="K144" s="79">
        <v>0</v>
      </c>
      <c r="L144" s="79"/>
      <c r="M144" s="104">
        <v>0</v>
      </c>
      <c r="N144" s="90"/>
      <c r="O144" s="97"/>
    </row>
    <row r="145" spans="1:15" hidden="1" x14ac:dyDescent="0.25">
      <c r="A145" s="107">
        <v>230.000001</v>
      </c>
      <c r="B145" s="79">
        <v>260</v>
      </c>
      <c r="C145" s="104" t="s">
        <v>126</v>
      </c>
      <c r="D145" s="79">
        <v>56</v>
      </c>
      <c r="E145" s="79">
        <v>7.3999999999999996E-2</v>
      </c>
      <c r="F145" s="100">
        <v>0.22</v>
      </c>
      <c r="G145" s="79">
        <v>0</v>
      </c>
      <c r="H145" s="79">
        <v>3.6999999999999998E-2</v>
      </c>
      <c r="I145" s="79">
        <v>-3.2000000000000001E-2</v>
      </c>
      <c r="J145" s="77">
        <v>20</v>
      </c>
      <c r="K145" s="79">
        <v>0.3</v>
      </c>
      <c r="L145" s="79">
        <v>12.4</v>
      </c>
      <c r="M145" s="104">
        <v>0.3</v>
      </c>
      <c r="N145" s="90">
        <v>1.6</v>
      </c>
      <c r="O145" s="97">
        <v>1.2</v>
      </c>
    </row>
    <row r="146" spans="1:15" hidden="1" x14ac:dyDescent="0.25">
      <c r="A146" s="77"/>
      <c r="B146" s="79"/>
      <c r="C146" s="104"/>
      <c r="D146" s="79"/>
      <c r="E146" s="79">
        <v>0</v>
      </c>
      <c r="F146" s="100">
        <v>0.1</v>
      </c>
      <c r="G146" s="79">
        <v>-7.3999999999999996E-2</v>
      </c>
      <c r="H146" s="79">
        <v>-3.6999999999999998E-2</v>
      </c>
      <c r="I146" s="79">
        <v>-0.106</v>
      </c>
      <c r="J146" s="77"/>
      <c r="K146" s="79">
        <v>0</v>
      </c>
      <c r="L146" s="79"/>
      <c r="M146" s="104">
        <v>0</v>
      </c>
      <c r="N146" s="90"/>
      <c r="O146" s="97"/>
    </row>
    <row r="147" spans="1:15" hidden="1" x14ac:dyDescent="0.25">
      <c r="A147" s="107">
        <v>260.000001</v>
      </c>
      <c r="B147" s="79">
        <v>290</v>
      </c>
      <c r="C147" s="104" t="s">
        <v>127</v>
      </c>
      <c r="D147" s="79">
        <v>63</v>
      </c>
      <c r="E147" s="79">
        <v>7.3999999999999996E-2</v>
      </c>
      <c r="F147" s="100">
        <v>0.22</v>
      </c>
      <c r="G147" s="79">
        <v>0</v>
      </c>
      <c r="H147" s="79">
        <v>3.6999999999999998E-2</v>
      </c>
      <c r="I147" s="79">
        <v>-3.2000000000000001E-2</v>
      </c>
      <c r="J147" s="77">
        <v>20</v>
      </c>
      <c r="K147" s="79">
        <v>0.3</v>
      </c>
      <c r="L147" s="79">
        <v>12.4</v>
      </c>
      <c r="M147" s="104">
        <v>0.3</v>
      </c>
      <c r="N147" s="90">
        <v>1.6</v>
      </c>
      <c r="O147" s="97">
        <v>1.2</v>
      </c>
    </row>
    <row r="148" spans="1:15" hidden="1" x14ac:dyDescent="0.25">
      <c r="A148" s="77"/>
      <c r="B148" s="79"/>
      <c r="C148" s="104"/>
      <c r="D148" s="79"/>
      <c r="E148" s="79">
        <v>0</v>
      </c>
      <c r="F148" s="100">
        <v>0.1</v>
      </c>
      <c r="G148" s="79">
        <v>-7.3999999999999996E-2</v>
      </c>
      <c r="H148" s="79">
        <v>-3.6999999999999998E-2</v>
      </c>
      <c r="I148" s="79">
        <v>-0.106</v>
      </c>
      <c r="J148" s="77"/>
      <c r="K148" s="79">
        <v>0</v>
      </c>
      <c r="L148" s="79"/>
      <c r="M148" s="104">
        <v>0</v>
      </c>
      <c r="N148" s="90"/>
      <c r="O148" s="97"/>
    </row>
    <row r="149" spans="1:15" hidden="1" x14ac:dyDescent="0.25">
      <c r="A149" s="107">
        <v>290.000001</v>
      </c>
      <c r="B149" s="79">
        <v>330</v>
      </c>
      <c r="C149" s="104" t="s">
        <v>128</v>
      </c>
      <c r="D149" s="79">
        <v>70</v>
      </c>
      <c r="E149" s="79">
        <v>7.3999999999999996E-2</v>
      </c>
      <c r="F149" s="100">
        <v>0.22</v>
      </c>
      <c r="G149" s="79">
        <v>0</v>
      </c>
      <c r="H149" s="79">
        <v>3.6999999999999998E-2</v>
      </c>
      <c r="I149" s="79">
        <v>-3.2000000000000001E-2</v>
      </c>
      <c r="J149" s="77">
        <v>22</v>
      </c>
      <c r="K149" s="79">
        <v>0.3</v>
      </c>
      <c r="L149" s="79">
        <v>14.4</v>
      </c>
      <c r="M149" s="104">
        <v>0.3</v>
      </c>
      <c r="N149" s="90">
        <v>1.6</v>
      </c>
      <c r="O149" s="97">
        <v>1.2</v>
      </c>
    </row>
    <row r="150" spans="1:15" hidden="1" x14ac:dyDescent="0.25">
      <c r="A150" s="77"/>
      <c r="B150" s="79"/>
      <c r="C150" s="104"/>
      <c r="D150" s="79"/>
      <c r="E150" s="79">
        <v>0</v>
      </c>
      <c r="F150" s="100">
        <v>0.1</v>
      </c>
      <c r="G150" s="79">
        <v>-7.3999999999999996E-2</v>
      </c>
      <c r="H150" s="79">
        <v>-3.6999999999999998E-2</v>
      </c>
      <c r="I150" s="79">
        <v>-0.106</v>
      </c>
      <c r="J150" s="77"/>
      <c r="K150" s="79">
        <v>0</v>
      </c>
      <c r="L150" s="79"/>
      <c r="M150" s="104">
        <v>0</v>
      </c>
      <c r="N150" s="90"/>
      <c r="O150" s="97"/>
    </row>
    <row r="151" spans="1:15" hidden="1" x14ac:dyDescent="0.25">
      <c r="A151" s="107">
        <v>330.000001</v>
      </c>
      <c r="B151" s="79">
        <v>380</v>
      </c>
      <c r="C151" s="104" t="s">
        <v>129</v>
      </c>
      <c r="D151" s="79">
        <v>80</v>
      </c>
      <c r="E151" s="79">
        <v>7.3999999999999996E-2</v>
      </c>
      <c r="F151" s="100">
        <v>0.22</v>
      </c>
      <c r="G151" s="79">
        <v>0</v>
      </c>
      <c r="H151" s="79">
        <v>3.6999999999999998E-2</v>
      </c>
      <c r="I151" s="79">
        <v>-3.2000000000000001E-2</v>
      </c>
      <c r="J151" s="77">
        <v>25</v>
      </c>
      <c r="K151" s="79">
        <v>0.3</v>
      </c>
      <c r="L151" s="79">
        <v>15.4</v>
      </c>
      <c r="M151" s="104">
        <v>0.3</v>
      </c>
      <c r="N151" s="90">
        <v>2.5</v>
      </c>
      <c r="O151" s="97">
        <v>2</v>
      </c>
    </row>
    <row r="152" spans="1:15" hidden="1" x14ac:dyDescent="0.25">
      <c r="A152" s="77"/>
      <c r="B152" s="79"/>
      <c r="C152" s="104"/>
      <c r="D152" s="79"/>
      <c r="E152" s="79">
        <v>0</v>
      </c>
      <c r="F152" s="100">
        <v>0.1</v>
      </c>
      <c r="G152" s="79">
        <v>-7.3999999999999996E-2</v>
      </c>
      <c r="H152" s="79">
        <v>-3.6999999999999998E-2</v>
      </c>
      <c r="I152" s="79">
        <v>-0.106</v>
      </c>
      <c r="J152" s="77"/>
      <c r="K152" s="79">
        <v>0</v>
      </c>
      <c r="L152" s="79"/>
      <c r="M152" s="104">
        <v>0</v>
      </c>
      <c r="N152" s="90"/>
      <c r="O152" s="97"/>
    </row>
    <row r="153" spans="1:15" hidden="1" x14ac:dyDescent="0.25">
      <c r="A153" s="107">
        <v>380.000001</v>
      </c>
      <c r="B153" s="79">
        <v>440</v>
      </c>
      <c r="C153" s="104" t="s">
        <v>130</v>
      </c>
      <c r="D153" s="79">
        <v>90</v>
      </c>
      <c r="E153" s="79">
        <v>8.6999999999999994E-2</v>
      </c>
      <c r="F153" s="100">
        <v>0.26</v>
      </c>
      <c r="G153" s="79">
        <v>0</v>
      </c>
      <c r="H153" s="79">
        <v>4.2999999999999997E-2</v>
      </c>
      <c r="I153" s="79">
        <v>-3.6999999999999998E-2</v>
      </c>
      <c r="J153" s="77">
        <v>28</v>
      </c>
      <c r="K153" s="79">
        <v>0.3</v>
      </c>
      <c r="L153" s="79">
        <v>17.399999999999999</v>
      </c>
      <c r="M153" s="104">
        <v>0.3</v>
      </c>
      <c r="N153" s="90">
        <v>2.5</v>
      </c>
      <c r="O153" s="97">
        <v>2</v>
      </c>
    </row>
    <row r="154" spans="1:15" hidden="1" x14ac:dyDescent="0.25">
      <c r="A154" s="77"/>
      <c r="B154" s="79"/>
      <c r="C154" s="104"/>
      <c r="D154" s="79"/>
      <c r="E154" s="79">
        <v>0</v>
      </c>
      <c r="F154" s="100">
        <v>0.12</v>
      </c>
      <c r="G154" s="79">
        <v>-8.6999999999999994E-2</v>
      </c>
      <c r="H154" s="79">
        <v>-4.2999999999999997E-2</v>
      </c>
      <c r="I154" s="79">
        <v>-0.124</v>
      </c>
      <c r="J154" s="77"/>
      <c r="K154" s="79">
        <v>0</v>
      </c>
      <c r="L154" s="79"/>
      <c r="M154" s="104">
        <v>0</v>
      </c>
      <c r="N154" s="90"/>
      <c r="O154" s="97"/>
    </row>
    <row r="155" spans="1:15" hidden="1" x14ac:dyDescent="0.25">
      <c r="A155" s="107">
        <v>440.000001</v>
      </c>
      <c r="B155" s="79">
        <v>500</v>
      </c>
      <c r="C155" s="104" t="s">
        <v>131</v>
      </c>
      <c r="D155" s="79">
        <v>100</v>
      </c>
      <c r="E155" s="79">
        <v>8.6999999999999994E-2</v>
      </c>
      <c r="F155" s="100">
        <v>0.26</v>
      </c>
      <c r="G155" s="79">
        <v>0</v>
      </c>
      <c r="H155" s="79">
        <v>4.2999999999999997E-2</v>
      </c>
      <c r="I155" s="79">
        <v>-3.6999999999999998E-2</v>
      </c>
      <c r="J155" s="77">
        <v>31</v>
      </c>
      <c r="K155" s="79">
        <v>0.3</v>
      </c>
      <c r="L155" s="79">
        <v>19.399999999999999</v>
      </c>
      <c r="M155" s="104">
        <v>0.3</v>
      </c>
      <c r="N155" s="90">
        <v>2.5</v>
      </c>
      <c r="O155" s="97">
        <v>2</v>
      </c>
    </row>
    <row r="156" spans="1:15" hidden="1" x14ac:dyDescent="0.25">
      <c r="A156" s="78"/>
      <c r="B156" s="92"/>
      <c r="C156" s="105"/>
      <c r="D156" s="92"/>
      <c r="E156" s="92">
        <v>0</v>
      </c>
      <c r="F156" s="101">
        <v>0.12</v>
      </c>
      <c r="G156" s="92">
        <v>-8.6999999999999994E-2</v>
      </c>
      <c r="H156" s="92">
        <v>-4.2999999999999997E-2</v>
      </c>
      <c r="I156" s="92">
        <v>-0.124</v>
      </c>
      <c r="J156" s="78"/>
      <c r="K156" s="92">
        <v>0</v>
      </c>
      <c r="L156" s="92"/>
      <c r="M156" s="105">
        <v>0</v>
      </c>
      <c r="N156" s="93"/>
      <c r="O156" s="98"/>
    </row>
  </sheetData>
  <mergeCells count="102">
    <mergeCell ref="A1:O9"/>
    <mergeCell ref="E24:E25"/>
    <mergeCell ref="E26:E27"/>
    <mergeCell ref="E28:E29"/>
    <mergeCell ref="E30:E31"/>
    <mergeCell ref="E32:E34"/>
    <mergeCell ref="N12:N14"/>
    <mergeCell ref="O12:O14"/>
    <mergeCell ref="J13:J14"/>
    <mergeCell ref="M13:M14"/>
    <mergeCell ref="E14:I14"/>
    <mergeCell ref="B13:B14"/>
    <mergeCell ref="K13:K14"/>
    <mergeCell ref="A15:O15"/>
    <mergeCell ref="M27:M32"/>
    <mergeCell ref="H19:H20"/>
    <mergeCell ref="I19:I20"/>
    <mergeCell ref="A21:O21"/>
    <mergeCell ref="K22:K26"/>
    <mergeCell ref="M22:M26"/>
    <mergeCell ref="I24:I25"/>
    <mergeCell ref="K18:K20"/>
    <mergeCell ref="A10:B10"/>
    <mergeCell ref="D10:O10"/>
    <mergeCell ref="K102:K104"/>
    <mergeCell ref="L102:L104"/>
    <mergeCell ref="M102:M104"/>
    <mergeCell ref="O101:O104"/>
    <mergeCell ref="N101:N104"/>
    <mergeCell ref="L101:M101"/>
    <mergeCell ref="J101:K101"/>
    <mergeCell ref="C100:C104"/>
    <mergeCell ref="A100:B101"/>
    <mergeCell ref="A102:A104"/>
    <mergeCell ref="B102:B104"/>
    <mergeCell ref="J102:J104"/>
    <mergeCell ref="G101:H101"/>
    <mergeCell ref="E101:F101"/>
    <mergeCell ref="D101:D104"/>
    <mergeCell ref="E104:I104"/>
    <mergeCell ref="N100:O100"/>
    <mergeCell ref="J100:M100"/>
    <mergeCell ref="D100:I100"/>
    <mergeCell ref="A11:B12"/>
    <mergeCell ref="C11:C14"/>
    <mergeCell ref="D11:I11"/>
    <mergeCell ref="J11:M11"/>
    <mergeCell ref="N11:O11"/>
    <mergeCell ref="D12:D14"/>
    <mergeCell ref="E12:F12"/>
    <mergeCell ref="G12:H12"/>
    <mergeCell ref="J12:K12"/>
    <mergeCell ref="L12:M12"/>
    <mergeCell ref="A13:A14"/>
    <mergeCell ref="L13:L14"/>
    <mergeCell ref="K16:K17"/>
    <mergeCell ref="M16:M17"/>
    <mergeCell ref="E18:E19"/>
    <mergeCell ref="M18:M20"/>
    <mergeCell ref="F19:F20"/>
    <mergeCell ref="G19:G20"/>
    <mergeCell ref="M38:M42"/>
    <mergeCell ref="F39:F40"/>
    <mergeCell ref="G39:G40"/>
    <mergeCell ref="H39:H40"/>
    <mergeCell ref="I39:I40"/>
    <mergeCell ref="F24:F25"/>
    <mergeCell ref="G24:G25"/>
    <mergeCell ref="H24:H25"/>
    <mergeCell ref="E39:E40"/>
    <mergeCell ref="K33:K37"/>
    <mergeCell ref="K27:K32"/>
    <mergeCell ref="F32:F34"/>
    <mergeCell ref="G32:G34"/>
    <mergeCell ref="F26:F27"/>
    <mergeCell ref="G26:G27"/>
    <mergeCell ref="H26:H27"/>
    <mergeCell ref="I26:I27"/>
    <mergeCell ref="A44:L44"/>
    <mergeCell ref="K38:K42"/>
    <mergeCell ref="H30:H31"/>
    <mergeCell ref="I30:I31"/>
    <mergeCell ref="F28:F29"/>
    <mergeCell ref="G28:G29"/>
    <mergeCell ref="H28:H29"/>
    <mergeCell ref="I28:I29"/>
    <mergeCell ref="F30:F31"/>
    <mergeCell ref="G30:G31"/>
    <mergeCell ref="A43:M43"/>
    <mergeCell ref="M33:M37"/>
    <mergeCell ref="F35:F36"/>
    <mergeCell ref="G35:G36"/>
    <mergeCell ref="H35:H36"/>
    <mergeCell ref="I35:I36"/>
    <mergeCell ref="H32:H34"/>
    <mergeCell ref="I32:I34"/>
    <mergeCell ref="F37:F38"/>
    <mergeCell ref="G37:G38"/>
    <mergeCell ref="H37:H38"/>
    <mergeCell ref="I37:I38"/>
    <mergeCell ref="E35:E36"/>
    <mergeCell ref="E37:E38"/>
  </mergeCells>
  <pageMargins left="0.7" right="0.7" top="0.75" bottom="0.75" header="0.3" footer="0.3"/>
  <pageSetup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Hole&amp;Shaft Tolerance Output</vt:lpstr>
      <vt:lpstr>Key Tolerance Output</vt:lpstr>
      <vt:lpstr>Lists</vt:lpstr>
      <vt:lpstr>Limits and Fits</vt:lpstr>
      <vt:lpstr>Hole Bases</vt:lpstr>
      <vt:lpstr>Shaft Bases</vt:lpstr>
      <vt:lpstr>Keys</vt:lpstr>
      <vt:lpstr>Bases</vt:lpstr>
      <vt:lpstr>HoleBases_Hole</vt:lpstr>
      <vt:lpstr>HoleBases_Shaft</vt:lpstr>
      <vt:lpstr>KeyWayWidth_Hub</vt:lpstr>
      <vt:lpstr>KeyWayWidth_Shaft</vt:lpstr>
      <vt:lpstr>'Hole Bases'!Print_Area</vt:lpstr>
      <vt:lpstr>'Hole&amp;Shaft Tolerance Output'!Print_Area</vt:lpstr>
      <vt:lpstr>'Key Tolerance Output'!Print_Area</vt:lpstr>
      <vt:lpstr>Keys!Print_Area</vt:lpstr>
      <vt:lpstr>'Shaft Bases'!Print_Area</vt:lpstr>
      <vt:lpstr>'Hole&amp;Shaft Tolerance Output'!Print_Titles</vt:lpstr>
      <vt:lpstr>'Key Tolerance Output'!Print_Titles</vt:lpstr>
      <vt:lpstr>ShaftBases_Hole</vt:lpstr>
      <vt:lpstr>ShaftBases_Shaft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melab_user</dc:creator>
  <cp:lastModifiedBy>David Nobes</cp:lastModifiedBy>
  <cp:lastPrinted>2017-08-15T22:30:14Z</cp:lastPrinted>
  <dcterms:created xsi:type="dcterms:W3CDTF">2017-07-13T15:48:44Z</dcterms:created>
  <dcterms:modified xsi:type="dcterms:W3CDTF">2021-03-26T19:37:08Z</dcterms:modified>
</cp:coreProperties>
</file>