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DA crime dashboard\da prosecutorial discretion\"/>
    </mc:Choice>
  </mc:AlternateContent>
  <xr:revisionPtr revIDLastSave="0" documentId="13_ncr:1_{BFF49C37-1FF5-48B1-AE21-685608C6F74F}" xr6:coauthVersionLast="47" xr6:coauthVersionMax="47" xr10:uidLastSave="{00000000-0000-0000-0000-000000000000}"/>
  <bookViews>
    <workbookView xWindow="-110" yWindow="-110" windowWidth="19420" windowHeight="10420" activeTab="1" xr2:uid="{9C4674E9-F54D-4605-91E9-A4665490ADDB}"/>
  </bookViews>
  <sheets>
    <sheet name="data diary" sheetId="4" r:id="rId1"/>
    <sheet name="plea deal" sheetId="6" r:id="rId2"/>
    <sheet name="brought to DA" sheetId="1" r:id="rId3"/>
    <sheet name="dismissal" sheetId="2" r:id="rId4"/>
    <sheet name="charge reduction likelihood" sheetId="3" r:id="rId5"/>
    <sheet name="deferr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2" i="6"/>
  <c r="J4" i="6"/>
  <c r="J5" i="6"/>
  <c r="J6" i="6"/>
  <c r="J7" i="6"/>
  <c r="J8" i="6"/>
  <c r="J9" i="6"/>
  <c r="J2" i="6"/>
  <c r="I8" i="6"/>
  <c r="I9" i="6"/>
  <c r="I4" i="6"/>
  <c r="I7" i="6"/>
  <c r="I2" i="6"/>
  <c r="H5" i="6"/>
  <c r="H6" i="6"/>
  <c r="H4" i="6"/>
  <c r="H7" i="6"/>
  <c r="H8" i="6"/>
  <c r="H9" i="6"/>
  <c r="H2" i="6"/>
  <c r="G4" i="6"/>
  <c r="G7" i="6"/>
  <c r="G8" i="6"/>
  <c r="G9" i="6"/>
  <c r="G2" i="6"/>
  <c r="F8" i="2"/>
  <c r="I3" i="2"/>
  <c r="I4" i="2"/>
  <c r="I7" i="2"/>
  <c r="I8" i="2"/>
  <c r="I2" i="2"/>
  <c r="I6" i="2"/>
  <c r="I9" i="2"/>
  <c r="I5" i="2"/>
  <c r="H3" i="2"/>
  <c r="H4" i="2"/>
  <c r="H7" i="2"/>
  <c r="H8" i="2"/>
  <c r="H2" i="2"/>
  <c r="H6" i="2"/>
  <c r="H9" i="2"/>
  <c r="H5" i="2"/>
  <c r="G3" i="2"/>
  <c r="G4" i="2"/>
  <c r="G7" i="2"/>
  <c r="G8" i="2"/>
  <c r="G2" i="2"/>
  <c r="G6" i="2"/>
  <c r="G9" i="2"/>
  <c r="G5" i="2"/>
  <c r="F3" i="2"/>
  <c r="F4" i="2"/>
  <c r="F7" i="2"/>
  <c r="F2" i="2"/>
  <c r="F6" i="2"/>
  <c r="F9" i="2"/>
  <c r="F5" i="2"/>
  <c r="I3" i="3"/>
  <c r="I7" i="3"/>
  <c r="I2" i="3"/>
  <c r="I6" i="3"/>
  <c r="I9" i="3"/>
  <c r="I8" i="3"/>
  <c r="I4" i="3"/>
  <c r="I5" i="3"/>
  <c r="G2" i="3"/>
  <c r="G6" i="3"/>
  <c r="G9" i="3"/>
  <c r="G8" i="3"/>
  <c r="G4" i="3"/>
  <c r="G7" i="3"/>
  <c r="G3" i="3"/>
  <c r="G5" i="3"/>
  <c r="E2" i="3"/>
  <c r="E6" i="3"/>
  <c r="E9" i="3"/>
  <c r="E8" i="3"/>
  <c r="E4" i="3"/>
  <c r="E7" i="3"/>
  <c r="E3" i="3"/>
  <c r="E5" i="3"/>
  <c r="C2" i="3"/>
  <c r="L2" i="3" s="1"/>
  <c r="C6" i="3"/>
  <c r="L6" i="3" s="1"/>
  <c r="C9" i="3"/>
  <c r="L9" i="3" s="1"/>
  <c r="C8" i="3"/>
  <c r="L8" i="3" s="1"/>
  <c r="C4" i="3"/>
  <c r="L4" i="3" s="1"/>
  <c r="C7" i="3"/>
  <c r="L7" i="3" s="1"/>
  <c r="C3" i="3"/>
  <c r="L3" i="3" s="1"/>
  <c r="C5" i="3"/>
  <c r="M7" i="1"/>
  <c r="J8" i="1"/>
  <c r="J9" i="1"/>
  <c r="J7" i="1"/>
  <c r="J5" i="1"/>
  <c r="J3" i="1"/>
  <c r="J6" i="1"/>
  <c r="J4" i="1"/>
  <c r="G8" i="1"/>
  <c r="G9" i="1"/>
  <c r="G7" i="1"/>
  <c r="G5" i="1"/>
  <c r="G3" i="1"/>
  <c r="G6" i="1"/>
  <c r="G4" i="1"/>
  <c r="J2" i="1"/>
  <c r="G2" i="1"/>
  <c r="K7" i="3" l="1"/>
  <c r="J5" i="3"/>
  <c r="M3" i="3"/>
  <c r="M5" i="3"/>
  <c r="M7" i="3"/>
  <c r="M4" i="3"/>
  <c r="M8" i="3"/>
  <c r="M9" i="3"/>
  <c r="M6" i="3"/>
  <c r="K5" i="3"/>
  <c r="M2" i="3"/>
  <c r="K3" i="3"/>
  <c r="K4" i="3"/>
  <c r="K8" i="3"/>
  <c r="K9" i="3"/>
  <c r="K6" i="3"/>
  <c r="N3" i="3"/>
  <c r="K2" i="3"/>
  <c r="N5" i="3"/>
  <c r="N7" i="3"/>
  <c r="J2" i="3"/>
  <c r="N4" i="3"/>
  <c r="J4" i="3"/>
  <c r="N8" i="3"/>
  <c r="J8" i="3"/>
  <c r="N9" i="3"/>
  <c r="J9" i="3"/>
  <c r="N6" i="3"/>
  <c r="J6" i="3"/>
  <c r="N2" i="3"/>
  <c r="J3" i="3"/>
  <c r="J7" i="3"/>
  <c r="L5" i="3"/>
</calcChain>
</file>

<file path=xl/sharedStrings.xml><?xml version="1.0" encoding="utf-8"?>
<sst xmlns="http://schemas.openxmlformats.org/spreadsheetml/2006/main" count="178" uniqueCount="62">
  <si>
    <t>da_district</t>
  </si>
  <si>
    <t>white_referral_perc</t>
  </si>
  <si>
    <t>black_referral_perc</t>
  </si>
  <si>
    <t>hisp_referral_perc</t>
  </si>
  <si>
    <t>1st</t>
  </si>
  <si>
    <t>white_pop_perc</t>
  </si>
  <si>
    <t>black_pop_perc</t>
  </si>
  <si>
    <t>hisp_pop_perc</t>
  </si>
  <si>
    <t>NA</t>
  </si>
  <si>
    <t>black_gap</t>
  </si>
  <si>
    <t>white_gap</t>
  </si>
  <si>
    <t>Data pulled from disparity analysis dashboards published here:</t>
  </si>
  <si>
    <t>https://data.dacolorado.org/</t>
  </si>
  <si>
    <t>Refers to the difference between charges brought/reductions compared to the population. Positive number means a disparity (aka an over-prevalance) and negative indicates an under-representation.</t>
  </si>
  <si>
    <t>hisp_gap</t>
  </si>
  <si>
    <t>white_no_charge_reduc_perc</t>
  </si>
  <si>
    <t>black_no_charge_reduc_perc</t>
  </si>
  <si>
    <t>hisp_no_charge_reduc_perc</t>
  </si>
  <si>
    <t xml:space="preserve">Denver </t>
  </si>
  <si>
    <t>Denver</t>
  </si>
  <si>
    <t>Fifth</t>
  </si>
  <si>
    <t>First</t>
  </si>
  <si>
    <t>Sixth</t>
  </si>
  <si>
    <t>native_pop_perc</t>
  </si>
  <si>
    <t>native_referral_perc</t>
  </si>
  <si>
    <t>native_gap</t>
  </si>
  <si>
    <t>native_no_charge_reduc_perc</t>
  </si>
  <si>
    <t>Seventh</t>
  </si>
  <si>
    <t>white_dismiss_probability_perc</t>
  </si>
  <si>
    <t>black_dismiss_probability_perc</t>
  </si>
  <si>
    <t>hisp_dismiss_probability_perc</t>
  </si>
  <si>
    <t>native_dismiss_probability_perc</t>
  </si>
  <si>
    <t>Eighth</t>
  </si>
  <si>
    <t>Eighteenth</t>
  </si>
  <si>
    <t>Twentieth</t>
  </si>
  <si>
    <t>white_deferral_probabilty_perc</t>
  </si>
  <si>
    <t>white_charge_reduction</t>
  </si>
  <si>
    <t>black_charge_reduction</t>
  </si>
  <si>
    <t>hisp_charge_reduction</t>
  </si>
  <si>
    <t>native_charge_reduction</t>
  </si>
  <si>
    <t>white_reduction_more_likely_native</t>
  </si>
  <si>
    <t>*white_reduction_more_likely_black</t>
  </si>
  <si>
    <t>*If white charge reduction more likely than black, put yes</t>
  </si>
  <si>
    <t>**white_reduction_more_likely_hispanic</t>
  </si>
  <si>
    <t>**If white charge reduction more likely than hispanic, put yes</t>
  </si>
  <si>
    <t>perc_diff_white_reduction_more_likely_black</t>
  </si>
  <si>
    <t>perc_diff_white_reduction_more_likely_hisp</t>
  </si>
  <si>
    <t>*white_dismissal_more_likely_black</t>
  </si>
  <si>
    <t>**white_dismissal_more_likely_hispanic</t>
  </si>
  <si>
    <t>perc_all_cases_plea_agreement_resolved</t>
  </si>
  <si>
    <t>guilty plea aka plead guilty</t>
  </si>
  <si>
    <t>white_plead_guilty_perc</t>
  </si>
  <si>
    <t>black_plead_guilty_perc</t>
  </si>
  <si>
    <t>hisp_plead_guilty_perc</t>
  </si>
  <si>
    <t>native_plead_guilty_perc</t>
  </si>
  <si>
    <t>Denver*</t>
  </si>
  <si>
    <t>*Denver's data did not have information on the difference between a guilty plea or guilty finding.</t>
  </si>
  <si>
    <t>**white_plea_more_likely_black</t>
  </si>
  <si>
    <t>white_plea_more_likely_hispanic</t>
  </si>
  <si>
    <t>hispanic_plea_more_likely_black</t>
  </si>
  <si>
    <t>hispanic_plea_difference_black</t>
  </si>
  <si>
    <t>hispanic_plea_difference_white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</si>
</sst>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8</xdr:row>
      <xdr:rowOff>125160</xdr:rowOff>
    </xdr:from>
    <xdr:to>
      <xdr:col>10</xdr:col>
      <xdr:colOff>287943</xdr:colOff>
      <xdr:row>22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F58F7-4C2F-456E-00AB-C7D91E605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598360"/>
          <a:ext cx="5945793" cy="260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7422-73EF-405C-8915-99D2136A7853}">
  <dimension ref="A1:B8"/>
  <sheetViews>
    <sheetView workbookViewId="0">
      <selection activeCell="D15" sqref="B12:D15"/>
    </sheetView>
  </sheetViews>
  <sheetFormatPr defaultRowHeight="14.5" x14ac:dyDescent="0.35"/>
  <sheetData>
    <row r="1" spans="1:2" x14ac:dyDescent="0.35">
      <c r="A1" t="s">
        <v>11</v>
      </c>
    </row>
    <row r="2" spans="1:2" x14ac:dyDescent="0.35">
      <c r="B2" t="s">
        <v>12</v>
      </c>
    </row>
    <row r="4" spans="1:2" x14ac:dyDescent="0.35">
      <c r="A4" s="1" t="s">
        <v>9</v>
      </c>
    </row>
    <row r="5" spans="1:2" x14ac:dyDescent="0.35">
      <c r="B5" t="s">
        <v>13</v>
      </c>
    </row>
    <row r="8" spans="1:2" x14ac:dyDescent="0.35">
      <c r="A8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5FFB-32BD-4DDD-A1F8-C9B5BF908825}">
  <dimension ref="A1:K11"/>
  <sheetViews>
    <sheetView tabSelected="1" workbookViewId="0">
      <selection activeCell="J6" sqref="J6"/>
    </sheetView>
  </sheetViews>
  <sheetFormatPr defaultRowHeight="14.5" x14ac:dyDescent="0.35"/>
  <cols>
    <col min="2" max="6" width="8.7265625" style="1"/>
    <col min="10" max="10" width="26.36328125" customWidth="1"/>
    <col min="11" max="11" width="29.81640625" customWidth="1"/>
  </cols>
  <sheetData>
    <row r="1" spans="1:11" x14ac:dyDescent="0.35">
      <c r="A1" s="2" t="s">
        <v>0</v>
      </c>
      <c r="B1" s="1" t="s">
        <v>49</v>
      </c>
      <c r="C1" s="1" t="s">
        <v>51</v>
      </c>
      <c r="D1" s="1" t="s">
        <v>52</v>
      </c>
      <c r="E1" s="1" t="s">
        <v>53</v>
      </c>
      <c r="F1" s="1" t="s">
        <v>54</v>
      </c>
      <c r="G1" s="2" t="s">
        <v>57</v>
      </c>
      <c r="H1" s="2" t="s">
        <v>58</v>
      </c>
      <c r="I1" s="2" t="s">
        <v>59</v>
      </c>
      <c r="J1" s="2" t="s">
        <v>61</v>
      </c>
      <c r="K1" s="2" t="s">
        <v>60</v>
      </c>
    </row>
    <row r="2" spans="1:11" x14ac:dyDescent="0.35">
      <c r="A2" t="s">
        <v>21</v>
      </c>
      <c r="B2" s="1">
        <v>0.71</v>
      </c>
      <c r="C2" s="1">
        <v>0.7</v>
      </c>
      <c r="D2" s="1">
        <v>0.70499999999999996</v>
      </c>
      <c r="E2" s="1">
        <v>0.74099999999999999</v>
      </c>
      <c r="F2" t="s">
        <v>8</v>
      </c>
      <c r="G2" t="str">
        <f>IF(C2&gt;D2,"Yes","No")</f>
        <v>No</v>
      </c>
      <c r="H2" t="str">
        <f>IF(C2&gt;E2,"Yes","No")</f>
        <v>No</v>
      </c>
      <c r="I2" t="str">
        <f>IF(E2&gt;D2,"Yes","No")</f>
        <v>Yes</v>
      </c>
      <c r="J2" s="1">
        <f>E2-C2</f>
        <v>4.1000000000000036E-2</v>
      </c>
      <c r="K2" s="1">
        <f>E2-D2</f>
        <v>3.6000000000000032E-2</v>
      </c>
    </row>
    <row r="3" spans="1:11" x14ac:dyDescent="0.35">
      <c r="A3" t="s">
        <v>55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1" t="e">
        <f t="shared" ref="K3:K9" si="0">E3-D3</f>
        <v>#VALUE!</v>
      </c>
    </row>
    <row r="4" spans="1:11" x14ac:dyDescent="0.35">
      <c r="A4" t="s">
        <v>20</v>
      </c>
      <c r="B4" s="1">
        <v>0.68400000000000005</v>
      </c>
      <c r="C4" s="1">
        <v>0.67800000000000005</v>
      </c>
      <c r="D4" s="1">
        <v>0.68600000000000005</v>
      </c>
      <c r="E4" s="1">
        <v>0.70699999999999996</v>
      </c>
      <c r="F4" t="s">
        <v>8</v>
      </c>
      <c r="G4" t="str">
        <f t="shared" ref="G3:G9" si="1">IF(C4&gt;D4,"Yes","No")</f>
        <v>No</v>
      </c>
      <c r="H4" t="str">
        <f t="shared" ref="H3:H10" si="2">IF(C4&gt;E4,"Yes","No")</f>
        <v>No</v>
      </c>
      <c r="I4" t="str">
        <f t="shared" ref="I3:I9" si="3">IF(E4&gt;D4,"Yes","No")</f>
        <v>Yes</v>
      </c>
      <c r="J4" s="1">
        <f t="shared" ref="J3:J9" si="4">E4-C4</f>
        <v>2.8999999999999915E-2</v>
      </c>
      <c r="K4" s="1">
        <f t="shared" si="0"/>
        <v>2.0999999999999908E-2</v>
      </c>
    </row>
    <row r="5" spans="1:11" x14ac:dyDescent="0.35">
      <c r="A5" t="s">
        <v>22</v>
      </c>
      <c r="B5" s="1">
        <v>0.38600000000000001</v>
      </c>
      <c r="C5" s="1">
        <v>0.375</v>
      </c>
      <c r="D5" s="1" t="s">
        <v>8</v>
      </c>
      <c r="E5" s="1">
        <v>0.39800000000000002</v>
      </c>
      <c r="F5" s="1">
        <v>0.442</v>
      </c>
      <c r="G5" t="s">
        <v>8</v>
      </c>
      <c r="H5" t="str">
        <f t="shared" si="2"/>
        <v>No</v>
      </c>
      <c r="I5" t="s">
        <v>8</v>
      </c>
      <c r="J5" s="1">
        <f t="shared" si="4"/>
        <v>2.300000000000002E-2</v>
      </c>
      <c r="K5" s="1" t="e">
        <f t="shared" si="0"/>
        <v>#VALUE!</v>
      </c>
    </row>
    <row r="6" spans="1:11" x14ac:dyDescent="0.35">
      <c r="A6" t="s">
        <v>27</v>
      </c>
      <c r="B6" s="1">
        <v>0.58799999999999997</v>
      </c>
      <c r="C6" s="1">
        <v>0.57999999999999996</v>
      </c>
      <c r="D6" s="1" t="s">
        <v>8</v>
      </c>
      <c r="E6" s="1">
        <v>0.621</v>
      </c>
      <c r="F6" s="1" t="s">
        <v>8</v>
      </c>
      <c r="G6" t="s">
        <v>8</v>
      </c>
      <c r="H6" t="str">
        <f t="shared" si="2"/>
        <v>No</v>
      </c>
      <c r="I6" t="s">
        <v>8</v>
      </c>
      <c r="J6" s="1">
        <f t="shared" si="4"/>
        <v>4.1000000000000036E-2</v>
      </c>
      <c r="K6" s="1" t="e">
        <f t="shared" si="0"/>
        <v>#VALUE!</v>
      </c>
    </row>
    <row r="7" spans="1:11" x14ac:dyDescent="0.35">
      <c r="A7" t="s">
        <v>32</v>
      </c>
      <c r="B7" s="1">
        <v>0.65100000000000002</v>
      </c>
      <c r="C7" s="1">
        <v>0.64</v>
      </c>
      <c r="D7" s="1">
        <v>0.64</v>
      </c>
      <c r="E7" s="1">
        <v>0.69299999999999995</v>
      </c>
      <c r="F7" s="1" t="s">
        <v>8</v>
      </c>
      <c r="G7" t="str">
        <f t="shared" si="1"/>
        <v>No</v>
      </c>
      <c r="H7" t="str">
        <f t="shared" si="2"/>
        <v>No</v>
      </c>
      <c r="I7" t="str">
        <f t="shared" si="3"/>
        <v>Yes</v>
      </c>
      <c r="J7" s="1">
        <f t="shared" si="4"/>
        <v>5.2999999999999936E-2</v>
      </c>
      <c r="K7" s="1">
        <f t="shared" si="0"/>
        <v>5.2999999999999936E-2</v>
      </c>
    </row>
    <row r="8" spans="1:11" x14ac:dyDescent="0.35">
      <c r="A8" t="s">
        <v>33</v>
      </c>
      <c r="B8" s="1">
        <v>0.68500000000000005</v>
      </c>
      <c r="C8" s="1">
        <v>0.68500000000000005</v>
      </c>
      <c r="D8" s="1">
        <v>0.65500000000000003</v>
      </c>
      <c r="E8" s="1">
        <v>0.72</v>
      </c>
      <c r="F8" s="1" t="s">
        <v>8</v>
      </c>
      <c r="G8" t="str">
        <f t="shared" si="1"/>
        <v>Yes</v>
      </c>
      <c r="H8" t="str">
        <f t="shared" si="2"/>
        <v>No</v>
      </c>
      <c r="I8" t="str">
        <f t="shared" si="3"/>
        <v>Yes</v>
      </c>
      <c r="J8" s="1">
        <f t="shared" si="4"/>
        <v>3.499999999999992E-2</v>
      </c>
      <c r="K8" s="1">
        <f t="shared" si="0"/>
        <v>6.4999999999999947E-2</v>
      </c>
    </row>
    <row r="9" spans="1:11" x14ac:dyDescent="0.35">
      <c r="A9" t="s">
        <v>34</v>
      </c>
      <c r="B9" s="1">
        <v>0.55800000000000005</v>
      </c>
      <c r="C9" s="1">
        <v>0.55600000000000005</v>
      </c>
      <c r="D9" s="1">
        <v>0.56000000000000005</v>
      </c>
      <c r="E9" s="1">
        <v>0.56599999999999995</v>
      </c>
      <c r="F9" s="1" t="s">
        <v>8</v>
      </c>
      <c r="G9" t="str">
        <f t="shared" si="1"/>
        <v>No</v>
      </c>
      <c r="H9" t="str">
        <f t="shared" si="2"/>
        <v>No</v>
      </c>
      <c r="I9" t="str">
        <f t="shared" si="3"/>
        <v>Yes</v>
      </c>
      <c r="J9" s="1">
        <f t="shared" si="4"/>
        <v>9.9999999999998979E-3</v>
      </c>
      <c r="K9" s="1">
        <f t="shared" si="0"/>
        <v>5.9999999999998943E-3</v>
      </c>
    </row>
    <row r="11" spans="1:11" x14ac:dyDescent="0.35">
      <c r="A11" t="s">
        <v>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0C58-7382-4DD5-A9E4-34637D01ED3A}">
  <dimension ref="A1:M13"/>
  <sheetViews>
    <sheetView workbookViewId="0">
      <pane ySplit="1" topLeftCell="A2" activePane="bottomLeft" state="frozen"/>
      <selection pane="bottomLeft" activeCell="J5" sqref="J5"/>
    </sheetView>
  </sheetViews>
  <sheetFormatPr defaultRowHeight="14.5" x14ac:dyDescent="0.35"/>
  <cols>
    <col min="1" max="1" width="8.26953125" customWidth="1"/>
    <col min="2" max="2" width="10.7265625" style="1" customWidth="1"/>
    <col min="3" max="3" width="13.54296875" style="1" customWidth="1"/>
    <col min="4" max="4" width="8.7265625" style="1" customWidth="1"/>
    <col min="5" max="5" width="9.7265625" style="1" bestFit="1" customWidth="1"/>
    <col min="6" max="7" width="11.81640625" style="1" customWidth="1"/>
    <col min="8" max="8" width="10.7265625" style="1" customWidth="1"/>
    <col min="9" max="9" width="8.7265625" style="1"/>
    <col min="11" max="13" width="8.7265625" style="1"/>
  </cols>
  <sheetData>
    <row r="1" spans="1:13" s="2" customFormat="1" x14ac:dyDescent="0.35">
      <c r="A1" s="2" t="s">
        <v>0</v>
      </c>
      <c r="B1" s="3" t="s">
        <v>5</v>
      </c>
      <c r="C1" s="3" t="s">
        <v>1</v>
      </c>
      <c r="D1" s="3" t="s">
        <v>10</v>
      </c>
      <c r="E1" s="3" t="s">
        <v>6</v>
      </c>
      <c r="F1" s="3" t="s">
        <v>2</v>
      </c>
      <c r="G1" s="3" t="s">
        <v>9</v>
      </c>
      <c r="H1" s="3" t="s">
        <v>7</v>
      </c>
      <c r="I1" s="3" t="s">
        <v>3</v>
      </c>
      <c r="J1" s="3" t="s">
        <v>14</v>
      </c>
      <c r="K1" s="3" t="s">
        <v>23</v>
      </c>
      <c r="L1" s="3" t="s">
        <v>24</v>
      </c>
      <c r="M1" s="3" t="s">
        <v>25</v>
      </c>
    </row>
    <row r="2" spans="1:13" x14ac:dyDescent="0.35">
      <c r="A2" t="s">
        <v>21</v>
      </c>
      <c r="B2" s="1" t="s">
        <v>8</v>
      </c>
      <c r="C2" s="1" t="s">
        <v>8</v>
      </c>
      <c r="E2" s="1">
        <v>0.01</v>
      </c>
      <c r="F2" s="1">
        <v>6.8000000000000005E-2</v>
      </c>
      <c r="G2" s="1">
        <f>F2-E2</f>
        <v>5.8000000000000003E-2</v>
      </c>
      <c r="H2" s="1">
        <v>8.5000000000000006E-2</v>
      </c>
      <c r="I2" s="1">
        <v>0.222</v>
      </c>
      <c r="J2" s="1">
        <f>I2-H2</f>
        <v>0.13700000000000001</v>
      </c>
      <c r="K2" s="1" t="s">
        <v>8</v>
      </c>
      <c r="L2" s="1" t="s">
        <v>8</v>
      </c>
      <c r="M2" s="1" t="s">
        <v>8</v>
      </c>
    </row>
    <row r="3" spans="1:13" x14ac:dyDescent="0.35">
      <c r="A3" t="s">
        <v>32</v>
      </c>
      <c r="B3" s="1" t="s">
        <v>8</v>
      </c>
      <c r="C3" s="1" t="s">
        <v>8</v>
      </c>
      <c r="E3" s="1">
        <v>0.01</v>
      </c>
      <c r="F3" s="1">
        <v>4.7E-2</v>
      </c>
      <c r="G3" s="1">
        <f>F3-E3</f>
        <v>3.6999999999999998E-2</v>
      </c>
      <c r="H3" s="1">
        <v>7.0000000000000007E-2</v>
      </c>
      <c r="I3" s="1">
        <v>0.2</v>
      </c>
      <c r="J3" s="1">
        <f>I3-H3</f>
        <v>0.13</v>
      </c>
      <c r="K3" s="1" t="s">
        <v>8</v>
      </c>
      <c r="L3" s="1" t="s">
        <v>8</v>
      </c>
      <c r="M3" s="1" t="s">
        <v>8</v>
      </c>
    </row>
    <row r="4" spans="1:13" x14ac:dyDescent="0.35">
      <c r="A4" t="s">
        <v>34</v>
      </c>
      <c r="B4" s="1" t="s">
        <v>8</v>
      </c>
      <c r="C4" s="1" t="s">
        <v>8</v>
      </c>
      <c r="E4" s="1">
        <v>0.01</v>
      </c>
      <c r="F4" s="1">
        <v>5.2999999999999999E-2</v>
      </c>
      <c r="G4" s="1">
        <f>F4-E4</f>
        <v>4.2999999999999997E-2</v>
      </c>
      <c r="H4" s="1">
        <v>8.5000000000000006E-2</v>
      </c>
      <c r="I4" s="1">
        <v>0.20499999999999999</v>
      </c>
      <c r="J4" s="1">
        <f>I4-H4</f>
        <v>0.11999999999999998</v>
      </c>
      <c r="K4" s="1" t="s">
        <v>8</v>
      </c>
      <c r="L4" s="1" t="s">
        <v>8</v>
      </c>
      <c r="M4" s="1" t="s">
        <v>8</v>
      </c>
    </row>
    <row r="5" spans="1:13" x14ac:dyDescent="0.35">
      <c r="A5" t="s">
        <v>27</v>
      </c>
      <c r="B5" s="1" t="s">
        <v>8</v>
      </c>
      <c r="C5" s="1" t="s">
        <v>8</v>
      </c>
      <c r="E5" s="1" t="s">
        <v>8</v>
      </c>
      <c r="F5" s="1" t="s">
        <v>8</v>
      </c>
      <c r="G5" s="1" t="e">
        <f>F5-E5</f>
        <v>#VALUE!</v>
      </c>
      <c r="H5" s="1">
        <v>0.1</v>
      </c>
      <c r="I5" s="1">
        <v>0.188</v>
      </c>
      <c r="J5" s="1">
        <f>I5-H5</f>
        <v>8.7999999999999995E-2</v>
      </c>
      <c r="K5" s="1" t="s">
        <v>8</v>
      </c>
      <c r="L5" s="1" t="s">
        <v>8</v>
      </c>
      <c r="M5" s="1" t="s">
        <v>8</v>
      </c>
    </row>
    <row r="6" spans="1:13" x14ac:dyDescent="0.35">
      <c r="A6" t="s">
        <v>33</v>
      </c>
      <c r="B6" s="1" t="s">
        <v>8</v>
      </c>
      <c r="C6" s="1" t="s">
        <v>8</v>
      </c>
      <c r="E6" s="1">
        <v>7.0000000000000007E-2</v>
      </c>
      <c r="F6" s="1">
        <v>0.17299999999999999</v>
      </c>
      <c r="G6" s="1">
        <f>F6-E6</f>
        <v>0.10299999999999998</v>
      </c>
      <c r="H6" s="1">
        <v>0.09</v>
      </c>
      <c r="I6" s="1">
        <v>0.16700000000000001</v>
      </c>
      <c r="J6" s="1">
        <f>I6-H6</f>
        <v>7.7000000000000013E-2</v>
      </c>
      <c r="K6" s="1" t="s">
        <v>8</v>
      </c>
      <c r="L6" s="1" t="s">
        <v>8</v>
      </c>
      <c r="M6" s="1" t="s">
        <v>8</v>
      </c>
    </row>
    <row r="7" spans="1:13" x14ac:dyDescent="0.35">
      <c r="A7" t="s">
        <v>22</v>
      </c>
      <c r="B7" s="1" t="s">
        <v>8</v>
      </c>
      <c r="C7" s="1" t="s">
        <v>8</v>
      </c>
      <c r="E7" s="1" t="s">
        <v>8</v>
      </c>
      <c r="F7" s="1" t="s">
        <v>8</v>
      </c>
      <c r="G7" s="1" t="e">
        <f>F7-E7</f>
        <v>#VALUE!</v>
      </c>
      <c r="H7" s="1">
        <v>7.0000000000000007E-2</v>
      </c>
      <c r="I7" s="1">
        <v>0.14699999999999999</v>
      </c>
      <c r="J7" s="1">
        <f>I7-H7</f>
        <v>7.6999999999999985E-2</v>
      </c>
      <c r="K7" s="1">
        <v>0.05</v>
      </c>
      <c r="L7" s="1">
        <v>0.115</v>
      </c>
      <c r="M7" s="1">
        <f>L7-K7</f>
        <v>6.5000000000000002E-2</v>
      </c>
    </row>
    <row r="8" spans="1:13" x14ac:dyDescent="0.35">
      <c r="A8" t="s">
        <v>18</v>
      </c>
      <c r="B8" s="1" t="s">
        <v>8</v>
      </c>
      <c r="C8" s="1" t="s">
        <v>8</v>
      </c>
      <c r="E8" s="1">
        <v>0.09</v>
      </c>
      <c r="F8" s="1">
        <v>0.246</v>
      </c>
      <c r="G8" s="1">
        <f>F8-E8</f>
        <v>0.156</v>
      </c>
      <c r="H8" s="1">
        <v>0.17</v>
      </c>
      <c r="I8" s="1">
        <v>0.23300000000000001</v>
      </c>
      <c r="J8" s="1">
        <f>I8-H8</f>
        <v>6.3E-2</v>
      </c>
      <c r="K8" s="1" t="s">
        <v>8</v>
      </c>
      <c r="L8" s="1" t="s">
        <v>8</v>
      </c>
      <c r="M8" s="1" t="s">
        <v>8</v>
      </c>
    </row>
    <row r="9" spans="1:13" x14ac:dyDescent="0.35">
      <c r="A9" t="s">
        <v>20</v>
      </c>
      <c r="B9" s="1" t="s">
        <v>8</v>
      </c>
      <c r="C9" s="1" t="s">
        <v>8</v>
      </c>
      <c r="E9" s="1">
        <v>0.01</v>
      </c>
      <c r="F9" s="1">
        <v>4.2000000000000003E-2</v>
      </c>
      <c r="G9" s="1">
        <f>F9-E9</f>
        <v>3.2000000000000001E-2</v>
      </c>
      <c r="H9" s="1">
        <v>0.15</v>
      </c>
      <c r="I9" s="1">
        <v>0.20899999999999999</v>
      </c>
      <c r="J9" s="1">
        <f>I9-H9</f>
        <v>5.8999999999999997E-2</v>
      </c>
      <c r="K9" s="1" t="s">
        <v>8</v>
      </c>
      <c r="L9" s="1" t="s">
        <v>8</v>
      </c>
      <c r="M9" s="1" t="s">
        <v>8</v>
      </c>
    </row>
    <row r="10" spans="1:13" x14ac:dyDescent="0.35">
      <c r="J10" s="1"/>
    </row>
    <row r="11" spans="1:13" x14ac:dyDescent="0.35">
      <c r="J11" s="1"/>
    </row>
    <row r="12" spans="1:13" x14ac:dyDescent="0.35">
      <c r="J12" s="1"/>
    </row>
    <row r="13" spans="1:13" x14ac:dyDescent="0.35">
      <c r="J13" s="1"/>
    </row>
  </sheetData>
  <sortState xmlns:xlrd2="http://schemas.microsoft.com/office/spreadsheetml/2017/richdata2" ref="A2:M9">
    <sortCondition descending="1" ref="J2:J9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85CB-3C40-48C4-8817-35CBE0D62B92}">
  <dimension ref="A1:I9"/>
  <sheetViews>
    <sheetView workbookViewId="0">
      <selection activeCell="H1" sqref="H1:I2"/>
    </sheetView>
  </sheetViews>
  <sheetFormatPr defaultRowHeight="14.5" x14ac:dyDescent="0.35"/>
  <sheetData>
    <row r="1" spans="1:9" s="2" customFormat="1" x14ac:dyDescent="0.35">
      <c r="A1" s="2" t="s">
        <v>0</v>
      </c>
      <c r="B1" s="3" t="s">
        <v>28</v>
      </c>
      <c r="C1" s="3" t="s">
        <v>29</v>
      </c>
      <c r="D1" s="3" t="s">
        <v>30</v>
      </c>
      <c r="E1" s="3" t="s">
        <v>31</v>
      </c>
      <c r="F1" s="2" t="s">
        <v>47</v>
      </c>
      <c r="G1" s="2" t="s">
        <v>45</v>
      </c>
      <c r="H1" s="2" t="s">
        <v>48</v>
      </c>
      <c r="I1" s="2" t="s">
        <v>46</v>
      </c>
    </row>
    <row r="2" spans="1:9" x14ac:dyDescent="0.35">
      <c r="A2" t="s">
        <v>32</v>
      </c>
      <c r="B2">
        <v>14.6</v>
      </c>
      <c r="C2">
        <v>16.600000000000001</v>
      </c>
      <c r="D2">
        <v>11.8</v>
      </c>
      <c r="E2" t="s">
        <v>8</v>
      </c>
      <c r="F2" t="str">
        <f>IF(B2&gt;C2,"Yes","No")</f>
        <v>No</v>
      </c>
      <c r="G2">
        <f>B2-C2</f>
        <v>-2.0000000000000018</v>
      </c>
      <c r="H2" t="str">
        <f>IF(B2&gt;D2,"Yes",)</f>
        <v>Yes</v>
      </c>
      <c r="I2">
        <f>B2-D2</f>
        <v>2.7999999999999989</v>
      </c>
    </row>
    <row r="3" spans="1:9" x14ac:dyDescent="0.35">
      <c r="A3" t="s">
        <v>19</v>
      </c>
      <c r="B3">
        <v>19</v>
      </c>
      <c r="C3">
        <v>21.3</v>
      </c>
      <c r="D3">
        <v>16.5</v>
      </c>
      <c r="E3" t="s">
        <v>8</v>
      </c>
      <c r="F3" t="str">
        <f>IF(B3&gt;C3,"Yes","No")</f>
        <v>No</v>
      </c>
      <c r="G3">
        <f>B3-C3</f>
        <v>-2.3000000000000007</v>
      </c>
      <c r="H3" t="str">
        <f>IF(B3&gt;D3,"Yes",)</f>
        <v>Yes</v>
      </c>
      <c r="I3">
        <f>B3-D3</f>
        <v>2.5</v>
      </c>
    </row>
    <row r="4" spans="1:9" x14ac:dyDescent="0.35">
      <c r="A4" t="s">
        <v>20</v>
      </c>
      <c r="B4">
        <v>14.3</v>
      </c>
      <c r="C4">
        <v>15.1</v>
      </c>
      <c r="D4">
        <v>12.1</v>
      </c>
      <c r="E4" t="s">
        <v>8</v>
      </c>
      <c r="F4" t="str">
        <f>IF(B4&gt;C4,"Yes","No")</f>
        <v>No</v>
      </c>
      <c r="G4">
        <f>B4-C4</f>
        <v>-0.79999999999999893</v>
      </c>
      <c r="H4" t="str">
        <f>IF(B4&gt;D4,"Yes",)</f>
        <v>Yes</v>
      </c>
      <c r="I4">
        <f>B4-D4</f>
        <v>2.2000000000000011</v>
      </c>
    </row>
    <row r="5" spans="1:9" x14ac:dyDescent="0.35">
      <c r="A5" t="s">
        <v>4</v>
      </c>
      <c r="B5">
        <v>17.8</v>
      </c>
      <c r="C5">
        <v>19.3</v>
      </c>
      <c r="D5">
        <v>16.3</v>
      </c>
      <c r="E5" t="s">
        <v>8</v>
      </c>
      <c r="F5" t="str">
        <f>IF(B5&gt;C5,"Yes","No")</f>
        <v>No</v>
      </c>
      <c r="G5">
        <f>B5-C5</f>
        <v>-1.5</v>
      </c>
      <c r="H5" t="str">
        <f>IF(B5&gt;D5,"Yes",)</f>
        <v>Yes</v>
      </c>
      <c r="I5">
        <f>B5-D5</f>
        <v>1.5</v>
      </c>
    </row>
    <row r="6" spans="1:9" x14ac:dyDescent="0.35">
      <c r="A6" t="s">
        <v>33</v>
      </c>
      <c r="B6">
        <v>19.100000000000001</v>
      </c>
      <c r="C6">
        <v>23.9</v>
      </c>
      <c r="D6">
        <v>18.3</v>
      </c>
      <c r="F6" t="str">
        <f>IF(B6&gt;C6,"Yes","No")</f>
        <v>No</v>
      </c>
      <c r="G6">
        <f>B6-C6</f>
        <v>-4.7999999999999972</v>
      </c>
      <c r="H6" t="str">
        <f>IF(B6&gt;D6,"Yes",)</f>
        <v>Yes</v>
      </c>
      <c r="I6">
        <f>B6-D6</f>
        <v>0.80000000000000071</v>
      </c>
    </row>
    <row r="7" spans="1:9" x14ac:dyDescent="0.35">
      <c r="A7" t="s">
        <v>22</v>
      </c>
      <c r="B7">
        <v>24.9</v>
      </c>
      <c r="C7" t="s">
        <v>8</v>
      </c>
      <c r="D7">
        <v>24.2</v>
      </c>
      <c r="E7">
        <v>22.8</v>
      </c>
      <c r="F7" t="str">
        <f>IF(B7&gt;C7,"Yes","No")</f>
        <v>No</v>
      </c>
      <c r="G7" t="e">
        <f>B7-C7</f>
        <v>#VALUE!</v>
      </c>
      <c r="H7" t="str">
        <f>IF(B7&gt;D7,"Yes",)</f>
        <v>Yes</v>
      </c>
      <c r="I7">
        <f>B7-D7</f>
        <v>0.69999999999999929</v>
      </c>
    </row>
    <row r="8" spans="1:9" x14ac:dyDescent="0.35">
      <c r="A8" t="s">
        <v>27</v>
      </c>
      <c r="B8">
        <v>23.2</v>
      </c>
      <c r="C8" t="s">
        <v>8</v>
      </c>
      <c r="D8">
        <v>22.8</v>
      </c>
      <c r="E8" t="s">
        <v>8</v>
      </c>
      <c r="F8" t="str">
        <f>IF(B8&gt;C8,"Yes","No")</f>
        <v>No</v>
      </c>
      <c r="G8" t="e">
        <f>B8-C8</f>
        <v>#VALUE!</v>
      </c>
      <c r="H8" t="str">
        <f>IF(B8&gt;D8,"Yes",)</f>
        <v>Yes</v>
      </c>
      <c r="I8">
        <f>B8-D8</f>
        <v>0.39999999999999858</v>
      </c>
    </row>
    <row r="9" spans="1:9" x14ac:dyDescent="0.35">
      <c r="A9" t="s">
        <v>34</v>
      </c>
      <c r="B9">
        <v>16.8</v>
      </c>
      <c r="C9">
        <v>20.6</v>
      </c>
      <c r="D9">
        <v>16.5</v>
      </c>
      <c r="F9" t="str">
        <f>IF(B9&gt;C9,"Yes","No")</f>
        <v>No</v>
      </c>
      <c r="G9">
        <f>B9-C9</f>
        <v>-3.8000000000000007</v>
      </c>
      <c r="H9" t="str">
        <f>IF(B9&gt;D9,"Yes",)</f>
        <v>Yes</v>
      </c>
      <c r="I9">
        <f>B9-D9</f>
        <v>0.30000000000000071</v>
      </c>
    </row>
  </sheetData>
  <sortState xmlns:xlrd2="http://schemas.microsoft.com/office/spreadsheetml/2017/richdata2" ref="A2:I9">
    <sortCondition descending="1" ref="I2:I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3B27-4150-4BCF-AFF6-B6F61B2F662C}">
  <dimension ref="A1:N12"/>
  <sheetViews>
    <sheetView workbookViewId="0">
      <selection activeCell="J1" sqref="J1:M2"/>
    </sheetView>
  </sheetViews>
  <sheetFormatPr defaultRowHeight="14.5" x14ac:dyDescent="0.35"/>
  <cols>
    <col min="3" max="3" width="12.81640625" customWidth="1"/>
    <col min="9" max="9" width="11.453125" customWidth="1"/>
  </cols>
  <sheetData>
    <row r="1" spans="1:14" s="2" customFormat="1" x14ac:dyDescent="0.35">
      <c r="A1" s="2" t="s">
        <v>0</v>
      </c>
      <c r="B1" s="3" t="s">
        <v>15</v>
      </c>
      <c r="C1" s="3" t="s">
        <v>36</v>
      </c>
      <c r="D1" s="3" t="s">
        <v>16</v>
      </c>
      <c r="E1" s="3" t="s">
        <v>37</v>
      </c>
      <c r="F1" s="3" t="s">
        <v>17</v>
      </c>
      <c r="G1" s="3" t="s">
        <v>38</v>
      </c>
      <c r="H1" s="3" t="s">
        <v>26</v>
      </c>
      <c r="I1" s="3" t="s">
        <v>39</v>
      </c>
      <c r="J1" s="2" t="s">
        <v>41</v>
      </c>
      <c r="K1" s="2" t="s">
        <v>45</v>
      </c>
      <c r="L1" s="2" t="s">
        <v>43</v>
      </c>
      <c r="M1" s="2" t="s">
        <v>46</v>
      </c>
      <c r="N1" s="2" t="s">
        <v>40</v>
      </c>
    </row>
    <row r="2" spans="1:14" x14ac:dyDescent="0.35">
      <c r="A2" t="s">
        <v>19</v>
      </c>
      <c r="B2">
        <v>40.6</v>
      </c>
      <c r="C2">
        <f>100-B2</f>
        <v>59.4</v>
      </c>
      <c r="D2">
        <v>37.299999999999997</v>
      </c>
      <c r="E2">
        <f>100-D2</f>
        <v>62.7</v>
      </c>
      <c r="F2">
        <v>40.200000000000003</v>
      </c>
      <c r="G2">
        <f>100-F2</f>
        <v>59.8</v>
      </c>
      <c r="H2" t="s">
        <v>8</v>
      </c>
      <c r="I2" t="e">
        <f>100-H2</f>
        <v>#VALUE!</v>
      </c>
      <c r="J2" t="str">
        <f>IF(C2&gt;E2,"Yes","No")</f>
        <v>No</v>
      </c>
      <c r="K2">
        <f>C2-E2</f>
        <v>-3.3000000000000043</v>
      </c>
      <c r="L2" t="str">
        <f>IF(C2&gt;G2,"Yes","No")</f>
        <v>No</v>
      </c>
      <c r="M2">
        <f>C2-G2</f>
        <v>-0.39999999999999858</v>
      </c>
      <c r="N2" t="e">
        <f>IF(C2&gt;I2,"Yes","No")</f>
        <v>#VALUE!</v>
      </c>
    </row>
    <row r="3" spans="1:14" x14ac:dyDescent="0.35">
      <c r="A3" t="s">
        <v>34</v>
      </c>
      <c r="B3">
        <v>34.1</v>
      </c>
      <c r="C3">
        <f>100-B3</f>
        <v>65.900000000000006</v>
      </c>
      <c r="D3">
        <v>32.5</v>
      </c>
      <c r="E3">
        <f>100-D3</f>
        <v>67.5</v>
      </c>
      <c r="F3">
        <v>35.9</v>
      </c>
      <c r="G3">
        <f>100-F3</f>
        <v>64.099999999999994</v>
      </c>
      <c r="H3" t="s">
        <v>8</v>
      </c>
      <c r="I3" t="e">
        <f>100-H3</f>
        <v>#VALUE!</v>
      </c>
      <c r="J3" t="str">
        <f>IF(C3&gt;E3,"Yes","No")</f>
        <v>No</v>
      </c>
      <c r="K3">
        <f>C3-E3</f>
        <v>-1.5999999999999943</v>
      </c>
      <c r="L3" t="str">
        <f>IF(C3&gt;G3,"Yes","No")</f>
        <v>Yes</v>
      </c>
      <c r="M3">
        <f>C3-G3</f>
        <v>1.8000000000000114</v>
      </c>
      <c r="N3" t="e">
        <f>IF(C3&gt;I3,"Yes","No")</f>
        <v>#VALUE!</v>
      </c>
    </row>
    <row r="4" spans="1:14" x14ac:dyDescent="0.35">
      <c r="A4" t="s">
        <v>32</v>
      </c>
      <c r="B4">
        <v>50</v>
      </c>
      <c r="C4">
        <f>100-B4</f>
        <v>50</v>
      </c>
      <c r="D4">
        <v>48.5</v>
      </c>
      <c r="E4">
        <f>100-D4</f>
        <v>51.5</v>
      </c>
      <c r="F4">
        <v>51.3</v>
      </c>
      <c r="G4">
        <f>100-F4</f>
        <v>48.7</v>
      </c>
      <c r="H4" t="s">
        <v>8</v>
      </c>
      <c r="I4" t="e">
        <f>100-H4</f>
        <v>#VALUE!</v>
      </c>
      <c r="J4" t="str">
        <f>IF(C4&gt;E4,"Yes","No")</f>
        <v>No</v>
      </c>
      <c r="K4">
        <f>C4-E4</f>
        <v>-1.5</v>
      </c>
      <c r="L4" t="str">
        <f>IF(C4&gt;G4,"Yes","No")</f>
        <v>Yes</v>
      </c>
      <c r="M4">
        <f>C4-G4</f>
        <v>1.2999999999999972</v>
      </c>
      <c r="N4" t="e">
        <f>IF(C4&gt;I4,"Yes","No")</f>
        <v>#VALUE!</v>
      </c>
    </row>
    <row r="5" spans="1:14" x14ac:dyDescent="0.35">
      <c r="A5" t="s">
        <v>21</v>
      </c>
      <c r="B5">
        <v>33.6</v>
      </c>
      <c r="C5">
        <f>100-B5</f>
        <v>66.400000000000006</v>
      </c>
      <c r="D5">
        <v>32.6</v>
      </c>
      <c r="E5">
        <f>100-D5</f>
        <v>67.400000000000006</v>
      </c>
      <c r="F5">
        <v>33.9</v>
      </c>
      <c r="G5">
        <f>100-F5</f>
        <v>66.099999999999994</v>
      </c>
      <c r="H5" t="s">
        <v>8</v>
      </c>
      <c r="I5" t="e">
        <f>100-H5</f>
        <v>#VALUE!</v>
      </c>
      <c r="J5" t="str">
        <f>IF(C5&gt;E5,"Yes","No")</f>
        <v>No</v>
      </c>
      <c r="K5">
        <f>C5-E5</f>
        <v>-1</v>
      </c>
      <c r="L5" t="str">
        <f>IF(C5&gt;G5,"Yes","No")</f>
        <v>Yes</v>
      </c>
      <c r="M5">
        <f>C5-G5</f>
        <v>0.30000000000001137</v>
      </c>
      <c r="N5" t="e">
        <f>IF(C5&gt;I5,"Yes","No")</f>
        <v>#VALUE!</v>
      </c>
    </row>
    <row r="6" spans="1:14" x14ac:dyDescent="0.35">
      <c r="A6" t="s">
        <v>20</v>
      </c>
      <c r="B6">
        <v>38.6</v>
      </c>
      <c r="C6">
        <f>100-B6</f>
        <v>61.4</v>
      </c>
      <c r="D6">
        <v>38</v>
      </c>
      <c r="E6">
        <f>100-D6</f>
        <v>62</v>
      </c>
      <c r="F6">
        <v>41.1</v>
      </c>
      <c r="G6">
        <f>100-F6</f>
        <v>58.9</v>
      </c>
      <c r="H6" t="s">
        <v>8</v>
      </c>
      <c r="I6" t="e">
        <f>100-H6</f>
        <v>#VALUE!</v>
      </c>
      <c r="J6" t="str">
        <f>IF(C6&gt;E6,"Yes","No")</f>
        <v>No</v>
      </c>
      <c r="K6">
        <f>C6-E6</f>
        <v>-0.60000000000000142</v>
      </c>
      <c r="L6" t="str">
        <f>IF(C6&gt;G6,"Yes","No")</f>
        <v>Yes</v>
      </c>
      <c r="M6">
        <f>C6-G6</f>
        <v>2.5</v>
      </c>
      <c r="N6" t="e">
        <f>IF(C6&gt;I6,"Yes","No")</f>
        <v>#VALUE!</v>
      </c>
    </row>
    <row r="7" spans="1:14" x14ac:dyDescent="0.35">
      <c r="A7" t="s">
        <v>33</v>
      </c>
      <c r="B7">
        <v>33.5</v>
      </c>
      <c r="C7">
        <f>100-B7</f>
        <v>66.5</v>
      </c>
      <c r="D7">
        <v>33.1</v>
      </c>
      <c r="E7">
        <f>100-D7</f>
        <v>66.900000000000006</v>
      </c>
      <c r="F7">
        <v>36.299999999999997</v>
      </c>
      <c r="G7">
        <f>100-F7</f>
        <v>63.7</v>
      </c>
      <c r="H7" t="s">
        <v>8</v>
      </c>
      <c r="I7" t="e">
        <f>100-H7</f>
        <v>#VALUE!</v>
      </c>
      <c r="J7" t="str">
        <f>IF(C7&gt;E7,"Yes","No")</f>
        <v>No</v>
      </c>
      <c r="K7">
        <f>C7-E7</f>
        <v>-0.40000000000000568</v>
      </c>
      <c r="L7" t="str">
        <f>IF(C7&gt;G7,"Yes","No")</f>
        <v>Yes</v>
      </c>
      <c r="M7">
        <f>C7-G7</f>
        <v>2.7999999999999972</v>
      </c>
      <c r="N7" t="e">
        <f>IF(C7&gt;I7,"Yes","No")</f>
        <v>#VALUE!</v>
      </c>
    </row>
    <row r="8" spans="1:14" x14ac:dyDescent="0.35">
      <c r="A8" t="s">
        <v>27</v>
      </c>
      <c r="B8">
        <v>41.9</v>
      </c>
      <c r="C8">
        <f>100-B8</f>
        <v>58.1</v>
      </c>
      <c r="D8" t="s">
        <v>8</v>
      </c>
      <c r="E8" t="e">
        <f>100-D8</f>
        <v>#VALUE!</v>
      </c>
      <c r="F8">
        <v>43.6</v>
      </c>
      <c r="G8">
        <f>100-F8</f>
        <v>56.4</v>
      </c>
      <c r="H8" t="s">
        <v>8</v>
      </c>
      <c r="I8" t="e">
        <f>100-H8</f>
        <v>#VALUE!</v>
      </c>
      <c r="J8" t="e">
        <f>IF(C8&gt;E8,"Yes","No")</f>
        <v>#VALUE!</v>
      </c>
      <c r="K8" t="e">
        <f>C8-E8</f>
        <v>#VALUE!</v>
      </c>
      <c r="L8" t="str">
        <f>IF(C8&gt;G8,"Yes","No")</f>
        <v>Yes</v>
      </c>
      <c r="M8">
        <f>C8-G8</f>
        <v>1.7000000000000028</v>
      </c>
      <c r="N8" t="e">
        <f>IF(C8&gt;I8,"Yes","No")</f>
        <v>#VALUE!</v>
      </c>
    </row>
    <row r="9" spans="1:14" x14ac:dyDescent="0.35">
      <c r="A9" t="s">
        <v>22</v>
      </c>
      <c r="B9">
        <v>52.4</v>
      </c>
      <c r="C9">
        <f>100-B9</f>
        <v>47.6</v>
      </c>
      <c r="D9" t="s">
        <v>8</v>
      </c>
      <c r="E9" t="e">
        <f>100-D9</f>
        <v>#VALUE!</v>
      </c>
      <c r="F9">
        <v>52.5</v>
      </c>
      <c r="G9">
        <f>100-F9</f>
        <v>47.5</v>
      </c>
      <c r="H9">
        <v>51.2</v>
      </c>
      <c r="I9">
        <f>100-H9</f>
        <v>48.8</v>
      </c>
      <c r="J9" t="e">
        <f>IF(C9&gt;E9,"Yes","No")</f>
        <v>#VALUE!</v>
      </c>
      <c r="K9" t="e">
        <f>C9-E9</f>
        <v>#VALUE!</v>
      </c>
      <c r="L9" t="str">
        <f>IF(C9&gt;G9,"Yes","No")</f>
        <v>Yes</v>
      </c>
      <c r="M9">
        <f>C9-G9</f>
        <v>0.10000000000000142</v>
      </c>
      <c r="N9" t="str">
        <f>IF(C9&gt;I9,"Yes","No")</f>
        <v>No</v>
      </c>
    </row>
    <row r="11" spans="1:14" x14ac:dyDescent="0.35">
      <c r="A11" t="s">
        <v>42</v>
      </c>
    </row>
    <row r="12" spans="1:14" x14ac:dyDescent="0.35">
      <c r="A12" t="s">
        <v>44</v>
      </c>
    </row>
  </sheetData>
  <sortState xmlns:xlrd2="http://schemas.microsoft.com/office/spreadsheetml/2017/richdata2" ref="A2:N9">
    <sortCondition ref="K1:K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549-475A-438D-BDAB-A6F875DDABEE}">
  <dimension ref="A1:E9"/>
  <sheetViews>
    <sheetView workbookViewId="0">
      <selection sqref="A1:A9"/>
    </sheetView>
  </sheetViews>
  <sheetFormatPr defaultRowHeight="14.5" x14ac:dyDescent="0.35"/>
  <sheetData>
    <row r="1" spans="1:5" x14ac:dyDescent="0.35">
      <c r="A1" s="2" t="s">
        <v>0</v>
      </c>
      <c r="B1" t="s">
        <v>35</v>
      </c>
      <c r="C1" t="s">
        <v>35</v>
      </c>
      <c r="D1" t="s">
        <v>35</v>
      </c>
      <c r="E1" t="s">
        <v>35</v>
      </c>
    </row>
    <row r="2" spans="1:5" x14ac:dyDescent="0.35">
      <c r="A2" t="s">
        <v>21</v>
      </c>
    </row>
    <row r="3" spans="1:5" x14ac:dyDescent="0.35">
      <c r="A3" t="s">
        <v>19</v>
      </c>
    </row>
    <row r="4" spans="1:5" x14ac:dyDescent="0.35">
      <c r="A4" t="s">
        <v>20</v>
      </c>
    </row>
    <row r="5" spans="1:5" x14ac:dyDescent="0.35">
      <c r="A5" t="s">
        <v>22</v>
      </c>
    </row>
    <row r="6" spans="1:5" x14ac:dyDescent="0.35">
      <c r="A6" t="s">
        <v>27</v>
      </c>
    </row>
    <row r="7" spans="1:5" x14ac:dyDescent="0.35">
      <c r="A7" t="s">
        <v>32</v>
      </c>
    </row>
    <row r="8" spans="1:5" x14ac:dyDescent="0.35">
      <c r="A8" t="s">
        <v>33</v>
      </c>
    </row>
    <row r="9" spans="1:5" x14ac:dyDescent="0.35">
      <c r="A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diary</vt:lpstr>
      <vt:lpstr>plea deal</vt:lpstr>
      <vt:lpstr>brought to DA</vt:lpstr>
      <vt:lpstr>dismissal</vt:lpstr>
      <vt:lpstr>charge reduction likelihood</vt:lpstr>
      <vt:lpstr>deferral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2023-02-15T18:39:10Z</dcterms:created>
  <dcterms:modified xsi:type="dcterms:W3CDTF">2023-02-16T00:42:34Z</dcterms:modified>
</cp:coreProperties>
</file>