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H:\Politics\2022 general election\"/>
    </mc:Choice>
  </mc:AlternateContent>
  <xr:revisionPtr revIDLastSave="0" documentId="13_ncr:1_{F132FF57-8E75-473D-BEB9-0E8D3C3AC6D2}" xr6:coauthVersionLast="47" xr6:coauthVersionMax="47" xr10:uidLastSave="{00000000-0000-0000-0000-000000000000}"/>
  <bookViews>
    <workbookView xWindow="-120" yWindow="-120" windowWidth="29040" windowHeight="15840" tabRatio="680" activeTab="1" xr2:uid="{530BC269-2531-44A1-8E85-BF031E6553EC}"/>
  </bookViews>
  <sheets>
    <sheet name="Data diary" sheetId="10" r:id="rId1"/>
    <sheet name="party_turnout" sheetId="12" r:id="rId2"/>
    <sheet name="Voter_Counts" sheetId="2" r:id="rId3"/>
    <sheet name="Prog_All_Returned_Ballots_Cnty" sheetId="11" r:id="rId4"/>
    <sheet name="Raw_All_Returned_Ballots_County" sheetId="3" r:id="rId5"/>
    <sheet name="party_mail_in-person" sheetId="13" r:id="rId6"/>
    <sheet name="clean gender_age" sheetId="15" r:id="rId7"/>
    <sheet name="in prog gender_age" sheetId="14" r:id="rId8"/>
    <sheet name="subcat - age_gender_party" sheetId="17" r:id="rId9"/>
    <sheet name="totals - age_gender_party" sheetId="16" r:id="rId10"/>
    <sheet name="All_Returned_Ballots_GenderAge" sheetId="9" r:id="rId11"/>
    <sheet name="Returned_Mail_Ballots_GenderAge" sheetId="5" r:id="rId12"/>
    <sheet name="In_Person_Ballots_GenderAge" sheetId="6" r:id="rId13"/>
    <sheet name="In_Person_by_Party_County" sheetId="8"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1" i="16" l="1"/>
  <c r="B40" i="16"/>
  <c r="B37" i="16"/>
  <c r="J11" i="14"/>
  <c r="J10" i="14"/>
  <c r="D2" i="14"/>
  <c r="G32" i="16"/>
  <c r="H32" i="16"/>
  <c r="C30" i="16"/>
  <c r="C33" i="16" s="1"/>
  <c r="D30" i="16"/>
  <c r="D33" i="16" s="1"/>
  <c r="E30" i="16"/>
  <c r="E33" i="16" s="1"/>
  <c r="G30" i="16"/>
  <c r="G33" i="16" s="1"/>
  <c r="H30" i="16"/>
  <c r="H33" i="16" s="1"/>
  <c r="I30" i="16"/>
  <c r="B43" i="16" s="1"/>
  <c r="J30" i="16"/>
  <c r="J32" i="16" s="1"/>
  <c r="K30" i="16"/>
  <c r="K33" i="16" s="1"/>
  <c r="F30" i="16"/>
  <c r="F32" i="16" s="1"/>
  <c r="B28" i="16"/>
  <c r="B27" i="16"/>
  <c r="B26" i="16"/>
  <c r="B25" i="16"/>
  <c r="B24" i="16"/>
  <c r="B23" i="16"/>
  <c r="B22" i="16"/>
  <c r="B21" i="16"/>
  <c r="B19" i="16"/>
  <c r="B18" i="16"/>
  <c r="B17" i="16"/>
  <c r="B16" i="16"/>
  <c r="B15" i="16"/>
  <c r="B14" i="16"/>
  <c r="B13" i="16"/>
  <c r="B12" i="16"/>
  <c r="B10" i="16"/>
  <c r="B9" i="16"/>
  <c r="B8" i="16"/>
  <c r="B7" i="16"/>
  <c r="B6" i="16"/>
  <c r="B5" i="16"/>
  <c r="B4" i="16"/>
  <c r="B3" i="16"/>
  <c r="B39" i="14"/>
  <c r="B37" i="14"/>
  <c r="B36" i="14"/>
  <c r="D33" i="14"/>
  <c r="D32" i="14"/>
  <c r="B28" i="14"/>
  <c r="B27" i="14"/>
  <c r="B26" i="14"/>
  <c r="B25" i="14"/>
  <c r="B24" i="14"/>
  <c r="B23" i="14"/>
  <c r="B22" i="14"/>
  <c r="B21" i="14"/>
  <c r="B19" i="14"/>
  <c r="B18" i="14"/>
  <c r="B17" i="14"/>
  <c r="B16" i="14"/>
  <c r="B15" i="14"/>
  <c r="B14" i="14"/>
  <c r="B13" i="14"/>
  <c r="B12" i="14"/>
  <c r="B10" i="14"/>
  <c r="B9" i="14"/>
  <c r="B8" i="14"/>
  <c r="B7" i="14"/>
  <c r="B6" i="14"/>
  <c r="B5" i="14"/>
  <c r="B4" i="14"/>
  <c r="B3" i="14"/>
  <c r="F29" i="13"/>
  <c r="F26" i="13"/>
  <c r="F17" i="13"/>
  <c r="F16" i="13"/>
  <c r="C37" i="13"/>
  <c r="F37" i="13" s="1"/>
  <c r="C36" i="13"/>
  <c r="F4" i="13"/>
  <c r="C4" i="13"/>
  <c r="K33" i="9"/>
  <c r="C38" i="13"/>
  <c r="F36" i="13"/>
  <c r="E22" i="12"/>
  <c r="G22" i="12" s="1"/>
  <c r="G16" i="12"/>
  <c r="G15" i="12"/>
  <c r="G14" i="12"/>
  <c r="G13" i="12"/>
  <c r="G17" i="12"/>
  <c r="G18" i="12"/>
  <c r="G12" i="12"/>
  <c r="G20" i="12"/>
  <c r="G19" i="12"/>
  <c r="K5" i="12"/>
  <c r="K7" i="12" s="1"/>
  <c r="C7" i="12"/>
  <c r="D7" i="12"/>
  <c r="E7" i="12"/>
  <c r="F7" i="12"/>
  <c r="G7" i="12"/>
  <c r="H7" i="12"/>
  <c r="I7" i="12"/>
  <c r="J7" i="12"/>
  <c r="B7" i="12"/>
  <c r="C69" i="11"/>
  <c r="D69" i="11"/>
  <c r="E69" i="11"/>
  <c r="F69" i="11"/>
  <c r="G69" i="11"/>
  <c r="H69" i="11"/>
  <c r="I69" i="11"/>
  <c r="J69" i="11"/>
  <c r="K69" i="11"/>
  <c r="B69" i="11"/>
  <c r="J67" i="11"/>
  <c r="I67" i="11"/>
  <c r="H67" i="11"/>
  <c r="G67" i="11"/>
  <c r="F67" i="11"/>
  <c r="E67" i="11"/>
  <c r="D67" i="11"/>
  <c r="C67" i="11"/>
  <c r="B67" i="11"/>
  <c r="K66" i="11"/>
  <c r="K65" i="11"/>
  <c r="K64" i="11"/>
  <c r="K63" i="11"/>
  <c r="K62" i="11"/>
  <c r="K61" i="11"/>
  <c r="K60" i="11"/>
  <c r="K59" i="11"/>
  <c r="K58" i="11"/>
  <c r="K57" i="11"/>
  <c r="K56" i="11"/>
  <c r="K55" i="11"/>
  <c r="K54" i="11"/>
  <c r="K53" i="11"/>
  <c r="K52" i="11"/>
  <c r="K51" i="11"/>
  <c r="K50" i="11"/>
  <c r="K49" i="11"/>
  <c r="K48" i="11"/>
  <c r="K47" i="11"/>
  <c r="K46" i="11"/>
  <c r="K45" i="11"/>
  <c r="K44" i="11"/>
  <c r="K43" i="11"/>
  <c r="K42" i="11"/>
  <c r="K41" i="11"/>
  <c r="K40" i="11"/>
  <c r="K39" i="11"/>
  <c r="K38" i="11"/>
  <c r="K37" i="11"/>
  <c r="K36" i="11"/>
  <c r="K35" i="11"/>
  <c r="K34" i="11"/>
  <c r="K33" i="11"/>
  <c r="K32" i="11"/>
  <c r="K31" i="11"/>
  <c r="K30" i="11"/>
  <c r="K29" i="11"/>
  <c r="K28" i="11"/>
  <c r="K27" i="11"/>
  <c r="K26" i="11"/>
  <c r="K25" i="11"/>
  <c r="K24" i="11"/>
  <c r="K23" i="11"/>
  <c r="K22" i="11"/>
  <c r="K21" i="11"/>
  <c r="K20" i="11"/>
  <c r="K19" i="11"/>
  <c r="K18" i="11"/>
  <c r="K17" i="11"/>
  <c r="K16" i="11"/>
  <c r="K15" i="11"/>
  <c r="K14" i="11"/>
  <c r="K13" i="11"/>
  <c r="K12" i="11"/>
  <c r="K11" i="11"/>
  <c r="K10" i="11"/>
  <c r="K9" i="11"/>
  <c r="K8" i="11"/>
  <c r="K7" i="11"/>
  <c r="K6" i="11"/>
  <c r="K5" i="11"/>
  <c r="K4" i="11"/>
  <c r="K3" i="11"/>
  <c r="K67" i="11" s="1"/>
  <c r="S30" i="9"/>
  <c r="S29" i="9"/>
  <c r="S28" i="9"/>
  <c r="S27" i="9"/>
  <c r="S26" i="9"/>
  <c r="S25" i="9"/>
  <c r="S24" i="9"/>
  <c r="S23" i="9"/>
  <c r="D67" i="8"/>
  <c r="J30" i="9"/>
  <c r="J29" i="9"/>
  <c r="J28" i="9"/>
  <c r="J27" i="9"/>
  <c r="J26" i="9"/>
  <c r="J25" i="9"/>
  <c r="J24" i="9"/>
  <c r="J23" i="9"/>
  <c r="I22" i="9"/>
  <c r="H22" i="9"/>
  <c r="J21" i="9"/>
  <c r="J20" i="9"/>
  <c r="J19" i="9"/>
  <c r="J18" i="9"/>
  <c r="J17" i="9"/>
  <c r="J16" i="9"/>
  <c r="J15" i="9"/>
  <c r="J14" i="9"/>
  <c r="I13" i="9"/>
  <c r="H13" i="9"/>
  <c r="J12" i="9"/>
  <c r="J11" i="9"/>
  <c r="J10" i="9"/>
  <c r="J9" i="9"/>
  <c r="J8" i="9"/>
  <c r="J7" i="9"/>
  <c r="J6" i="9"/>
  <c r="J5" i="9"/>
  <c r="I4" i="9"/>
  <c r="H4" i="9"/>
  <c r="D67" i="3"/>
  <c r="D4" i="2"/>
  <c r="AA22" i="9"/>
  <c r="Z22" i="9"/>
  <c r="AA13" i="9"/>
  <c r="Z13" i="9"/>
  <c r="AA4" i="9"/>
  <c r="Z4" i="9"/>
  <c r="X22" i="9"/>
  <c r="W22" i="9"/>
  <c r="X13" i="9"/>
  <c r="W13" i="9"/>
  <c r="X4" i="9"/>
  <c r="W4" i="9"/>
  <c r="U22" i="9"/>
  <c r="T22" i="9"/>
  <c r="U13" i="9"/>
  <c r="T13" i="9"/>
  <c r="U4" i="9"/>
  <c r="T4" i="9"/>
  <c r="R22" i="9"/>
  <c r="Q22" i="9"/>
  <c r="R13" i="9"/>
  <c r="Q13" i="9"/>
  <c r="R4" i="9"/>
  <c r="Q4" i="9"/>
  <c r="O22" i="9"/>
  <c r="N22" i="9"/>
  <c r="O13" i="9"/>
  <c r="N13" i="9"/>
  <c r="O4" i="9"/>
  <c r="O31" i="9" s="1"/>
  <c r="N4" i="9"/>
  <c r="N31" i="9" s="1"/>
  <c r="L22" i="9"/>
  <c r="K22" i="9"/>
  <c r="L13" i="9"/>
  <c r="K13" i="9"/>
  <c r="L4" i="9"/>
  <c r="K4" i="9"/>
  <c r="F22" i="9"/>
  <c r="E22" i="9"/>
  <c r="F13" i="9"/>
  <c r="E13" i="9"/>
  <c r="F4" i="9"/>
  <c r="E4" i="9"/>
  <c r="C22" i="9"/>
  <c r="B22" i="9"/>
  <c r="C13" i="9"/>
  <c r="B13" i="9"/>
  <c r="C4" i="9"/>
  <c r="B4" i="9"/>
  <c r="I32" i="16" l="1"/>
  <c r="B38" i="16"/>
  <c r="B45" i="16"/>
  <c r="I33" i="16"/>
  <c r="B35" i="16"/>
  <c r="E32" i="16"/>
  <c r="D32" i="16"/>
  <c r="C32" i="16"/>
  <c r="J33" i="16"/>
  <c r="F33" i="16"/>
  <c r="K32" i="16"/>
  <c r="C31" i="9"/>
  <c r="I31" i="9"/>
  <c r="AA31" i="9"/>
  <c r="X31" i="9"/>
  <c r="L31" i="9"/>
  <c r="J4" i="9"/>
  <c r="Z31" i="9"/>
  <c r="W31" i="9"/>
  <c r="U31" i="9"/>
  <c r="T31" i="9"/>
  <c r="R31" i="9"/>
  <c r="E31" i="9"/>
  <c r="F31" i="9"/>
  <c r="Q31" i="9"/>
  <c r="K31" i="9"/>
  <c r="J22" i="9"/>
  <c r="J13" i="9"/>
  <c r="H31" i="9"/>
  <c r="B31" i="9"/>
  <c r="D22" i="9"/>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2" i="2"/>
  <c r="K3" i="2"/>
  <c r="J31" i="9" l="1"/>
  <c r="K4" i="2"/>
  <c r="D25" i="9"/>
  <c r="D5" i="9"/>
  <c r="D4" i="9"/>
  <c r="AB30" i="9" l="1"/>
  <c r="Y30" i="9"/>
  <c r="V30" i="9"/>
  <c r="P30" i="9"/>
  <c r="M30" i="9"/>
  <c r="G30" i="9"/>
  <c r="D30" i="9"/>
  <c r="AB29" i="9"/>
  <c r="Y29" i="9"/>
  <c r="V29" i="9"/>
  <c r="P29" i="9"/>
  <c r="M29" i="9"/>
  <c r="G29" i="9"/>
  <c r="D29" i="9"/>
  <c r="AB28" i="9"/>
  <c r="Y28" i="9"/>
  <c r="V28" i="9"/>
  <c r="P28" i="9"/>
  <c r="M28" i="9"/>
  <c r="G28" i="9"/>
  <c r="D28" i="9"/>
  <c r="AB27" i="9"/>
  <c r="Y27" i="9"/>
  <c r="V27" i="9"/>
  <c r="P27" i="9"/>
  <c r="M27" i="9"/>
  <c r="G27" i="9"/>
  <c r="D27" i="9"/>
  <c r="AB26" i="9"/>
  <c r="Y26" i="9"/>
  <c r="V26" i="9"/>
  <c r="P26" i="9"/>
  <c r="M26" i="9"/>
  <c r="G26" i="9"/>
  <c r="D26" i="9"/>
  <c r="AB25" i="9"/>
  <c r="Y25" i="9"/>
  <c r="V25" i="9"/>
  <c r="P25" i="9"/>
  <c r="M25" i="9"/>
  <c r="G25" i="9"/>
  <c r="AB24" i="9"/>
  <c r="Y24" i="9"/>
  <c r="V24" i="9"/>
  <c r="P24" i="9"/>
  <c r="M24" i="9"/>
  <c r="G24" i="9"/>
  <c r="D24" i="9"/>
  <c r="AB23" i="9"/>
  <c r="Y23" i="9"/>
  <c r="V23" i="9"/>
  <c r="P23" i="9"/>
  <c r="M23" i="9"/>
  <c r="G23" i="9"/>
  <c r="D23" i="9"/>
  <c r="AB22" i="9"/>
  <c r="Y22" i="9"/>
  <c r="V22" i="9"/>
  <c r="S22" i="9"/>
  <c r="P22" i="9"/>
  <c r="M22" i="9"/>
  <c r="G22" i="9"/>
  <c r="AB21" i="9"/>
  <c r="Y21" i="9"/>
  <c r="V21" i="9"/>
  <c r="S21" i="9"/>
  <c r="P21" i="9"/>
  <c r="M21" i="9"/>
  <c r="G21" i="9"/>
  <c r="D21" i="9"/>
  <c r="AB20" i="9"/>
  <c r="Y20" i="9"/>
  <c r="V20" i="9"/>
  <c r="S20" i="9"/>
  <c r="P20" i="9"/>
  <c r="M20" i="9"/>
  <c r="G20" i="9"/>
  <c r="D20" i="9"/>
  <c r="AB19" i="9"/>
  <c r="Y19" i="9"/>
  <c r="V19" i="9"/>
  <c r="S19" i="9"/>
  <c r="P19" i="9"/>
  <c r="M19" i="9"/>
  <c r="G19" i="9"/>
  <c r="D19" i="9"/>
  <c r="AB18" i="9"/>
  <c r="Y18" i="9"/>
  <c r="V18" i="9"/>
  <c r="S18" i="9"/>
  <c r="P18" i="9"/>
  <c r="M18" i="9"/>
  <c r="G18" i="9"/>
  <c r="D18" i="9"/>
  <c r="AB17" i="9"/>
  <c r="Y17" i="9"/>
  <c r="V17" i="9"/>
  <c r="S17" i="9"/>
  <c r="P17" i="9"/>
  <c r="M17" i="9"/>
  <c r="G17" i="9"/>
  <c r="D17" i="9"/>
  <c r="AB16" i="9"/>
  <c r="Y16" i="9"/>
  <c r="V16" i="9"/>
  <c r="S16" i="9"/>
  <c r="P16" i="9"/>
  <c r="M16" i="9"/>
  <c r="G16" i="9"/>
  <c r="D16" i="9"/>
  <c r="AB15" i="9"/>
  <c r="Y15" i="9"/>
  <c r="V15" i="9"/>
  <c r="S15" i="9"/>
  <c r="P15" i="9"/>
  <c r="M15" i="9"/>
  <c r="G15" i="9"/>
  <c r="D15" i="9"/>
  <c r="AB14" i="9"/>
  <c r="Y14" i="9"/>
  <c r="V14" i="9"/>
  <c r="S14" i="9"/>
  <c r="P14" i="9"/>
  <c r="M14" i="9"/>
  <c r="G14" i="9"/>
  <c r="D14" i="9"/>
  <c r="AB13" i="9"/>
  <c r="V13" i="9"/>
  <c r="S13" i="9"/>
  <c r="P13" i="9"/>
  <c r="M13" i="9"/>
  <c r="G13" i="9"/>
  <c r="D13" i="9"/>
  <c r="AB12" i="9"/>
  <c r="Y12" i="9"/>
  <c r="V12" i="9"/>
  <c r="S12" i="9"/>
  <c r="P12" i="9"/>
  <c r="M12" i="9"/>
  <c r="G12" i="9"/>
  <c r="D12" i="9"/>
  <c r="AB11" i="9"/>
  <c r="Y11" i="9"/>
  <c r="V11" i="9"/>
  <c r="S11" i="9"/>
  <c r="P11" i="9"/>
  <c r="M11" i="9"/>
  <c r="G11" i="9"/>
  <c r="D11" i="9"/>
  <c r="AB10" i="9"/>
  <c r="Y10" i="9"/>
  <c r="V10" i="9"/>
  <c r="S10" i="9"/>
  <c r="P10" i="9"/>
  <c r="M10" i="9"/>
  <c r="G10" i="9"/>
  <c r="D10" i="9"/>
  <c r="AB9" i="9"/>
  <c r="Y9" i="9"/>
  <c r="V9" i="9"/>
  <c r="S9" i="9"/>
  <c r="P9" i="9"/>
  <c r="M9" i="9"/>
  <c r="G9" i="9"/>
  <c r="D9" i="9"/>
  <c r="AB8" i="9"/>
  <c r="Y8" i="9"/>
  <c r="V8" i="9"/>
  <c r="S8" i="9"/>
  <c r="P8" i="9"/>
  <c r="M8" i="9"/>
  <c r="G8" i="9"/>
  <c r="D8" i="9"/>
  <c r="AB7" i="9"/>
  <c r="Y7" i="9"/>
  <c r="V7" i="9"/>
  <c r="S7" i="9"/>
  <c r="P7" i="9"/>
  <c r="M7" i="9"/>
  <c r="G7" i="9"/>
  <c r="D7" i="9"/>
  <c r="AB6" i="9"/>
  <c r="Y6" i="9"/>
  <c r="V6" i="9"/>
  <c r="S6" i="9"/>
  <c r="P6" i="9"/>
  <c r="M6" i="9"/>
  <c r="G6" i="9"/>
  <c r="D6" i="9"/>
  <c r="AB5" i="9"/>
  <c r="Y5" i="9"/>
  <c r="V5" i="9"/>
  <c r="S5" i="9"/>
  <c r="P5" i="9"/>
  <c r="M5" i="9"/>
  <c r="G5" i="9"/>
  <c r="AB4" i="9"/>
  <c r="Y4" i="9"/>
  <c r="V4" i="9"/>
  <c r="S4" i="9"/>
  <c r="P4" i="9"/>
  <c r="AC24" i="9" l="1"/>
  <c r="AC21" i="9"/>
  <c r="AC15" i="9"/>
  <c r="AC9" i="9"/>
  <c r="AC26" i="9"/>
  <c r="AC27" i="9"/>
  <c r="AC25" i="9"/>
  <c r="AC16" i="9"/>
  <c r="AC19" i="9"/>
  <c r="AC14" i="9"/>
  <c r="AC12" i="9"/>
  <c r="AC8" i="9"/>
  <c r="AC11" i="9"/>
  <c r="AC5" i="9"/>
  <c r="AC30" i="9"/>
  <c r="AC22" i="9"/>
  <c r="AC10" i="9"/>
  <c r="AC7" i="9"/>
  <c r="AC6" i="9"/>
  <c r="AC28" i="9"/>
  <c r="AC29" i="9"/>
  <c r="AC23" i="9"/>
  <c r="AC18" i="9"/>
  <c r="AC17" i="9"/>
  <c r="AC20" i="9"/>
  <c r="V31" i="9"/>
  <c r="S31" i="9"/>
  <c r="P31" i="9"/>
  <c r="AB31" i="9"/>
  <c r="M4" i="9"/>
  <c r="M31" i="9" s="1"/>
  <c r="G4" i="9"/>
  <c r="Y13" i="9"/>
  <c r="AC13" i="9" s="1"/>
  <c r="K4" i="5"/>
  <c r="K5" i="5"/>
  <c r="K6" i="5"/>
  <c r="K7" i="5"/>
  <c r="K8" i="5"/>
  <c r="K9" i="5"/>
  <c r="K10" i="5"/>
  <c r="K11" i="5"/>
  <c r="K13" i="5"/>
  <c r="K14" i="5"/>
  <c r="K15" i="5"/>
  <c r="K16" i="5"/>
  <c r="K17" i="5"/>
  <c r="K18" i="5"/>
  <c r="K19" i="5"/>
  <c r="K20" i="5"/>
  <c r="K22" i="5"/>
  <c r="K23" i="5"/>
  <c r="K24" i="5"/>
  <c r="K25" i="5"/>
  <c r="K26" i="5"/>
  <c r="K27" i="5"/>
  <c r="K28" i="5"/>
  <c r="K29" i="5"/>
  <c r="K21" i="5"/>
  <c r="K12" i="5"/>
  <c r="K3" i="5"/>
  <c r="AC4" i="9" l="1"/>
  <c r="AC31" i="9" s="1"/>
  <c r="G31" i="9"/>
  <c r="D31" i="9"/>
  <c r="Y31" i="9"/>
  <c r="K30" i="5"/>
  <c r="J67" i="8"/>
  <c r="I67" i="8"/>
  <c r="H67" i="8"/>
  <c r="G67" i="8"/>
  <c r="F67" i="8"/>
  <c r="E67" i="8"/>
  <c r="C67" i="8"/>
  <c r="B67" i="8"/>
  <c r="K66" i="8"/>
  <c r="K65" i="8"/>
  <c r="K64" i="8"/>
  <c r="K63" i="8"/>
  <c r="K62" i="8"/>
  <c r="K61" i="8"/>
  <c r="K60" i="8"/>
  <c r="K59" i="8"/>
  <c r="K58" i="8"/>
  <c r="K57" i="8"/>
  <c r="K56" i="8"/>
  <c r="K55" i="8"/>
  <c r="K54" i="8"/>
  <c r="K53" i="8"/>
  <c r="K52" i="8"/>
  <c r="K51" i="8"/>
  <c r="K50" i="8"/>
  <c r="K49" i="8"/>
  <c r="K48" i="8"/>
  <c r="K47" i="8"/>
  <c r="K46" i="8"/>
  <c r="K45" i="8"/>
  <c r="K44" i="8"/>
  <c r="K43" i="8"/>
  <c r="K42" i="8"/>
  <c r="K41" i="8"/>
  <c r="K40" i="8"/>
  <c r="K39" i="8"/>
  <c r="K38" i="8"/>
  <c r="K37" i="8"/>
  <c r="K36" i="8"/>
  <c r="K35" i="8"/>
  <c r="K34" i="8"/>
  <c r="K33" i="8"/>
  <c r="K32" i="8"/>
  <c r="K31" i="8"/>
  <c r="K30" i="8"/>
  <c r="K29" i="8"/>
  <c r="K28" i="8"/>
  <c r="K27" i="8"/>
  <c r="K26" i="8"/>
  <c r="K25" i="8"/>
  <c r="K24" i="8"/>
  <c r="K23" i="8"/>
  <c r="K22" i="8"/>
  <c r="K21" i="8"/>
  <c r="K20" i="8"/>
  <c r="K19" i="8"/>
  <c r="K18" i="8"/>
  <c r="K17" i="8"/>
  <c r="K16" i="8"/>
  <c r="K15" i="8"/>
  <c r="K14" i="8"/>
  <c r="K13" i="8"/>
  <c r="K12" i="8"/>
  <c r="K11" i="8"/>
  <c r="K10" i="8"/>
  <c r="K9" i="8"/>
  <c r="K8" i="8"/>
  <c r="K7" i="8"/>
  <c r="K6" i="8"/>
  <c r="K5" i="8"/>
  <c r="K4" i="8"/>
  <c r="K3" i="8"/>
  <c r="K27" i="6"/>
  <c r="K26" i="6"/>
  <c r="K67" i="8" l="1"/>
  <c r="K29" i="6"/>
  <c r="K28" i="6"/>
  <c r="K4" i="6"/>
  <c r="K5" i="6"/>
  <c r="K6" i="6"/>
  <c r="K8" i="6"/>
  <c r="K9" i="6"/>
  <c r="K10" i="6"/>
  <c r="K11" i="6"/>
  <c r="K14" i="6"/>
  <c r="K15" i="6"/>
  <c r="K16" i="6"/>
  <c r="K17" i="6"/>
  <c r="K18" i="6"/>
  <c r="K19" i="6"/>
  <c r="K20" i="6"/>
  <c r="K22" i="6"/>
  <c r="K24" i="6"/>
  <c r="K25" i="6"/>
  <c r="K23" i="6"/>
  <c r="K7" i="6"/>
  <c r="K3" i="3"/>
  <c r="C67" i="3"/>
  <c r="E67" i="3"/>
  <c r="F67" i="3"/>
  <c r="G67" i="3"/>
  <c r="H67" i="3"/>
  <c r="I67" i="3"/>
  <c r="J67" i="3"/>
  <c r="B67" i="3"/>
  <c r="C4" i="2"/>
  <c r="E4" i="2"/>
  <c r="F4" i="2"/>
  <c r="G4" i="2"/>
  <c r="H4" i="2"/>
  <c r="I4" i="2"/>
  <c r="J4" i="2"/>
  <c r="B4" i="2"/>
  <c r="K13" i="6" l="1"/>
  <c r="K21" i="6"/>
  <c r="K67" i="3"/>
  <c r="K3" i="6"/>
  <c r="K12" i="6"/>
  <c r="K30" i="6" l="1"/>
</calcChain>
</file>

<file path=xl/sharedStrings.xml><?xml version="1.0" encoding="utf-8"?>
<sst xmlns="http://schemas.openxmlformats.org/spreadsheetml/2006/main" count="711" uniqueCount="172">
  <si>
    <t>DEM</t>
  </si>
  <si>
    <t>LBR</t>
  </si>
  <si>
    <t>REP</t>
  </si>
  <si>
    <t>GRAND TOTAL</t>
  </si>
  <si>
    <t>Active</t>
  </si>
  <si>
    <t>Inactive</t>
  </si>
  <si>
    <t>Grand Total</t>
  </si>
  <si>
    <t>COUNTY</t>
  </si>
  <si>
    <t>Adams</t>
  </si>
  <si>
    <t>Alamosa</t>
  </si>
  <si>
    <t>Arapahoe</t>
  </si>
  <si>
    <t>Archuleta</t>
  </si>
  <si>
    <t>Baca</t>
  </si>
  <si>
    <t>Bent</t>
  </si>
  <si>
    <t>Boulder</t>
  </si>
  <si>
    <t>Broomfield</t>
  </si>
  <si>
    <t>Chaffee</t>
  </si>
  <si>
    <t>Cheyenne</t>
  </si>
  <si>
    <t>Clear Creek</t>
  </si>
  <si>
    <t>Conejos</t>
  </si>
  <si>
    <t>Costilla</t>
  </si>
  <si>
    <t>Crowley</t>
  </si>
  <si>
    <t>Custer</t>
  </si>
  <si>
    <t>Delta</t>
  </si>
  <si>
    <t>Denver</t>
  </si>
  <si>
    <t>Dolores</t>
  </si>
  <si>
    <t>Douglas</t>
  </si>
  <si>
    <t>Eagle</t>
  </si>
  <si>
    <t>El Paso</t>
  </si>
  <si>
    <t>Elbert</t>
  </si>
  <si>
    <t>Fremont</t>
  </si>
  <si>
    <t>Garfield</t>
  </si>
  <si>
    <t>Gilpin</t>
  </si>
  <si>
    <t>Grand</t>
  </si>
  <si>
    <t>Gunnison</t>
  </si>
  <si>
    <t>Hinsdale</t>
  </si>
  <si>
    <t>Huerfano</t>
  </si>
  <si>
    <t>Jackson</t>
  </si>
  <si>
    <t>Jefferson</t>
  </si>
  <si>
    <t>Kiowa</t>
  </si>
  <si>
    <t>Kit Carson</t>
  </si>
  <si>
    <t>La Plata</t>
  </si>
  <si>
    <t>Lake</t>
  </si>
  <si>
    <t>Larimer</t>
  </si>
  <si>
    <t>Las Animas</t>
  </si>
  <si>
    <t>Lincoln</t>
  </si>
  <si>
    <t>Logan</t>
  </si>
  <si>
    <t>Mesa</t>
  </si>
  <si>
    <t>Mineral</t>
  </si>
  <si>
    <t>Moffat</t>
  </si>
  <si>
    <t>Montezuma</t>
  </si>
  <si>
    <t>Montrose</t>
  </si>
  <si>
    <t>Morgan</t>
  </si>
  <si>
    <t>Otero</t>
  </si>
  <si>
    <t>Ouray</t>
  </si>
  <si>
    <t>Park</t>
  </si>
  <si>
    <t>Phillips</t>
  </si>
  <si>
    <t>Pitkin</t>
  </si>
  <si>
    <t>Prowers</t>
  </si>
  <si>
    <t>Pueblo</t>
  </si>
  <si>
    <t>Rio Blanco</t>
  </si>
  <si>
    <t>Rio Grande</t>
  </si>
  <si>
    <t>Routt</t>
  </si>
  <si>
    <t>Saguache</t>
  </si>
  <si>
    <t>San Juan</t>
  </si>
  <si>
    <t>San Miguel</t>
  </si>
  <si>
    <t>Sedgwick</t>
  </si>
  <si>
    <t>Summit</t>
  </si>
  <si>
    <t>Teller</t>
  </si>
  <si>
    <t>Washington</t>
  </si>
  <si>
    <t>Weld</t>
  </si>
  <si>
    <t>Yuma</t>
  </si>
  <si>
    <t>GENDER/AGE RANGE</t>
  </si>
  <si>
    <t>In Person</t>
  </si>
  <si>
    <t>Mail</t>
  </si>
  <si>
    <t>REP Total</t>
  </si>
  <si>
    <t>Female</t>
  </si>
  <si>
    <t>&lt;18</t>
  </si>
  <si>
    <t>18-24</t>
  </si>
  <si>
    <t>25-34</t>
  </si>
  <si>
    <t>35-44</t>
  </si>
  <si>
    <t>45-54</t>
  </si>
  <si>
    <t>55-64</t>
  </si>
  <si>
    <t>65-74</t>
  </si>
  <si>
    <t>75 AND OVER</t>
  </si>
  <si>
    <t>Male</t>
  </si>
  <si>
    <t>ALL RETURNED BALLOTS - MAIL AND IN PERSON COMBINED</t>
  </si>
  <si>
    <t>RETURNED MAIL BALLOTS</t>
  </si>
  <si>
    <t>UAF</t>
  </si>
  <si>
    <t>Voter Status</t>
  </si>
  <si>
    <t>ACN</t>
  </si>
  <si>
    <t>APV</t>
  </si>
  <si>
    <t>GRN</t>
  </si>
  <si>
    <t>UNI</t>
  </si>
  <si>
    <t>ACN Total</t>
  </si>
  <si>
    <t>GRN Total</t>
  </si>
  <si>
    <t>UAF Total</t>
  </si>
  <si>
    <t>UNI Total</t>
  </si>
  <si>
    <t>Gender/Age Range</t>
  </si>
  <si>
    <t>IN PERSON BALLOTS</t>
  </si>
  <si>
    <t>APV Total</t>
  </si>
  <si>
    <t>CTR</t>
  </si>
  <si>
    <t>CTR Total</t>
  </si>
  <si>
    <t>DEM Total</t>
  </si>
  <si>
    <t>Unknown</t>
  </si>
  <si>
    <t>LBR Total</t>
  </si>
  <si>
    <r>
      <t>From:</t>
    </r>
    <r>
      <rPr>
        <sz val="11"/>
        <color theme="1"/>
        <rFont val="Calibri"/>
        <family val="2"/>
      </rPr>
      <t xml:space="preserve"> Jack Todd &lt;Jack.Todd@ColoradoSOS.gov&gt;</t>
    </r>
  </si>
  <si>
    <r>
      <t>Sent:</t>
    </r>
    <r>
      <rPr>
        <sz val="11"/>
        <color theme="1"/>
        <rFont val="Calibri"/>
        <family val="2"/>
      </rPr>
      <t xml:space="preserve"> Wednesday, November 9, 2022 11:56 AM</t>
    </r>
  </si>
  <si>
    <r>
      <t>To:</t>
    </r>
    <r>
      <rPr>
        <sz val="11"/>
        <color theme="1"/>
        <rFont val="Calibri"/>
        <family val="2"/>
      </rPr>
      <t xml:space="preserve"> Newman, Zack &lt;zack.newman@9news.com&gt;; Annie Orloff &lt;Annie.Orloff@coloradosos.gov&gt;</t>
    </r>
  </si>
  <si>
    <r>
      <t>Subject:</t>
    </r>
    <r>
      <rPr>
        <sz val="11"/>
        <color theme="1"/>
        <rFont val="Calibri"/>
        <family val="2"/>
      </rPr>
      <t xml:space="preserve"> RE: RELEASE: State General Election Ballots Returned: November 9, 2022</t>
    </r>
  </si>
  <si>
    <t xml:space="preserve">Hey Zack, </t>
  </si>
  <si>
    <t>The four abbreviations you listed are short for American Constitution, Approval Voting, Center, and Democrat. Counties will be your best resource for the number of active voters. You can also find this information on our ENR site by clicking “counties reporting” and then going into the individual county pages. On the right-hand side you’ll see an “Active Voters” count.</t>
  </si>
  <si>
    <t>Jack</t>
  </si>
  <si>
    <t xml:space="preserve">State General Election Ballots Returned: </t>
  </si>
  <si>
    <r>
      <t xml:space="preserve">Denver, Colo – The Secretary of State’s office will send a daily update on Wednesday, November 9, Thursday, November 10, and Monday, November 14 reporting the number of ballots returned to County Clerks for the General Election on November 8, 2022. As of 11:59 p.m. on November 8, </t>
    </r>
    <r>
      <rPr>
        <b/>
        <sz val="10"/>
        <color rgb="FF000000"/>
        <rFont val="Arial"/>
        <family val="2"/>
      </rPr>
      <t>2,444,585 ballots have been returned</t>
    </r>
    <r>
      <rPr>
        <sz val="10"/>
        <color rgb="FF000000"/>
        <rFont val="Arial"/>
        <family val="2"/>
      </rPr>
      <t>.</t>
    </r>
  </si>
  <si>
    <t>Check:</t>
  </si>
  <si>
    <t>Active voters:</t>
  </si>
  <si>
    <t xml:space="preserve">Returned ballots: </t>
  </si>
  <si>
    <t>Percentage of ballots per party so far:</t>
  </si>
  <si>
    <t>Total:</t>
  </si>
  <si>
    <t>dem_in_person_perc</t>
  </si>
  <si>
    <t>dem_mail_perc</t>
  </si>
  <si>
    <t>Voting total</t>
  </si>
  <si>
    <t>Mail - all</t>
  </si>
  <si>
    <t>In-Person - all</t>
  </si>
  <si>
    <t>all_mail_perc:</t>
  </si>
  <si>
    <t>all_in_person_perc:</t>
  </si>
  <si>
    <t>rep_mail_perc</t>
  </si>
  <si>
    <t>uaf_mail_perc</t>
  </si>
  <si>
    <t>Female &lt;18</t>
  </si>
  <si>
    <t>Female 18-24</t>
  </si>
  <si>
    <t>Female 25-34</t>
  </si>
  <si>
    <t>Female 35-44</t>
  </si>
  <si>
    <t>Female 45-54</t>
  </si>
  <si>
    <t>Female 55-64</t>
  </si>
  <si>
    <t>Female 65-74</t>
  </si>
  <si>
    <t>Female 75 AND OVER</t>
  </si>
  <si>
    <t>Male &lt;18</t>
  </si>
  <si>
    <t>Male 18-24</t>
  </si>
  <si>
    <t>Male 25-34</t>
  </si>
  <si>
    <t>Male 35-44</t>
  </si>
  <si>
    <t>Male 45-54</t>
  </si>
  <si>
    <t>Male 55-64</t>
  </si>
  <si>
    <t>Male 65-74</t>
  </si>
  <si>
    <t>Male 75 AND OVER</t>
  </si>
  <si>
    <t>Unknown &lt;18</t>
  </si>
  <si>
    <t>Unknown 18-24</t>
  </si>
  <si>
    <t>Unknown 25-34</t>
  </si>
  <si>
    <t>Unknown 35-44</t>
  </si>
  <si>
    <t>Unknown 45-54</t>
  </si>
  <si>
    <t>Unknown 55-64</t>
  </si>
  <si>
    <t>Unknown 65-74</t>
  </si>
  <si>
    <t>Unknown 75 AND OVER</t>
  </si>
  <si>
    <t>gender_age</t>
  </si>
  <si>
    <t>returned_ballots</t>
  </si>
  <si>
    <t>Millenial upper edge:</t>
  </si>
  <si>
    <t>Millenial lower edge:</t>
  </si>
  <si>
    <t>Gen Z begins:</t>
  </si>
  <si>
    <t>https://www.pewresearch.org/fact-tank/2019/01/17/where-millennials-end-and-generation-z-begins/</t>
  </si>
  <si>
    <t>Unsure of how many voters are 25-years-old based off of this standard, so will leave out</t>
  </si>
  <si>
    <t>Pew Research: Anyone born between 1981 and 1996 (ages 26 to 41 in 2022) is considered a Millennial, and anyone born from 1997 onward is part of a new generation.</t>
  </si>
  <si>
    <t>Women perc:</t>
  </si>
  <si>
    <t>Men perc:</t>
  </si>
  <si>
    <t>Dem female 55-74 total:</t>
  </si>
  <si>
    <t xml:space="preserve">Perc Dem female 65-74 </t>
  </si>
  <si>
    <t xml:space="preserve">Perc Repub 55-64: </t>
  </si>
  <si>
    <t>Perc UAF Male 35-44</t>
  </si>
  <si>
    <t>Under 25</t>
  </si>
  <si>
    <t>Perc:</t>
  </si>
  <si>
    <t xml:space="preserve">Perc Dem female 55-74 </t>
  </si>
  <si>
    <t>GOP male &amp; female 55-64 total:</t>
  </si>
  <si>
    <t>Perc  GOP male &amp; female 55-64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</si>
</sst>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font>
    <font>
      <sz val="11"/>
      <color theme="1"/>
      <name val="Calibri"/>
      <family val="2"/>
      <scheme val="minor"/>
    </font>
    <font>
      <b/>
      <sz val="11"/>
      <color theme="1"/>
      <name val="Calibri"/>
      <family val="2"/>
    </font>
    <font>
      <sz val="11"/>
      <color theme="1"/>
      <name val="Calibri"/>
      <family val="2"/>
      <scheme val="minor"/>
    </font>
    <font>
      <b/>
      <sz val="11"/>
      <color theme="1"/>
      <name val="Calibri"/>
      <family val="2"/>
      <scheme val="minor"/>
    </font>
    <font>
      <b/>
      <sz val="11"/>
      <color rgb="FF000000"/>
      <name val="Calibri"/>
      <family val="2"/>
    </font>
    <font>
      <sz val="11"/>
      <color rgb="FF000000"/>
      <name val="Calibri"/>
      <family val="2"/>
    </font>
    <font>
      <u/>
      <sz val="11"/>
      <color theme="10"/>
      <name val="Calibri"/>
      <family val="2"/>
    </font>
    <font>
      <b/>
      <sz val="18"/>
      <color rgb="FF000000"/>
      <name val="Arial"/>
      <family val="2"/>
    </font>
    <font>
      <sz val="10"/>
      <color rgb="FF000000"/>
      <name val="Arial"/>
      <family val="2"/>
    </font>
    <font>
      <b/>
      <sz val="10"/>
      <color rgb="FF000000"/>
      <name val="Arial"/>
      <family val="2"/>
    </font>
  </fonts>
  <fills count="15">
    <fill>
      <patternFill patternType="none"/>
    </fill>
    <fill>
      <patternFill patternType="gray125"/>
    </fill>
    <fill>
      <patternFill patternType="solid">
        <fgColor theme="8" tint="0.79998168889431442"/>
        <bgColor indexed="64"/>
      </patternFill>
    </fill>
    <fill>
      <patternFill patternType="solid">
        <fgColor theme="8" tint="0.79998168889431442"/>
        <bgColor theme="4" tint="0.79998168889431442"/>
      </patternFill>
    </fill>
    <fill>
      <patternFill patternType="solid">
        <fgColor theme="8" tint="0.79998168889431442"/>
        <bgColor theme="0" tint="-0.14999847407452621"/>
      </patternFill>
    </fill>
    <fill>
      <patternFill patternType="solid">
        <fgColor rgb="FFDDEBF7"/>
        <bgColor rgb="FF000000"/>
      </patternFill>
    </fill>
    <fill>
      <patternFill patternType="solid">
        <fgColor rgb="FFDDEBF7"/>
        <bgColor rgb="FFD9E1F2"/>
      </patternFill>
    </fill>
    <fill>
      <patternFill patternType="solid">
        <fgColor rgb="FFDDEBF7"/>
        <bgColor rgb="FFD9D9D9"/>
      </patternFill>
    </fill>
    <fill>
      <patternFill patternType="solid">
        <fgColor rgb="FFD9D9D9"/>
        <bgColor rgb="FFD9D9D9"/>
      </patternFill>
    </fill>
    <fill>
      <patternFill patternType="solid">
        <fgColor theme="8" tint="0.79998168889431442"/>
        <bgColor theme="8" tint="0.79998168889431442"/>
      </patternFill>
    </fill>
    <fill>
      <patternFill patternType="solid">
        <fgColor theme="0" tint="-0.149998474074526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rgb="FFFF0000"/>
        <bgColor indexed="64"/>
      </patternFill>
    </fill>
    <fill>
      <patternFill patternType="solid">
        <fgColor theme="0" tint="-0.14999847407452621"/>
        <bgColor rgb="FFD9E1F2"/>
      </patternFill>
    </fill>
  </fills>
  <borders count="37">
    <border>
      <left/>
      <right/>
      <top/>
      <bottom/>
      <diagonal/>
    </border>
    <border>
      <left style="thin">
        <color indexed="64"/>
      </left>
      <right style="thin">
        <color indexed="64"/>
      </right>
      <top/>
      <bottom/>
      <diagonal/>
    </border>
    <border>
      <left style="thin">
        <color theme="8" tint="0.39997558519241921"/>
      </left>
      <right style="thin">
        <color theme="8" tint="0.39997558519241921"/>
      </right>
      <top style="thin">
        <color theme="8" tint="0.39997558519241921"/>
      </top>
      <bottom style="thin">
        <color theme="8" tint="0.39997558519241921"/>
      </bottom>
      <diagonal/>
    </border>
    <border>
      <left style="thin">
        <color theme="8" tint="0.39994506668294322"/>
      </left>
      <right/>
      <top style="thin">
        <color theme="8" tint="0.39994506668294322"/>
      </top>
      <bottom/>
      <diagonal/>
    </border>
    <border>
      <left/>
      <right style="thin">
        <color theme="8" tint="0.39994506668294322"/>
      </right>
      <top style="thin">
        <color theme="8" tint="0.39994506668294322"/>
      </top>
      <bottom/>
      <diagonal/>
    </border>
    <border>
      <left style="thin">
        <color theme="8" tint="0.39994506668294322"/>
      </left>
      <right style="thin">
        <color theme="8" tint="0.39994506668294322"/>
      </right>
      <top style="double">
        <color theme="8" tint="0.39994506668294322"/>
      </top>
      <bottom style="thin">
        <color theme="8" tint="0.39994506668294322"/>
      </bottom>
      <diagonal/>
    </border>
    <border>
      <left style="thin">
        <color theme="8" tint="0.39997558519241921"/>
      </left>
      <right style="thin">
        <color theme="8" tint="0.39997558519241921"/>
      </right>
      <top style="thin">
        <color theme="8" tint="0.39997558519241921"/>
      </top>
      <bottom/>
      <diagonal/>
    </border>
    <border>
      <left/>
      <right/>
      <top style="double">
        <color theme="8" tint="0.39994506668294322"/>
      </top>
      <bottom style="double">
        <color theme="8" tint="0.39994506668294322"/>
      </bottom>
      <diagonal/>
    </border>
    <border>
      <left style="thin">
        <color theme="8" tint="0.39994506668294322"/>
      </left>
      <right/>
      <top/>
      <bottom/>
      <diagonal/>
    </border>
    <border>
      <left/>
      <right style="thin">
        <color theme="8" tint="0.39994506668294322"/>
      </right>
      <top/>
      <bottom/>
      <diagonal/>
    </border>
    <border>
      <left style="thin">
        <color theme="8" tint="0.39997558519241921"/>
      </left>
      <right style="thin">
        <color theme="8" tint="0.39997558519241921"/>
      </right>
      <top/>
      <bottom style="thin">
        <color theme="8" tint="0.39997558519241921"/>
      </bottom>
      <diagonal/>
    </border>
    <border>
      <left style="thin">
        <color theme="8" tint="0.39997558519241921"/>
      </left>
      <right style="thin">
        <color theme="8" tint="0.39997558519241921"/>
      </right>
      <top style="double">
        <color theme="8" tint="0.39994506668294322"/>
      </top>
      <bottom style="thin">
        <color theme="8" tint="0.39997558519241921"/>
      </bottom>
      <diagonal/>
    </border>
    <border>
      <left style="thin">
        <color theme="8" tint="0.39994506668294322"/>
      </left>
      <right style="thin">
        <color theme="8" tint="0.39994506668294322"/>
      </right>
      <top/>
      <bottom/>
      <diagonal/>
    </border>
    <border>
      <left/>
      <right/>
      <top/>
      <bottom style="double">
        <color theme="8" tint="0.39994506668294322"/>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right style="thin">
        <color theme="8" tint="0.39997558519241921"/>
      </right>
      <top style="thin">
        <color theme="8" tint="0.39997558519241921"/>
      </top>
      <bottom style="thin">
        <color theme="8" tint="0.39997558519241921"/>
      </bottom>
      <diagonal/>
    </border>
    <border>
      <left style="thin">
        <color theme="8" tint="0.39997558519241921"/>
      </left>
      <right style="thin">
        <color theme="8" tint="0.39997558519241921"/>
      </right>
      <top/>
      <bottom/>
      <diagonal/>
    </border>
    <border>
      <left/>
      <right style="thin">
        <color indexed="64"/>
      </right>
      <top/>
      <bottom/>
      <diagonal/>
    </border>
    <border>
      <left style="double">
        <color theme="8" tint="0.39994506668294322"/>
      </left>
      <right style="thin">
        <color theme="8" tint="0.39991454817346722"/>
      </right>
      <top style="thin">
        <color theme="8" tint="0.39997558519241921"/>
      </top>
      <bottom style="thin">
        <color theme="8" tint="0.39991454817346722"/>
      </bottom>
      <diagonal/>
    </border>
    <border>
      <left style="double">
        <color theme="8" tint="0.39994506668294322"/>
      </left>
      <right style="thin">
        <color theme="8" tint="0.39991454817346722"/>
      </right>
      <top style="thin">
        <color theme="8" tint="0.39991454817346722"/>
      </top>
      <bottom style="thin">
        <color theme="8" tint="0.39991454817346722"/>
      </bottom>
      <diagonal/>
    </border>
    <border>
      <left style="thin">
        <color theme="8" tint="0.39997558519241921"/>
      </left>
      <right style="double">
        <color theme="8" tint="0.39994506668294322"/>
      </right>
      <top style="thin">
        <color theme="8" tint="0.39994506668294322"/>
      </top>
      <bottom style="thin">
        <color theme="8" tint="0.39997558519241921"/>
      </bottom>
      <diagonal/>
    </border>
    <border>
      <left/>
      <right style="thin">
        <color theme="8" tint="0.39997558519241921"/>
      </right>
      <top style="thin">
        <color theme="8" tint="0.39991454817346722"/>
      </top>
      <bottom style="thin">
        <color theme="8" tint="0.39997558519241921"/>
      </bottom>
      <diagonal/>
    </border>
    <border>
      <left style="thin">
        <color indexed="64"/>
      </left>
      <right/>
      <top/>
      <bottom/>
      <diagonal/>
    </border>
    <border>
      <left style="double">
        <color theme="8" tint="0.39994506668294322"/>
      </left>
      <right style="thin">
        <color theme="8" tint="0.39997558519241921"/>
      </right>
      <top style="thin">
        <color theme="8" tint="0.39997558519241921"/>
      </top>
      <bottom style="thin">
        <color theme="8" tint="0.39997558519241921"/>
      </bottom>
      <diagonal/>
    </border>
    <border>
      <left style="thin">
        <color theme="8" tint="0.39997558519241921"/>
      </left>
      <right/>
      <top style="thin">
        <color theme="8" tint="0.39997558519241921"/>
      </top>
      <bottom/>
      <diagonal/>
    </border>
    <border>
      <left style="double">
        <color theme="8" tint="0.39994506668294322"/>
      </left>
      <right style="thin">
        <color theme="8" tint="0.39997558519241921"/>
      </right>
      <top style="thin">
        <color theme="8" tint="0.39997558519241921"/>
      </top>
      <bottom/>
      <diagonal/>
    </border>
    <border>
      <left style="double">
        <color theme="8" tint="0.39994506668294322"/>
      </left>
      <right style="thin">
        <color theme="8" tint="0.39997558519241921"/>
      </right>
      <top/>
      <bottom style="thin">
        <color theme="8" tint="0.39997558519241921"/>
      </bottom>
      <diagonal/>
    </border>
    <border>
      <left/>
      <right style="double">
        <color theme="8" tint="0.39994506668294322"/>
      </right>
      <top style="thin">
        <color theme="8" tint="0.39997558519241921"/>
      </top>
      <bottom style="thin">
        <color theme="8" tint="0.39997558519241921"/>
      </bottom>
      <diagonal/>
    </border>
    <border>
      <left style="double">
        <color theme="8" tint="0.39994506668294322"/>
      </left>
      <right style="thin">
        <color theme="8" tint="0.39997558519241921"/>
      </right>
      <top/>
      <bottom/>
      <diagonal/>
    </border>
    <border>
      <left style="thin">
        <color theme="8" tint="0.39994506668294322"/>
      </left>
      <right style="thin">
        <color theme="8" tint="0.39994506668294322"/>
      </right>
      <top/>
      <bottom style="thin">
        <color theme="8" tint="0.39991454817346722"/>
      </bottom>
      <diagonal/>
    </border>
    <border>
      <left style="thin">
        <color theme="8" tint="0.39994506668294322"/>
      </left>
      <right/>
      <top/>
      <bottom style="thin">
        <color theme="8" tint="0.39991454817346722"/>
      </bottom>
      <diagonal/>
    </border>
    <border>
      <left/>
      <right style="thin">
        <color theme="8" tint="0.39994506668294322"/>
      </right>
      <top/>
      <bottom style="thin">
        <color theme="8" tint="0.39991454817346722"/>
      </bottom>
      <diagonal/>
    </border>
    <border>
      <left style="thin">
        <color theme="8" tint="0.39997558519241921"/>
      </left>
      <right style="thin">
        <color theme="8" tint="0.39994506668294322"/>
      </right>
      <top style="thin">
        <color theme="8" tint="0.39997558519241921"/>
      </top>
      <bottom style="thin">
        <color theme="8" tint="0.39997558519241921"/>
      </bottom>
      <diagonal/>
    </border>
    <border>
      <left style="thin">
        <color theme="8" tint="0.39994506668294322"/>
      </left>
      <right style="thin">
        <color theme="8" tint="0.39994506668294322"/>
      </right>
      <top style="thin">
        <color theme="8" tint="0.39997558519241921"/>
      </top>
      <bottom style="thin">
        <color theme="8" tint="0.39997558519241921"/>
      </bottom>
      <diagonal/>
    </border>
    <border>
      <left style="thin">
        <color theme="8" tint="0.39994506668294322"/>
      </left>
      <right style="thin">
        <color theme="8" tint="0.39997558519241921"/>
      </right>
      <top style="thin">
        <color theme="8" tint="0.39997558519241921"/>
      </top>
      <bottom style="thin">
        <color theme="8" tint="0.39997558519241921"/>
      </bottom>
      <diagonal/>
    </border>
    <border>
      <left/>
      <right/>
      <top style="thin">
        <color theme="8" tint="0.39991454817346722"/>
      </top>
      <bottom style="double">
        <color theme="8" tint="0.39994506668294322"/>
      </bottom>
      <diagonal/>
    </border>
  </borders>
  <cellStyleXfs count="4">
    <xf numFmtId="0" fontId="0" fillId="0" borderId="0"/>
    <xf numFmtId="0" fontId="3" fillId="0" borderId="0"/>
    <xf numFmtId="0" fontId="1" fillId="0" borderId="0"/>
    <xf numFmtId="0" fontId="7" fillId="0" borderId="0" applyNumberFormat="0" applyFill="0" applyBorder="0" applyAlignment="0" applyProtection="0"/>
  </cellStyleXfs>
  <cellXfs count="158">
    <xf numFmtId="0" fontId="0" fillId="0" borderId="0" xfId="0"/>
    <xf numFmtId="0" fontId="3" fillId="0" borderId="0" xfId="1"/>
    <xf numFmtId="0" fontId="4" fillId="0" borderId="0" xfId="1" applyFont="1" applyAlignment="1">
      <alignment vertical="center"/>
    </xf>
    <xf numFmtId="0" fontId="3" fillId="0" borderId="0" xfId="1" applyAlignment="1">
      <alignment vertical="center"/>
    </xf>
    <xf numFmtId="3" fontId="3" fillId="0" borderId="0" xfId="1" applyNumberFormat="1"/>
    <xf numFmtId="0" fontId="0" fillId="0" borderId="0" xfId="0" applyFill="1"/>
    <xf numFmtId="0" fontId="3" fillId="0" borderId="0" xfId="1" applyFill="1"/>
    <xf numFmtId="0" fontId="4" fillId="0" borderId="0" xfId="0" applyFont="1" applyFill="1" applyBorder="1" applyAlignment="1">
      <alignment horizontal="left"/>
    </xf>
    <xf numFmtId="3" fontId="4" fillId="0" borderId="0" xfId="0" applyNumberFormat="1" applyFont="1" applyFill="1" applyBorder="1"/>
    <xf numFmtId="3" fontId="2" fillId="2" borderId="2" xfId="1" applyNumberFormat="1" applyFont="1" applyFill="1" applyBorder="1" applyAlignment="1">
      <alignment horizontal="center"/>
    </xf>
    <xf numFmtId="3" fontId="2" fillId="3" borderId="2" xfId="1" applyNumberFormat="1" applyFont="1" applyFill="1" applyBorder="1" applyAlignment="1">
      <alignment horizontal="center"/>
    </xf>
    <xf numFmtId="3" fontId="2" fillId="4" borderId="2" xfId="1" applyNumberFormat="1" applyFont="1" applyFill="1" applyBorder="1" applyAlignment="1">
      <alignment horizontal="center"/>
    </xf>
    <xf numFmtId="0" fontId="0" fillId="0" borderId="2" xfId="0" applyBorder="1" applyAlignment="1">
      <alignment horizontal="left"/>
    </xf>
    <xf numFmtId="3" fontId="0" fillId="0" borderId="2" xfId="0" applyNumberFormat="1" applyBorder="1"/>
    <xf numFmtId="0" fontId="0" fillId="0" borderId="6" xfId="0" applyBorder="1" applyAlignment="1">
      <alignment horizontal="left"/>
    </xf>
    <xf numFmtId="3" fontId="0" fillId="0" borderId="6" xfId="0" applyNumberFormat="1" applyBorder="1"/>
    <xf numFmtId="0" fontId="4" fillId="3" borderId="11" xfId="0" applyFont="1" applyFill="1" applyBorder="1" applyAlignment="1">
      <alignment horizontal="left"/>
    </xf>
    <xf numFmtId="3" fontId="4" fillId="2" borderId="11" xfId="0" applyNumberFormat="1" applyFont="1" applyFill="1" applyBorder="1"/>
    <xf numFmtId="3" fontId="3" fillId="0" borderId="10" xfId="0" applyNumberFormat="1" applyFont="1" applyBorder="1"/>
    <xf numFmtId="3" fontId="3" fillId="0" borderId="2" xfId="0" applyNumberFormat="1" applyFont="1" applyBorder="1"/>
    <xf numFmtId="0" fontId="0" fillId="2" borderId="6" xfId="0" applyFill="1" applyBorder="1"/>
    <xf numFmtId="3" fontId="4" fillId="3" borderId="10" xfId="0" applyNumberFormat="1" applyFont="1" applyFill="1" applyBorder="1"/>
    <xf numFmtId="3" fontId="4" fillId="3" borderId="10" xfId="0" applyNumberFormat="1" applyFont="1" applyFill="1" applyBorder="1" applyAlignment="1">
      <alignment horizontal="center"/>
    </xf>
    <xf numFmtId="3" fontId="4" fillId="3" borderId="17" xfId="0" applyNumberFormat="1" applyFont="1" applyFill="1" applyBorder="1"/>
    <xf numFmtId="3" fontId="0" fillId="0" borderId="2" xfId="0" applyNumberFormat="1" applyBorder="1" applyAlignment="1">
      <alignment horizontal="left"/>
    </xf>
    <xf numFmtId="3" fontId="0" fillId="0" borderId="2" xfId="0" applyNumberFormat="1" applyBorder="1" applyAlignment="1">
      <alignment horizontal="right"/>
    </xf>
    <xf numFmtId="3" fontId="4" fillId="3" borderId="2" xfId="0" applyNumberFormat="1" applyFont="1" applyFill="1" applyBorder="1" applyAlignment="1">
      <alignment horizontal="left"/>
    </xf>
    <xf numFmtId="3" fontId="4" fillId="3" borderId="2" xfId="0" applyNumberFormat="1" applyFont="1" applyFill="1" applyBorder="1"/>
    <xf numFmtId="3" fontId="4" fillId="3" borderId="2" xfId="0" applyNumberFormat="1" applyFont="1" applyFill="1" applyBorder="1" applyAlignment="1">
      <alignment horizontal="center"/>
    </xf>
    <xf numFmtId="3" fontId="4" fillId="3" borderId="0" xfId="0" applyNumberFormat="1" applyFont="1" applyFill="1" applyBorder="1" applyAlignment="1">
      <alignment horizontal="center"/>
    </xf>
    <xf numFmtId="3" fontId="4" fillId="0" borderId="19" xfId="0" applyNumberFormat="1" applyFont="1" applyBorder="1"/>
    <xf numFmtId="3" fontId="4" fillId="0" borderId="20" xfId="0" applyNumberFormat="1" applyFont="1" applyBorder="1"/>
    <xf numFmtId="3" fontId="4" fillId="3" borderId="22" xfId="0" applyNumberFormat="1" applyFont="1" applyFill="1" applyBorder="1"/>
    <xf numFmtId="3" fontId="4" fillId="3" borderId="21" xfId="0" applyNumberFormat="1" applyFont="1" applyFill="1" applyBorder="1"/>
    <xf numFmtId="3" fontId="4" fillId="3" borderId="6" xfId="0" applyNumberFormat="1" applyFont="1" applyFill="1" applyBorder="1" applyAlignment="1">
      <alignment horizontal="center"/>
    </xf>
    <xf numFmtId="3" fontId="4" fillId="3" borderId="14" xfId="0" applyNumberFormat="1" applyFont="1" applyFill="1" applyBorder="1"/>
    <xf numFmtId="3" fontId="4" fillId="0" borderId="24" xfId="0" applyNumberFormat="1" applyFont="1" applyBorder="1"/>
    <xf numFmtId="3" fontId="4" fillId="3" borderId="24" xfId="0" applyNumberFormat="1" applyFont="1" applyFill="1" applyBorder="1"/>
    <xf numFmtId="3" fontId="4" fillId="2" borderId="6" xfId="0" applyNumberFormat="1" applyFont="1" applyFill="1" applyBorder="1" applyAlignment="1"/>
    <xf numFmtId="3" fontId="4" fillId="3" borderId="25" xfId="0" applyNumberFormat="1" applyFont="1" applyFill="1" applyBorder="1" applyAlignment="1">
      <alignment horizontal="center"/>
    </xf>
    <xf numFmtId="3" fontId="4" fillId="2" borderId="26" xfId="0" applyNumberFormat="1" applyFont="1" applyFill="1" applyBorder="1" applyAlignment="1"/>
    <xf numFmtId="3" fontId="4" fillId="3" borderId="27" xfId="0" applyNumberFormat="1" applyFont="1" applyFill="1" applyBorder="1" applyAlignment="1">
      <alignment horizontal="center"/>
    </xf>
    <xf numFmtId="3" fontId="5" fillId="7" borderId="1" xfId="0" applyNumberFormat="1" applyFont="1" applyFill="1" applyBorder="1"/>
    <xf numFmtId="3" fontId="5" fillId="6" borderId="1" xfId="0" applyNumberFormat="1" applyFont="1" applyFill="1" applyBorder="1" applyAlignment="1">
      <alignment horizontal="center"/>
    </xf>
    <xf numFmtId="3" fontId="5" fillId="6" borderId="23" xfId="0" applyNumberFormat="1" applyFont="1" applyFill="1" applyBorder="1" applyAlignment="1">
      <alignment horizontal="center"/>
    </xf>
    <xf numFmtId="3" fontId="5" fillId="0" borderId="2" xfId="0" applyNumberFormat="1" applyFont="1" applyFill="1" applyBorder="1"/>
    <xf numFmtId="3" fontId="5" fillId="8" borderId="2" xfId="0" applyNumberFormat="1" applyFont="1" applyFill="1" applyBorder="1"/>
    <xf numFmtId="3" fontId="0" fillId="0" borderId="2" xfId="0" applyNumberFormat="1" applyFont="1" applyFill="1" applyBorder="1"/>
    <xf numFmtId="3" fontId="0" fillId="0" borderId="2" xfId="0" applyNumberFormat="1" applyFont="1" applyFill="1" applyBorder="1" applyAlignment="1">
      <alignment horizontal="right"/>
    </xf>
    <xf numFmtId="0" fontId="0" fillId="0" borderId="2" xfId="0" applyFont="1" applyFill="1" applyBorder="1"/>
    <xf numFmtId="3" fontId="5" fillId="0" borderId="2" xfId="0" applyNumberFormat="1" applyFont="1" applyFill="1" applyBorder="1" applyAlignment="1">
      <alignment horizontal="right"/>
    </xf>
    <xf numFmtId="3" fontId="5" fillId="7" borderId="1" xfId="0" quotePrefix="1" applyNumberFormat="1" applyFont="1" applyFill="1" applyBorder="1"/>
    <xf numFmtId="3" fontId="5" fillId="7" borderId="1" xfId="0" applyNumberFormat="1" applyFont="1" applyFill="1" applyBorder="1" applyAlignment="1">
      <alignment horizontal="center"/>
    </xf>
    <xf numFmtId="3" fontId="5" fillId="6" borderId="18" xfId="0" applyNumberFormat="1" applyFont="1" applyFill="1" applyBorder="1" applyAlignment="1">
      <alignment horizontal="center"/>
    </xf>
    <xf numFmtId="0" fontId="0" fillId="5" borderId="6" xfId="0" applyFont="1" applyFill="1" applyBorder="1"/>
    <xf numFmtId="3" fontId="5" fillId="0" borderId="2" xfId="0" applyNumberFormat="1" applyFont="1" applyFill="1" applyBorder="1" applyAlignment="1">
      <alignment horizontal="left"/>
    </xf>
    <xf numFmtId="3" fontId="0" fillId="0" borderId="2" xfId="0" applyNumberFormat="1" applyFont="1" applyFill="1" applyBorder="1" applyAlignment="1">
      <alignment horizontal="left" indent="1"/>
    </xf>
    <xf numFmtId="0" fontId="0" fillId="0" borderId="2" xfId="0" applyFont="1" applyFill="1" applyBorder="1" applyAlignment="1">
      <alignment horizontal="left" indent="1"/>
    </xf>
    <xf numFmtId="0" fontId="5" fillId="0" borderId="2" xfId="0" applyFont="1" applyFill="1" applyBorder="1" applyAlignment="1">
      <alignment horizontal="left"/>
    </xf>
    <xf numFmtId="3" fontId="5" fillId="6" borderId="2" xfId="0" applyNumberFormat="1" applyFont="1" applyFill="1" applyBorder="1" applyAlignment="1">
      <alignment horizontal="left"/>
    </xf>
    <xf numFmtId="3" fontId="5" fillId="8" borderId="14" xfId="0" applyNumberFormat="1" applyFont="1" applyFill="1" applyBorder="1"/>
    <xf numFmtId="3" fontId="5" fillId="6" borderId="26" xfId="0" applyNumberFormat="1" applyFont="1" applyFill="1" applyBorder="1" applyAlignment="1"/>
    <xf numFmtId="3" fontId="5" fillId="0" borderId="24" xfId="0" applyNumberFormat="1" applyFont="1" applyFill="1" applyBorder="1"/>
    <xf numFmtId="3" fontId="4" fillId="0" borderId="7" xfId="0" applyNumberFormat="1" applyFont="1" applyBorder="1"/>
    <xf numFmtId="3" fontId="4" fillId="9" borderId="5" xfId="0" applyNumberFormat="1" applyFont="1" applyFill="1" applyBorder="1"/>
    <xf numFmtId="3" fontId="5" fillId="10" borderId="24" xfId="0" applyNumberFormat="1" applyFont="1" applyFill="1" applyBorder="1"/>
    <xf numFmtId="3" fontId="4" fillId="0" borderId="13" xfId="0" applyNumberFormat="1" applyFont="1" applyBorder="1"/>
    <xf numFmtId="3" fontId="4" fillId="2" borderId="13" xfId="0" applyNumberFormat="1" applyFont="1" applyFill="1" applyBorder="1"/>
    <xf numFmtId="0" fontId="1" fillId="0" borderId="0" xfId="2"/>
    <xf numFmtId="3" fontId="3" fillId="2" borderId="3" xfId="1" applyNumberFormat="1" applyFill="1" applyBorder="1"/>
    <xf numFmtId="3" fontId="3" fillId="2" borderId="4" xfId="1" applyNumberFormat="1" applyFill="1" applyBorder="1"/>
    <xf numFmtId="3" fontId="4" fillId="9" borderId="31" xfId="0" applyNumberFormat="1" applyFont="1" applyFill="1" applyBorder="1"/>
    <xf numFmtId="3" fontId="4" fillId="9" borderId="30" xfId="0" applyNumberFormat="1" applyFont="1" applyFill="1" applyBorder="1" applyAlignment="1">
      <alignment horizontal="center"/>
    </xf>
    <xf numFmtId="3" fontId="4" fillId="9" borderId="32" xfId="0" applyNumberFormat="1" applyFont="1" applyFill="1" applyBorder="1"/>
    <xf numFmtId="3" fontId="4" fillId="0" borderId="13" xfId="0" applyNumberFormat="1" applyFont="1" applyBorder="1" applyAlignment="1">
      <alignment horizontal="left"/>
    </xf>
    <xf numFmtId="3" fontId="0" fillId="0" borderId="10" xfId="0" applyNumberFormat="1" applyBorder="1" applyAlignment="1">
      <alignment horizontal="left" indent="1"/>
    </xf>
    <xf numFmtId="3" fontId="0" fillId="0" borderId="2" xfId="0" applyNumberFormat="1" applyBorder="1" applyAlignment="1">
      <alignment horizontal="left" indent="1"/>
    </xf>
    <xf numFmtId="3" fontId="4" fillId="0" borderId="7" xfId="0" applyNumberFormat="1" applyFont="1" applyBorder="1" applyAlignment="1">
      <alignment horizontal="left"/>
    </xf>
    <xf numFmtId="3" fontId="0" fillId="0" borderId="6" xfId="0" applyNumberFormat="1" applyBorder="1" applyAlignment="1">
      <alignment horizontal="left" indent="1"/>
    </xf>
    <xf numFmtId="3" fontId="4" fillId="9" borderId="5" xfId="0" applyNumberFormat="1" applyFont="1" applyFill="1" applyBorder="1" applyAlignment="1">
      <alignment horizontal="left"/>
    </xf>
    <xf numFmtId="3" fontId="3" fillId="2" borderId="6" xfId="1" applyNumberFormat="1" applyFill="1" applyBorder="1"/>
    <xf numFmtId="3" fontId="4" fillId="9" borderId="10" xfId="0" applyNumberFormat="1" applyFont="1" applyFill="1" applyBorder="1"/>
    <xf numFmtId="3" fontId="4" fillId="9" borderId="9" xfId="0" applyNumberFormat="1" applyFont="1" applyFill="1" applyBorder="1" applyAlignment="1">
      <alignment horizontal="center"/>
    </xf>
    <xf numFmtId="3" fontId="4" fillId="9" borderId="12" xfId="0" applyNumberFormat="1" applyFont="1" applyFill="1" applyBorder="1" applyAlignment="1">
      <alignment horizontal="center"/>
    </xf>
    <xf numFmtId="3" fontId="4" fillId="9" borderId="8" xfId="0" applyNumberFormat="1" applyFont="1" applyFill="1" applyBorder="1" applyAlignment="1">
      <alignment horizontal="center"/>
    </xf>
    <xf numFmtId="3" fontId="4" fillId="9" borderId="10" xfId="0" applyNumberFormat="1" applyFont="1" applyFill="1" applyBorder="1" applyAlignment="1">
      <alignment horizontal="center"/>
    </xf>
    <xf numFmtId="3" fontId="5" fillId="10" borderId="16" xfId="0" applyNumberFormat="1" applyFont="1" applyFill="1" applyBorder="1"/>
    <xf numFmtId="3" fontId="5" fillId="8" borderId="6" xfId="0" applyNumberFormat="1" applyFont="1" applyFill="1" applyBorder="1"/>
    <xf numFmtId="3" fontId="5" fillId="0" borderId="16" xfId="0" applyNumberFormat="1" applyFont="1" applyFill="1" applyBorder="1"/>
    <xf numFmtId="3" fontId="4" fillId="0" borderId="36" xfId="0" applyNumberFormat="1" applyFont="1" applyBorder="1"/>
    <xf numFmtId="3" fontId="5" fillId="7" borderId="1" xfId="0" quotePrefix="1" applyNumberFormat="1" applyFont="1" applyFill="1" applyBorder="1" applyAlignment="1">
      <alignment horizontal="center"/>
    </xf>
    <xf numFmtId="3" fontId="6" fillId="0" borderId="2" xfId="0" applyNumberFormat="1" applyFont="1" applyFill="1" applyBorder="1"/>
    <xf numFmtId="3" fontId="6" fillId="0" borderId="6" xfId="0" applyNumberFormat="1" applyFont="1" applyFill="1" applyBorder="1"/>
    <xf numFmtId="3" fontId="0" fillId="0" borderId="6" xfId="0" applyNumberFormat="1" applyFont="1" applyFill="1" applyBorder="1" applyAlignment="1">
      <alignment horizontal="right"/>
    </xf>
    <xf numFmtId="3" fontId="0" fillId="0" borderId="6" xfId="0" applyNumberFormat="1" applyFont="1" applyFill="1" applyBorder="1"/>
    <xf numFmtId="3" fontId="5" fillId="8" borderId="25" xfId="0" applyNumberFormat="1" applyFont="1" applyFill="1" applyBorder="1"/>
    <xf numFmtId="3" fontId="5" fillId="0" borderId="26" xfId="0" applyNumberFormat="1" applyFont="1" applyFill="1" applyBorder="1"/>
    <xf numFmtId="3" fontId="5" fillId="6" borderId="11" xfId="0" applyNumberFormat="1" applyFont="1" applyFill="1" applyBorder="1"/>
    <xf numFmtId="3" fontId="5" fillId="6" borderId="17" xfId="0" applyNumberFormat="1" applyFont="1" applyFill="1" applyBorder="1"/>
    <xf numFmtId="3" fontId="4" fillId="2" borderId="14" xfId="1" applyNumberFormat="1" applyFont="1" applyFill="1" applyBorder="1" applyAlignment="1">
      <alignment horizontal="center"/>
    </xf>
    <xf numFmtId="3" fontId="4" fillId="2" borderId="15" xfId="1" applyNumberFormat="1" applyFont="1" applyFill="1" applyBorder="1" applyAlignment="1">
      <alignment horizontal="center"/>
    </xf>
    <xf numFmtId="3" fontId="4" fillId="2" borderId="28" xfId="1" applyNumberFormat="1" applyFont="1" applyFill="1" applyBorder="1" applyAlignment="1">
      <alignment horizontal="center"/>
    </xf>
    <xf numFmtId="3" fontId="5" fillId="6" borderId="29" xfId="0" applyNumberFormat="1" applyFont="1" applyFill="1" applyBorder="1" applyAlignment="1">
      <alignment horizontal="center"/>
    </xf>
    <xf numFmtId="3" fontId="5" fillId="6" borderId="27" xfId="0" applyNumberFormat="1" applyFont="1" applyFill="1" applyBorder="1" applyAlignment="1">
      <alignment horizontal="center"/>
    </xf>
    <xf numFmtId="3" fontId="5" fillId="6" borderId="16" xfId="0" applyNumberFormat="1" applyFont="1" applyFill="1" applyBorder="1" applyAlignment="1">
      <alignment horizontal="center"/>
    </xf>
    <xf numFmtId="3" fontId="5" fillId="6" borderId="2" xfId="0" applyNumberFormat="1" applyFont="1" applyFill="1" applyBorder="1" applyAlignment="1">
      <alignment horizontal="center"/>
    </xf>
    <xf numFmtId="3" fontId="5" fillId="6" borderId="14" xfId="0" applyNumberFormat="1" applyFont="1" applyFill="1" applyBorder="1" applyAlignment="1">
      <alignment horizontal="center"/>
    </xf>
    <xf numFmtId="3" fontId="5" fillId="6" borderId="17" xfId="0" applyNumberFormat="1" applyFont="1" applyFill="1" applyBorder="1"/>
    <xf numFmtId="3" fontId="5" fillId="6" borderId="10" xfId="0" applyNumberFormat="1" applyFont="1" applyFill="1" applyBorder="1"/>
    <xf numFmtId="3" fontId="5" fillId="6" borderId="15" xfId="0" applyNumberFormat="1" applyFont="1" applyFill="1" applyBorder="1" applyAlignment="1">
      <alignment horizontal="center"/>
    </xf>
    <xf numFmtId="3" fontId="4" fillId="2" borderId="33" xfId="1" applyNumberFormat="1" applyFont="1" applyFill="1" applyBorder="1" applyAlignment="1">
      <alignment horizontal="center"/>
    </xf>
    <xf numFmtId="3" fontId="4" fillId="2" borderId="34" xfId="1" applyNumberFormat="1" applyFont="1" applyFill="1" applyBorder="1" applyAlignment="1">
      <alignment horizontal="center"/>
    </xf>
    <xf numFmtId="3" fontId="4" fillId="2" borderId="35" xfId="1" applyNumberFormat="1" applyFont="1" applyFill="1" applyBorder="1" applyAlignment="1">
      <alignment horizontal="center"/>
    </xf>
    <xf numFmtId="0" fontId="2" fillId="2" borderId="15" xfId="0" applyFont="1" applyFill="1" applyBorder="1" applyAlignment="1">
      <alignment horizontal="center"/>
    </xf>
    <xf numFmtId="0" fontId="2" fillId="0" borderId="0" xfId="0" applyFont="1" applyAlignment="1">
      <alignment vertical="center"/>
    </xf>
    <xf numFmtId="0" fontId="0" fillId="0" borderId="0" xfId="0" applyAlignment="1">
      <alignment vertical="center"/>
    </xf>
    <xf numFmtId="0" fontId="6" fillId="0" borderId="0" xfId="0" applyFont="1" applyAlignment="1">
      <alignment vertical="center"/>
    </xf>
    <xf numFmtId="0" fontId="7" fillId="0" borderId="0" xfId="3" applyAlignment="1">
      <alignment vertical="center"/>
    </xf>
    <xf numFmtId="0" fontId="8" fillId="0" borderId="0" xfId="0" applyFont="1" applyAlignment="1">
      <alignment horizontal="center" vertical="center"/>
    </xf>
    <xf numFmtId="15" fontId="8" fillId="0" borderId="0" xfId="0" applyNumberFormat="1" applyFont="1" applyAlignment="1">
      <alignment horizontal="center" vertical="center"/>
    </xf>
    <xf numFmtId="0" fontId="9" fillId="0" borderId="0" xfId="0" applyFont="1" applyAlignment="1">
      <alignment vertical="center"/>
    </xf>
    <xf numFmtId="3" fontId="0" fillId="0" borderId="0" xfId="0" applyNumberFormat="1" applyFill="1" applyBorder="1" applyAlignment="1">
      <alignment horizontal="left"/>
    </xf>
    <xf numFmtId="3" fontId="0" fillId="0" borderId="0" xfId="0" applyNumberFormat="1"/>
    <xf numFmtId="3" fontId="4" fillId="0" borderId="0" xfId="0" applyNumberFormat="1" applyFont="1" applyFill="1" applyBorder="1" applyAlignment="1">
      <alignment horizontal="center"/>
    </xf>
    <xf numFmtId="3" fontId="0" fillId="0" borderId="0" xfId="0" applyNumberFormat="1" applyFill="1"/>
    <xf numFmtId="3" fontId="2" fillId="0" borderId="0" xfId="1" applyNumberFormat="1" applyFont="1" applyFill="1" applyBorder="1" applyAlignment="1">
      <alignment horizontal="center"/>
    </xf>
    <xf numFmtId="3" fontId="0" fillId="0" borderId="2" xfId="0" applyNumberFormat="1" applyFill="1" applyBorder="1"/>
    <xf numFmtId="3" fontId="5" fillId="0" borderId="16" xfId="0" applyNumberFormat="1" applyFont="1" applyFill="1" applyBorder="1" applyAlignment="1">
      <alignment horizontal="center"/>
    </xf>
    <xf numFmtId="3" fontId="5" fillId="0" borderId="18" xfId="0" applyNumberFormat="1" applyFont="1" applyFill="1" applyBorder="1" applyAlignment="1">
      <alignment horizontal="center"/>
    </xf>
    <xf numFmtId="3" fontId="5" fillId="0" borderId="2" xfId="0" applyNumberFormat="1" applyFont="1" applyFill="1" applyBorder="1" applyAlignment="1">
      <alignment horizontal="center"/>
    </xf>
    <xf numFmtId="3" fontId="5" fillId="0" borderId="1" xfId="0" applyNumberFormat="1" applyFont="1" applyFill="1" applyBorder="1" applyAlignment="1">
      <alignment horizontal="center"/>
    </xf>
    <xf numFmtId="3" fontId="5" fillId="0" borderId="1" xfId="0" applyNumberFormat="1" applyFont="1" applyFill="1" applyBorder="1"/>
    <xf numFmtId="3" fontId="5" fillId="0" borderId="1" xfId="0" quotePrefix="1" applyNumberFormat="1" applyFont="1" applyFill="1" applyBorder="1"/>
    <xf numFmtId="3" fontId="5" fillId="0" borderId="14" xfId="0" applyNumberFormat="1" applyFont="1" applyFill="1" applyBorder="1" applyAlignment="1">
      <alignment horizontal="center"/>
    </xf>
    <xf numFmtId="3" fontId="5" fillId="0" borderId="15" xfId="0" applyNumberFormat="1" applyFont="1" applyFill="1" applyBorder="1" applyAlignment="1">
      <alignment horizontal="center"/>
    </xf>
    <xf numFmtId="3" fontId="5" fillId="0" borderId="1" xfId="0" quotePrefix="1" applyNumberFormat="1" applyFont="1" applyFill="1" applyBorder="1" applyAlignment="1">
      <alignment horizontal="center"/>
    </xf>
    <xf numFmtId="3" fontId="5" fillId="0" borderId="23" xfId="0" applyNumberFormat="1" applyFont="1" applyFill="1" applyBorder="1" applyAlignment="1">
      <alignment horizontal="center"/>
    </xf>
    <xf numFmtId="3" fontId="5" fillId="11" borderId="2" xfId="0" applyNumberFormat="1" applyFont="1" applyFill="1" applyBorder="1" applyAlignment="1">
      <alignment horizontal="center"/>
    </xf>
    <xf numFmtId="3" fontId="5" fillId="11" borderId="1" xfId="0" applyNumberFormat="1" applyFont="1" applyFill="1" applyBorder="1" applyAlignment="1">
      <alignment horizontal="center"/>
    </xf>
    <xf numFmtId="3" fontId="0" fillId="11" borderId="0" xfId="0" applyNumberFormat="1" applyFill="1"/>
    <xf numFmtId="3" fontId="5" fillId="11" borderId="1" xfId="0" quotePrefix="1" applyNumberFormat="1" applyFont="1" applyFill="1" applyBorder="1"/>
    <xf numFmtId="3" fontId="5" fillId="12" borderId="1" xfId="0" applyNumberFormat="1" applyFont="1" applyFill="1" applyBorder="1" applyAlignment="1">
      <alignment horizontal="center"/>
    </xf>
    <xf numFmtId="3" fontId="0" fillId="12" borderId="0" xfId="0" applyNumberFormat="1" applyFill="1"/>
    <xf numFmtId="3" fontId="5" fillId="12" borderId="1" xfId="0" applyNumberFormat="1" applyFont="1" applyFill="1" applyBorder="1"/>
    <xf numFmtId="3" fontId="5" fillId="13" borderId="1" xfId="0" applyNumberFormat="1" applyFont="1" applyFill="1" applyBorder="1" applyAlignment="1">
      <alignment horizontal="center"/>
    </xf>
    <xf numFmtId="3" fontId="0" fillId="13" borderId="0" xfId="0" applyNumberFormat="1" applyFill="1"/>
    <xf numFmtId="3" fontId="5" fillId="13" borderId="1" xfId="0" applyNumberFormat="1" applyFont="1" applyFill="1" applyBorder="1"/>
    <xf numFmtId="3" fontId="5" fillId="0" borderId="0" xfId="0" applyNumberFormat="1" applyFont="1" applyFill="1" applyBorder="1" applyAlignment="1">
      <alignment horizontal="center"/>
    </xf>
    <xf numFmtId="3" fontId="1" fillId="0" borderId="0" xfId="2" applyNumberFormat="1"/>
    <xf numFmtId="0" fontId="0" fillId="0" borderId="0" xfId="0" applyFont="1" applyFill="1" applyBorder="1" applyAlignment="1">
      <alignment horizontal="left" indent="1"/>
    </xf>
    <xf numFmtId="3" fontId="5" fillId="6" borderId="0" xfId="0" applyNumberFormat="1" applyFont="1" applyFill="1" applyBorder="1"/>
    <xf numFmtId="3" fontId="5" fillId="0" borderId="0" xfId="0" applyNumberFormat="1" applyFont="1" applyFill="1" applyBorder="1" applyAlignment="1">
      <alignment horizontal="left"/>
    </xf>
    <xf numFmtId="3" fontId="0" fillId="0" borderId="0" xfId="0" applyNumberFormat="1" applyFont="1" applyFill="1" applyBorder="1" applyAlignment="1">
      <alignment horizontal="left" indent="1"/>
    </xf>
    <xf numFmtId="0" fontId="5" fillId="0" borderId="0" xfId="0" applyFont="1" applyFill="1" applyBorder="1" applyAlignment="1">
      <alignment horizontal="left"/>
    </xf>
    <xf numFmtId="3" fontId="5" fillId="14" borderId="17" xfId="0" applyNumberFormat="1" applyFont="1" applyFill="1" applyBorder="1"/>
    <xf numFmtId="0" fontId="2" fillId="10" borderId="0" xfId="0" applyFont="1" applyFill="1"/>
    <xf numFmtId="3" fontId="5" fillId="14" borderId="0" xfId="0" applyNumberFormat="1" applyFont="1" applyFill="1" applyBorder="1"/>
    <xf numFmtId="0" fontId="0" fillId="10" borderId="0" xfId="0" applyFill="1"/>
  </cellXfs>
  <cellStyles count="4">
    <cellStyle name="Hyperlink" xfId="3" builtinId="8"/>
    <cellStyle name="Normal" xfId="0" builtinId="0"/>
    <cellStyle name="Normal 2" xfId="1" xr:uid="{F619CC17-5DB6-4FE4-B506-B353259DD901}"/>
    <cellStyle name="Normal 2 2" xfId="2" xr:uid="{1BDECA9E-EE1E-4096-A1DC-9A6C22E2ED8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nam04.safelinks.protection.outlook.com/?url=https%3A%2F%2Fresults.enr.clarityelections.com%2FCO%2F115903%2Fweb.307039%2F%23%2Freporting&amp;data=05%7C01%7Czack.newman%409news.com%7Cda7b659211e14246c3e908dac284019c%7Cccd8a79b7268413b878971f8b6f4c0df%7C1%7C0%7C638036169475520548%7CUnknown%7CTWFpbGZsb3d8eyJWIjoiMC4wLjAwMDAiLCJQIjoiV2luMzIiLCJBTiI6Ik1haWwiLCJXVCI6Mn0%3D%7C3000%7C%7C%7C&amp;sdata=z0JYGnSgLeYisseus%2FYf6cqxZsQ9VKUNt3pe1Uq1jk4%3D&amp;reserved=0"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4D7A4-0625-4021-B766-2187DC2C66EF}">
  <dimension ref="A2:B16"/>
  <sheetViews>
    <sheetView workbookViewId="0">
      <selection activeCell="F19" sqref="F19"/>
    </sheetView>
  </sheetViews>
  <sheetFormatPr defaultRowHeight="14.5" x14ac:dyDescent="0.35"/>
  <cols>
    <col min="1" max="1" width="16.08984375" customWidth="1"/>
  </cols>
  <sheetData>
    <row r="2" spans="1:2" x14ac:dyDescent="0.35">
      <c r="B2" s="114" t="s">
        <v>106</v>
      </c>
    </row>
    <row r="3" spans="1:2" x14ac:dyDescent="0.35">
      <c r="B3" s="114" t="s">
        <v>107</v>
      </c>
    </row>
    <row r="4" spans="1:2" x14ac:dyDescent="0.35">
      <c r="B4" s="114" t="s">
        <v>108</v>
      </c>
    </row>
    <row r="5" spans="1:2" x14ac:dyDescent="0.35">
      <c r="B5" s="114" t="s">
        <v>109</v>
      </c>
    </row>
    <row r="6" spans="1:2" x14ac:dyDescent="0.35">
      <c r="B6" s="115"/>
    </row>
    <row r="7" spans="1:2" x14ac:dyDescent="0.35">
      <c r="B7" s="116" t="s">
        <v>110</v>
      </c>
    </row>
    <row r="8" spans="1:2" x14ac:dyDescent="0.35">
      <c r="B8" s="115"/>
    </row>
    <row r="9" spans="1:2" x14ac:dyDescent="0.35">
      <c r="B9" s="117" t="s">
        <v>111</v>
      </c>
    </row>
    <row r="10" spans="1:2" x14ac:dyDescent="0.35">
      <c r="B10" s="115"/>
    </row>
    <row r="11" spans="1:2" x14ac:dyDescent="0.35">
      <c r="B11" s="115" t="s">
        <v>112</v>
      </c>
    </row>
    <row r="13" spans="1:2" ht="23" x14ac:dyDescent="0.35">
      <c r="A13" s="118" t="s">
        <v>113</v>
      </c>
    </row>
    <row r="14" spans="1:2" ht="23" x14ac:dyDescent="0.35">
      <c r="A14" s="119">
        <v>44874</v>
      </c>
    </row>
    <row r="16" spans="1:2" x14ac:dyDescent="0.35">
      <c r="A16" s="120" t="s">
        <v>114</v>
      </c>
    </row>
  </sheetData>
  <hyperlinks>
    <hyperlink ref="B9" r:id="rId1" display="https://nam04.safelinks.protection.outlook.com/?url=https%3A%2F%2Fresults.enr.clarityelections.com%2FCO%2F115903%2Fweb.307039%2F%23%2Freporting&amp;data=05%7C01%7Czack.newman%409news.com%7Cda7b659211e14246c3e908dac284019c%7Cccd8a79b7268413b878971f8b6f4c0df%7C1%7C0%7C638036169475520548%7CUnknown%7CTWFpbGZsb3d8eyJWIjoiMC4wLjAwMDAiLCJQIjoiV2luMzIiLCJBTiI6Ik1haWwiLCJXVCI6Mn0%3D%7C3000%7C%7C%7C&amp;sdata=z0JYGnSgLeYisseus%2FYf6cqxZsQ9VKUNt3pe1Uq1jk4%3D&amp;reserved=0" xr:uid="{8653D973-EA02-41EB-B1DD-5474F8EF5ADF}"/>
  </hyperlinks>
  <pageMargins left="0.7" right="0.7" top="0.75" bottom="0.75" header="0.3" footer="0.3"/>
  <pageSetup orientation="portrait" verticalDpi="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78F8B-D046-4DC3-B444-29C3684FC3E2}">
  <dimension ref="A1:K45"/>
  <sheetViews>
    <sheetView workbookViewId="0">
      <pane ySplit="1" topLeftCell="A9" activePane="bottomLeft" state="frozen"/>
      <selection pane="bottomLeft" activeCell="E22" sqref="E22"/>
    </sheetView>
  </sheetViews>
  <sheetFormatPr defaultRowHeight="14.5" x14ac:dyDescent="0.35"/>
  <cols>
    <col min="1" max="1" width="32.1796875" customWidth="1"/>
    <col min="2" max="2" width="25.453125" customWidth="1"/>
    <col min="3" max="3" width="22.81640625" customWidth="1"/>
    <col min="4" max="4" width="15.81640625" customWidth="1"/>
    <col min="5" max="5" width="18.81640625" customWidth="1"/>
    <col min="6" max="6" width="16.6328125" customWidth="1"/>
    <col min="7" max="7" width="19.54296875" customWidth="1"/>
    <col min="8" max="8" width="23.36328125" customWidth="1"/>
    <col min="9" max="9" width="19.6328125" customWidth="1"/>
    <col min="10" max="10" width="20.08984375" customWidth="1"/>
    <col min="11" max="11" width="18.1796875" customWidth="1"/>
  </cols>
  <sheetData>
    <row r="1" spans="1:11" s="155" customFormat="1" x14ac:dyDescent="0.35">
      <c r="A1" s="154" t="s">
        <v>72</v>
      </c>
      <c r="B1" s="156"/>
      <c r="C1" s="155" t="s">
        <v>94</v>
      </c>
      <c r="D1" s="155" t="s">
        <v>100</v>
      </c>
      <c r="E1" s="155" t="s">
        <v>102</v>
      </c>
      <c r="F1" s="155" t="s">
        <v>103</v>
      </c>
      <c r="G1" s="155" t="s">
        <v>95</v>
      </c>
      <c r="H1" s="155" t="s">
        <v>105</v>
      </c>
      <c r="I1" s="155" t="s">
        <v>75</v>
      </c>
      <c r="J1" s="155" t="s">
        <v>96</v>
      </c>
      <c r="K1" s="155" t="s">
        <v>97</v>
      </c>
    </row>
    <row r="2" spans="1:11" x14ac:dyDescent="0.35">
      <c r="A2" s="55" t="s">
        <v>76</v>
      </c>
      <c r="B2" s="151"/>
      <c r="C2" s="122">
        <v>1521</v>
      </c>
      <c r="D2" s="122">
        <v>459</v>
      </c>
      <c r="E2" s="122">
        <v>118</v>
      </c>
      <c r="F2" s="122">
        <v>441919</v>
      </c>
      <c r="G2" s="122">
        <v>1723</v>
      </c>
      <c r="H2" s="122">
        <v>7071</v>
      </c>
      <c r="I2" s="122">
        <v>330524</v>
      </c>
      <c r="J2" s="122">
        <v>472296</v>
      </c>
      <c r="K2" s="122">
        <v>424</v>
      </c>
    </row>
    <row r="3" spans="1:11" x14ac:dyDescent="0.35">
      <c r="A3" s="56" t="s">
        <v>77</v>
      </c>
      <c r="B3" s="152" t="str">
        <f>A2&amp;" "&amp;A3</f>
        <v>Female &lt;18</v>
      </c>
      <c r="C3" s="122">
        <v>0</v>
      </c>
      <c r="D3" s="122">
        <v>0</v>
      </c>
      <c r="E3" s="122">
        <v>0</v>
      </c>
      <c r="F3" s="122">
        <v>20</v>
      </c>
      <c r="G3" s="122">
        <v>1</v>
      </c>
      <c r="H3" s="122">
        <v>1</v>
      </c>
      <c r="I3" s="122">
        <v>11</v>
      </c>
      <c r="J3" s="122">
        <v>35</v>
      </c>
      <c r="K3" s="122">
        <v>0</v>
      </c>
    </row>
    <row r="4" spans="1:11" x14ac:dyDescent="0.35">
      <c r="A4" s="57" t="s">
        <v>78</v>
      </c>
      <c r="B4" s="152" t="str">
        <f>A2&amp;" "&amp;A4</f>
        <v>Female 18-24</v>
      </c>
      <c r="C4" s="122">
        <v>94</v>
      </c>
      <c r="D4" s="122">
        <v>48</v>
      </c>
      <c r="E4" s="122">
        <v>35</v>
      </c>
      <c r="F4" s="122">
        <v>21992</v>
      </c>
      <c r="G4" s="122">
        <v>212</v>
      </c>
      <c r="H4" s="122">
        <v>639</v>
      </c>
      <c r="I4" s="122">
        <v>11146</v>
      </c>
      <c r="J4" s="122">
        <v>38487</v>
      </c>
      <c r="K4" s="122">
        <v>50</v>
      </c>
    </row>
    <row r="5" spans="1:11" x14ac:dyDescent="0.35">
      <c r="A5" s="57" t="s">
        <v>79</v>
      </c>
      <c r="B5" s="152" t="str">
        <f>A2&amp;" "&amp;A5</f>
        <v>Female 25-34</v>
      </c>
      <c r="C5" s="122">
        <v>214</v>
      </c>
      <c r="D5" s="122">
        <v>75</v>
      </c>
      <c r="E5" s="122">
        <v>35</v>
      </c>
      <c r="F5" s="122">
        <v>64810</v>
      </c>
      <c r="G5" s="122">
        <v>445</v>
      </c>
      <c r="H5" s="122">
        <v>1825</v>
      </c>
      <c r="I5" s="122">
        <v>25380</v>
      </c>
      <c r="J5" s="122">
        <v>76099</v>
      </c>
      <c r="K5" s="122">
        <v>87</v>
      </c>
    </row>
    <row r="6" spans="1:11" x14ac:dyDescent="0.35">
      <c r="A6" s="57" t="s">
        <v>80</v>
      </c>
      <c r="B6" s="152" t="str">
        <f>A2&amp;" "&amp;A6</f>
        <v>Female 35-44</v>
      </c>
      <c r="C6" s="122">
        <v>294</v>
      </c>
      <c r="D6" s="122">
        <v>59</v>
      </c>
      <c r="E6" s="122">
        <v>20</v>
      </c>
      <c r="F6" s="122">
        <v>72289</v>
      </c>
      <c r="G6" s="122">
        <v>363</v>
      </c>
      <c r="H6" s="122">
        <v>1853</v>
      </c>
      <c r="I6" s="122">
        <v>39852</v>
      </c>
      <c r="J6" s="122">
        <v>87008</v>
      </c>
      <c r="K6" s="122">
        <v>82</v>
      </c>
    </row>
    <row r="7" spans="1:11" x14ac:dyDescent="0.35">
      <c r="A7" s="57" t="s">
        <v>81</v>
      </c>
      <c r="B7" s="152" t="str">
        <f>A2&amp;" "&amp;A7</f>
        <v>Female 45-54</v>
      </c>
      <c r="C7" s="122">
        <v>264</v>
      </c>
      <c r="D7" s="122">
        <v>62</v>
      </c>
      <c r="E7" s="122">
        <v>10</v>
      </c>
      <c r="F7" s="122">
        <v>67594</v>
      </c>
      <c r="G7" s="122">
        <v>295</v>
      </c>
      <c r="H7" s="122">
        <v>1136</v>
      </c>
      <c r="I7" s="122">
        <v>52149</v>
      </c>
      <c r="J7" s="122">
        <v>76345</v>
      </c>
      <c r="K7" s="122">
        <v>69</v>
      </c>
    </row>
    <row r="8" spans="1:11" x14ac:dyDescent="0.35">
      <c r="A8" s="57" t="s">
        <v>82</v>
      </c>
      <c r="B8" s="152" t="str">
        <f>A2&amp;" "&amp;A8</f>
        <v>Female 55-64</v>
      </c>
      <c r="C8" s="122">
        <v>337</v>
      </c>
      <c r="D8" s="122">
        <v>97</v>
      </c>
      <c r="E8" s="122">
        <v>8</v>
      </c>
      <c r="F8" s="122">
        <v>75904</v>
      </c>
      <c r="G8" s="122">
        <v>218</v>
      </c>
      <c r="H8" s="122">
        <v>877</v>
      </c>
      <c r="I8" s="122">
        <v>75649</v>
      </c>
      <c r="J8" s="122">
        <v>81398</v>
      </c>
      <c r="K8" s="122">
        <v>80</v>
      </c>
    </row>
    <row r="9" spans="1:11" x14ac:dyDescent="0.35">
      <c r="A9" s="57" t="s">
        <v>83</v>
      </c>
      <c r="B9" s="152" t="str">
        <f>A2&amp;" "&amp;A9</f>
        <v>Female 65-74</v>
      </c>
      <c r="C9" s="122">
        <v>215</v>
      </c>
      <c r="D9" s="122">
        <v>87</v>
      </c>
      <c r="E9" s="122">
        <v>7</v>
      </c>
      <c r="F9" s="122">
        <v>84851</v>
      </c>
      <c r="G9" s="122">
        <v>138</v>
      </c>
      <c r="H9" s="122">
        <v>556</v>
      </c>
      <c r="I9" s="122">
        <v>69493</v>
      </c>
      <c r="J9" s="122">
        <v>73808</v>
      </c>
      <c r="K9" s="122">
        <v>41</v>
      </c>
    </row>
    <row r="10" spans="1:11" x14ac:dyDescent="0.35">
      <c r="A10" s="57" t="s">
        <v>84</v>
      </c>
      <c r="B10" s="152" t="str">
        <f>A2&amp;" "&amp;A10</f>
        <v>Female 75 AND OVER</v>
      </c>
      <c r="C10" s="122">
        <v>103</v>
      </c>
      <c r="D10" s="122">
        <v>31</v>
      </c>
      <c r="E10" s="122">
        <v>3</v>
      </c>
      <c r="F10" s="122">
        <v>54459</v>
      </c>
      <c r="G10" s="122">
        <v>51</v>
      </c>
      <c r="H10" s="122">
        <v>184</v>
      </c>
      <c r="I10" s="122">
        <v>56844</v>
      </c>
      <c r="J10" s="122">
        <v>39116</v>
      </c>
      <c r="K10" s="122">
        <v>15</v>
      </c>
    </row>
    <row r="11" spans="1:11" x14ac:dyDescent="0.35">
      <c r="A11" s="58" t="s">
        <v>85</v>
      </c>
      <c r="B11" s="153"/>
      <c r="C11" s="122">
        <v>3027</v>
      </c>
      <c r="D11" s="122">
        <v>481</v>
      </c>
      <c r="E11" s="122">
        <v>224</v>
      </c>
      <c r="F11" s="122">
        <v>294807</v>
      </c>
      <c r="G11" s="122">
        <v>2085</v>
      </c>
      <c r="H11" s="122">
        <v>13256</v>
      </c>
      <c r="I11" s="122">
        <v>354608</v>
      </c>
      <c r="J11" s="122">
        <v>502581</v>
      </c>
      <c r="K11" s="122">
        <v>452</v>
      </c>
    </row>
    <row r="12" spans="1:11" x14ac:dyDescent="0.35">
      <c r="A12" s="57" t="s">
        <v>77</v>
      </c>
      <c r="B12" s="149" t="str">
        <f>A11&amp;" "&amp;A3</f>
        <v>Male &lt;18</v>
      </c>
      <c r="C12" s="122">
        <v>0</v>
      </c>
      <c r="D12" s="122">
        <v>0</v>
      </c>
      <c r="E12" s="122">
        <v>0</v>
      </c>
      <c r="F12" s="122">
        <v>7</v>
      </c>
      <c r="G12" s="122">
        <v>0</v>
      </c>
      <c r="H12" s="122">
        <v>0</v>
      </c>
      <c r="I12" s="122">
        <v>14</v>
      </c>
      <c r="J12" s="122">
        <v>55</v>
      </c>
      <c r="K12" s="122">
        <v>0</v>
      </c>
    </row>
    <row r="13" spans="1:11" x14ac:dyDescent="0.35">
      <c r="A13" s="57" t="s">
        <v>78</v>
      </c>
      <c r="B13" s="149" t="str">
        <f>A11&amp;" "&amp;A4</f>
        <v>Male 18-24</v>
      </c>
      <c r="C13" s="122">
        <v>193</v>
      </c>
      <c r="D13" s="122">
        <v>49</v>
      </c>
      <c r="E13" s="122">
        <v>58</v>
      </c>
      <c r="F13" s="122">
        <v>13301</v>
      </c>
      <c r="G13" s="122">
        <v>168</v>
      </c>
      <c r="H13" s="122">
        <v>760</v>
      </c>
      <c r="I13" s="122">
        <v>15609</v>
      </c>
      <c r="J13" s="122">
        <v>37097</v>
      </c>
      <c r="K13" s="122">
        <v>48</v>
      </c>
    </row>
    <row r="14" spans="1:11" x14ac:dyDescent="0.35">
      <c r="A14" s="57" t="s">
        <v>79</v>
      </c>
      <c r="B14" s="149" t="str">
        <f>A11&amp;" "&amp;A5</f>
        <v>Male 25-34</v>
      </c>
      <c r="C14" s="122">
        <v>530</v>
      </c>
      <c r="D14" s="122">
        <v>89</v>
      </c>
      <c r="E14" s="122">
        <v>97</v>
      </c>
      <c r="F14" s="122">
        <v>44183</v>
      </c>
      <c r="G14" s="122">
        <v>474</v>
      </c>
      <c r="H14" s="122">
        <v>3320</v>
      </c>
      <c r="I14" s="122">
        <v>29031</v>
      </c>
      <c r="J14" s="122">
        <v>79087</v>
      </c>
      <c r="K14" s="122">
        <v>87</v>
      </c>
    </row>
    <row r="15" spans="1:11" x14ac:dyDescent="0.35">
      <c r="A15" s="57" t="s">
        <v>80</v>
      </c>
      <c r="B15" s="149" t="str">
        <f>A11&amp;" "&amp;A6</f>
        <v>Male 35-44</v>
      </c>
      <c r="C15" s="122">
        <v>707</v>
      </c>
      <c r="D15" s="122">
        <v>73</v>
      </c>
      <c r="E15" s="122">
        <v>35</v>
      </c>
      <c r="F15" s="122">
        <v>50168</v>
      </c>
      <c r="G15" s="122">
        <v>455</v>
      </c>
      <c r="H15" s="122">
        <v>3746</v>
      </c>
      <c r="I15" s="122">
        <v>44584</v>
      </c>
      <c r="J15" s="122">
        <v>96214</v>
      </c>
      <c r="K15" s="122">
        <v>109</v>
      </c>
    </row>
    <row r="16" spans="1:11" x14ac:dyDescent="0.35">
      <c r="A16" s="57" t="s">
        <v>81</v>
      </c>
      <c r="B16" s="149" t="str">
        <f>A11&amp;" "&amp;A7</f>
        <v>Male 45-54</v>
      </c>
      <c r="C16" s="122">
        <v>601</v>
      </c>
      <c r="D16" s="122">
        <v>73</v>
      </c>
      <c r="E16" s="122">
        <v>12</v>
      </c>
      <c r="F16" s="122">
        <v>46484</v>
      </c>
      <c r="G16" s="122">
        <v>400</v>
      </c>
      <c r="H16" s="122">
        <v>2551</v>
      </c>
      <c r="I16" s="122">
        <v>58694</v>
      </c>
      <c r="J16" s="122">
        <v>87849</v>
      </c>
      <c r="K16" s="122">
        <v>86</v>
      </c>
    </row>
    <row r="17" spans="1:11" x14ac:dyDescent="0.35">
      <c r="A17" s="57" t="s">
        <v>82</v>
      </c>
      <c r="B17" s="149" t="str">
        <f>A11&amp;" "&amp;A8</f>
        <v>Male 55-64</v>
      </c>
      <c r="C17" s="122">
        <v>549</v>
      </c>
      <c r="D17" s="122">
        <v>83</v>
      </c>
      <c r="E17" s="122">
        <v>12</v>
      </c>
      <c r="F17" s="122">
        <v>49671</v>
      </c>
      <c r="G17" s="122">
        <v>317</v>
      </c>
      <c r="H17" s="122">
        <v>1628</v>
      </c>
      <c r="I17" s="122">
        <v>82774</v>
      </c>
      <c r="J17" s="122">
        <v>84095</v>
      </c>
      <c r="K17" s="122">
        <v>67</v>
      </c>
    </row>
    <row r="18" spans="1:11" x14ac:dyDescent="0.35">
      <c r="A18" s="57" t="s">
        <v>83</v>
      </c>
      <c r="B18" s="149" t="str">
        <f>A11&amp;" "&amp;A9</f>
        <v>Male 65-74</v>
      </c>
      <c r="C18" s="122">
        <v>328</v>
      </c>
      <c r="D18" s="122">
        <v>82</v>
      </c>
      <c r="E18" s="122">
        <v>7</v>
      </c>
      <c r="F18" s="122">
        <v>56335</v>
      </c>
      <c r="G18" s="122">
        <v>201</v>
      </c>
      <c r="H18" s="122">
        <v>962</v>
      </c>
      <c r="I18" s="122">
        <v>72322</v>
      </c>
      <c r="J18" s="122">
        <v>78911</v>
      </c>
      <c r="K18" s="122">
        <v>32</v>
      </c>
    </row>
    <row r="19" spans="1:11" x14ac:dyDescent="0.35">
      <c r="A19" s="57" t="s">
        <v>84</v>
      </c>
      <c r="B19" s="149" t="str">
        <f>A11&amp;" "&amp;A10</f>
        <v>Male 75 AND OVER</v>
      </c>
      <c r="C19" s="122">
        <v>119</v>
      </c>
      <c r="D19" s="122">
        <v>32</v>
      </c>
      <c r="E19" s="122">
        <v>3</v>
      </c>
      <c r="F19" s="122">
        <v>34658</v>
      </c>
      <c r="G19" s="122">
        <v>70</v>
      </c>
      <c r="H19" s="122">
        <v>289</v>
      </c>
      <c r="I19" s="122">
        <v>51580</v>
      </c>
      <c r="J19" s="122">
        <v>39273</v>
      </c>
      <c r="K19" s="122">
        <v>23</v>
      </c>
    </row>
    <row r="20" spans="1:11" x14ac:dyDescent="0.35">
      <c r="A20" s="58" t="s">
        <v>104</v>
      </c>
      <c r="B20" s="153"/>
      <c r="C20" s="122">
        <v>49</v>
      </c>
      <c r="D20" s="122">
        <v>35</v>
      </c>
      <c r="E20" s="122">
        <v>27</v>
      </c>
      <c r="F20" s="122">
        <v>5703</v>
      </c>
      <c r="G20" s="122">
        <v>105</v>
      </c>
      <c r="H20" s="122">
        <v>172</v>
      </c>
      <c r="I20" s="122">
        <v>2301</v>
      </c>
      <c r="J20" s="122">
        <v>8600</v>
      </c>
      <c r="K20" s="122">
        <v>17</v>
      </c>
    </row>
    <row r="21" spans="1:11" x14ac:dyDescent="0.35">
      <c r="A21" s="57" t="s">
        <v>77</v>
      </c>
      <c r="B21" s="149" t="str">
        <f>A20&amp;" "&amp;A21</f>
        <v>Unknown &lt;18</v>
      </c>
      <c r="C21" s="122">
        <v>0</v>
      </c>
      <c r="D21" s="122">
        <v>0</v>
      </c>
      <c r="E21" s="122">
        <v>0</v>
      </c>
      <c r="F21" s="122">
        <v>1</v>
      </c>
      <c r="G21" s="122">
        <v>0</v>
      </c>
      <c r="H21" s="122">
        <v>1</v>
      </c>
      <c r="I21" s="122">
        <v>1</v>
      </c>
      <c r="J21" s="122">
        <v>1</v>
      </c>
      <c r="K21" s="122">
        <v>0</v>
      </c>
    </row>
    <row r="22" spans="1:11" x14ac:dyDescent="0.35">
      <c r="A22" s="57" t="s">
        <v>78</v>
      </c>
      <c r="B22" s="149" t="str">
        <f>A20&amp;" "&amp;A22</f>
        <v>Unknown 18-24</v>
      </c>
      <c r="C22" s="122">
        <v>11</v>
      </c>
      <c r="D22" s="122">
        <v>2</v>
      </c>
      <c r="E22" s="122">
        <v>10</v>
      </c>
      <c r="F22" s="122">
        <v>1423</v>
      </c>
      <c r="G22" s="122">
        <v>39</v>
      </c>
      <c r="H22" s="122">
        <v>46</v>
      </c>
      <c r="I22" s="122">
        <v>482</v>
      </c>
      <c r="J22" s="122">
        <v>2178</v>
      </c>
      <c r="K22" s="122">
        <v>2</v>
      </c>
    </row>
    <row r="23" spans="1:11" x14ac:dyDescent="0.35">
      <c r="A23" s="57" t="s">
        <v>79</v>
      </c>
      <c r="B23" s="149" t="str">
        <f>A20&amp;" "&amp;A23</f>
        <v>Unknown 25-34</v>
      </c>
      <c r="C23" s="122">
        <v>11</v>
      </c>
      <c r="D23" s="122">
        <v>13</v>
      </c>
      <c r="E23" s="122">
        <v>12</v>
      </c>
      <c r="F23" s="122">
        <v>1749</v>
      </c>
      <c r="G23" s="122">
        <v>34</v>
      </c>
      <c r="H23" s="122">
        <v>48</v>
      </c>
      <c r="I23" s="122">
        <v>347</v>
      </c>
      <c r="J23" s="122">
        <v>2147</v>
      </c>
      <c r="K23" s="122">
        <v>6</v>
      </c>
    </row>
    <row r="24" spans="1:11" x14ac:dyDescent="0.35">
      <c r="A24" s="57" t="s">
        <v>80</v>
      </c>
      <c r="B24" s="149" t="str">
        <f>A20&amp;" "&amp;A24</f>
        <v>Unknown 35-44</v>
      </c>
      <c r="C24" s="122">
        <v>10</v>
      </c>
      <c r="D24" s="122">
        <v>0</v>
      </c>
      <c r="E24" s="122">
        <v>2</v>
      </c>
      <c r="F24" s="122">
        <v>846</v>
      </c>
      <c r="G24" s="122">
        <v>11</v>
      </c>
      <c r="H24" s="122">
        <v>36</v>
      </c>
      <c r="I24" s="122">
        <v>264</v>
      </c>
      <c r="J24" s="122">
        <v>1469</v>
      </c>
      <c r="K24" s="122">
        <v>4</v>
      </c>
    </row>
    <row r="25" spans="1:11" x14ac:dyDescent="0.35">
      <c r="A25" s="57" t="s">
        <v>81</v>
      </c>
      <c r="B25" s="149" t="str">
        <f>A20&amp;" "&amp;A25</f>
        <v>Unknown 45-54</v>
      </c>
      <c r="C25" s="122">
        <v>6</v>
      </c>
      <c r="D25" s="122">
        <v>2</v>
      </c>
      <c r="E25" s="122">
        <v>2</v>
      </c>
      <c r="F25" s="122">
        <v>431</v>
      </c>
      <c r="G25" s="122">
        <v>7</v>
      </c>
      <c r="H25" s="122">
        <v>20</v>
      </c>
      <c r="I25" s="122">
        <v>246</v>
      </c>
      <c r="J25" s="122">
        <v>978</v>
      </c>
      <c r="K25" s="122">
        <v>0</v>
      </c>
    </row>
    <row r="26" spans="1:11" x14ac:dyDescent="0.35">
      <c r="A26" s="57" t="s">
        <v>82</v>
      </c>
      <c r="B26" s="149" t="str">
        <f>A20&amp;" "&amp;A26</f>
        <v>Unknown 55-64</v>
      </c>
      <c r="C26" s="122">
        <v>8</v>
      </c>
      <c r="D26" s="122">
        <v>8</v>
      </c>
      <c r="E26" s="122">
        <v>0</v>
      </c>
      <c r="F26" s="122">
        <v>445</v>
      </c>
      <c r="G26" s="122">
        <v>5</v>
      </c>
      <c r="H26" s="122">
        <v>4</v>
      </c>
      <c r="I26" s="122">
        <v>331</v>
      </c>
      <c r="J26" s="122">
        <v>826</v>
      </c>
      <c r="K26" s="122">
        <v>1</v>
      </c>
    </row>
    <row r="27" spans="1:11" x14ac:dyDescent="0.35">
      <c r="A27" s="57" t="s">
        <v>83</v>
      </c>
      <c r="B27" s="149" t="str">
        <f>A20&amp;" "&amp;A27</f>
        <v>Unknown 65-74</v>
      </c>
      <c r="C27" s="122">
        <v>3</v>
      </c>
      <c r="D27" s="122">
        <v>7</v>
      </c>
      <c r="E27" s="122">
        <v>0</v>
      </c>
      <c r="F27" s="122">
        <v>439</v>
      </c>
      <c r="G27" s="122">
        <v>2</v>
      </c>
      <c r="H27" s="122">
        <v>15</v>
      </c>
      <c r="I27" s="122">
        <v>350</v>
      </c>
      <c r="J27" s="122">
        <v>624</v>
      </c>
      <c r="K27" s="122">
        <v>3</v>
      </c>
    </row>
    <row r="28" spans="1:11" x14ac:dyDescent="0.35">
      <c r="A28" s="57" t="s">
        <v>84</v>
      </c>
      <c r="B28" s="149" t="str">
        <f>A20&amp;" "&amp;A28</f>
        <v>Unknown 75 AND OVER</v>
      </c>
      <c r="C28" s="122">
        <v>0</v>
      </c>
      <c r="D28" s="122">
        <v>3</v>
      </c>
      <c r="E28" s="122">
        <v>1</v>
      </c>
      <c r="F28" s="122">
        <v>369</v>
      </c>
      <c r="G28" s="122">
        <v>7</v>
      </c>
      <c r="H28" s="122">
        <v>2</v>
      </c>
      <c r="I28" s="122">
        <v>280</v>
      </c>
      <c r="J28" s="122">
        <v>377</v>
      </c>
      <c r="K28" s="122">
        <v>1</v>
      </c>
    </row>
    <row r="30" spans="1:11" x14ac:dyDescent="0.35">
      <c r="A30" s="149" t="s">
        <v>119</v>
      </c>
      <c r="B30" s="122"/>
      <c r="C30" s="122">
        <f t="shared" ref="C30:E30" si="0">C2+C20+C11</f>
        <v>4597</v>
      </c>
      <c r="D30" s="122">
        <f t="shared" si="0"/>
        <v>975</v>
      </c>
      <c r="E30" s="122">
        <f t="shared" si="0"/>
        <v>369</v>
      </c>
      <c r="F30" s="122">
        <f>F2+F20+F11</f>
        <v>742429</v>
      </c>
      <c r="G30" s="122">
        <f t="shared" ref="G30:K30" si="1">G2+G20+G11</f>
        <v>3913</v>
      </c>
      <c r="H30" s="122">
        <f t="shared" si="1"/>
        <v>20499</v>
      </c>
      <c r="I30" s="122">
        <f t="shared" si="1"/>
        <v>687433</v>
      </c>
      <c r="J30" s="122">
        <f t="shared" si="1"/>
        <v>983477</v>
      </c>
      <c r="K30" s="122">
        <f t="shared" si="1"/>
        <v>893</v>
      </c>
    </row>
    <row r="32" spans="1:11" x14ac:dyDescent="0.35">
      <c r="A32" s="149" t="s">
        <v>161</v>
      </c>
      <c r="C32">
        <f t="shared" ref="C32:E32" si="2">(C2/C30)*100</f>
        <v>33.086795736349792</v>
      </c>
      <c r="D32">
        <f t="shared" si="2"/>
        <v>47.07692307692308</v>
      </c>
      <c r="E32">
        <f t="shared" si="2"/>
        <v>31.978319783197833</v>
      </c>
      <c r="F32">
        <f>(F2/F30)*100</f>
        <v>59.523402237789746</v>
      </c>
      <c r="G32">
        <f t="shared" ref="G32:K32" si="3">(G2/G30)*100</f>
        <v>44.03271147457194</v>
      </c>
      <c r="H32">
        <f t="shared" si="3"/>
        <v>34.494365578808726</v>
      </c>
      <c r="I32">
        <f t="shared" si="3"/>
        <v>48.080903884451288</v>
      </c>
      <c r="J32">
        <f t="shared" si="3"/>
        <v>48.023085440737304</v>
      </c>
      <c r="K32">
        <f t="shared" si="3"/>
        <v>47.480403135498321</v>
      </c>
    </row>
    <row r="33" spans="1:11" x14ac:dyDescent="0.35">
      <c r="A33" t="s">
        <v>162</v>
      </c>
      <c r="C33">
        <f>(C11/C30)*100</f>
        <v>65.847291711986074</v>
      </c>
      <c r="D33">
        <f t="shared" ref="D33:K33" si="4">(D11/D30)*100</f>
        <v>49.333333333333336</v>
      </c>
      <c r="E33">
        <f t="shared" si="4"/>
        <v>60.704607046070457</v>
      </c>
      <c r="F33">
        <f t="shared" si="4"/>
        <v>39.708443500994704</v>
      </c>
      <c r="G33">
        <f t="shared" si="4"/>
        <v>53.283925376948638</v>
      </c>
      <c r="H33">
        <f t="shared" si="4"/>
        <v>64.666569100931753</v>
      </c>
      <c r="I33">
        <f t="shared" si="4"/>
        <v>51.584372586128389</v>
      </c>
      <c r="J33">
        <f t="shared" si="4"/>
        <v>51.102466046486093</v>
      </c>
      <c r="K33">
        <f t="shared" si="4"/>
        <v>50.615901455767073</v>
      </c>
    </row>
    <row r="35" spans="1:11" x14ac:dyDescent="0.35">
      <c r="A35" t="s">
        <v>164</v>
      </c>
      <c r="B35">
        <f>(F9/F30)*100</f>
        <v>11.42883696622842</v>
      </c>
    </row>
    <row r="37" spans="1:11" x14ac:dyDescent="0.35">
      <c r="A37" t="s">
        <v>163</v>
      </c>
      <c r="B37" s="122">
        <f>SUM(F8:F9)</f>
        <v>160755</v>
      </c>
    </row>
    <row r="38" spans="1:11" x14ac:dyDescent="0.35">
      <c r="A38" t="s">
        <v>169</v>
      </c>
      <c r="B38" s="122">
        <f>(B37/F30)*100</f>
        <v>21.652575532475161</v>
      </c>
    </row>
    <row r="40" spans="1:11" x14ac:dyDescent="0.35">
      <c r="A40" t="s">
        <v>170</v>
      </c>
      <c r="B40" s="122">
        <f>I17+I8</f>
        <v>158423</v>
      </c>
      <c r="C40">
        <v>158423</v>
      </c>
    </row>
    <row r="41" spans="1:11" x14ac:dyDescent="0.35">
      <c r="A41" t="s">
        <v>171</v>
      </c>
      <c r="B41">
        <f>(B40/I30)*100</f>
        <v>23.045591352175414</v>
      </c>
    </row>
    <row r="43" spans="1:11" x14ac:dyDescent="0.35">
      <c r="A43" t="s">
        <v>165</v>
      </c>
      <c r="B43">
        <f>(I17/I30)*100</f>
        <v>12.041027998364932</v>
      </c>
    </row>
    <row r="45" spans="1:11" x14ac:dyDescent="0.35">
      <c r="A45" t="s">
        <v>166</v>
      </c>
      <c r="B45">
        <f>(J15/J30)*100</f>
        <v>9.7830452567777382</v>
      </c>
    </row>
  </sheetData>
  <pageMargins left="0.7" right="0.7" top="0.75" bottom="0.75" header="0.3" footer="0.3"/>
  <pageSetup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A4A70-2575-4525-BFFB-D1A1A4A6C6D9}">
  <dimension ref="A1:AC33"/>
  <sheetViews>
    <sheetView workbookViewId="0">
      <selection activeCell="A2" sqref="A2:A30"/>
    </sheetView>
  </sheetViews>
  <sheetFormatPr defaultColWidth="9.54296875" defaultRowHeight="14.5" x14ac:dyDescent="0.35"/>
  <cols>
    <col min="1" max="1" width="19.36328125" style="68" bestFit="1" customWidth="1"/>
    <col min="2" max="2" width="9" style="68" bestFit="1" customWidth="1"/>
    <col min="3" max="3" width="5.54296875" style="68" bestFit="1" customWidth="1"/>
    <col min="4" max="4" width="9.453125" style="68" bestFit="1" customWidth="1"/>
    <col min="5" max="5" width="9" style="68" bestFit="1" customWidth="1"/>
    <col min="6" max="6" width="4.90625" style="68" bestFit="1" customWidth="1"/>
    <col min="7" max="7" width="9.36328125" style="68" bestFit="1" customWidth="1"/>
    <col min="8" max="8" width="9" style="68" bestFit="1" customWidth="1"/>
    <col min="9" max="9" width="4.90625" style="68" bestFit="1" customWidth="1"/>
    <col min="10" max="10" width="8.90625" style="68" bestFit="1" customWidth="1"/>
    <col min="11" max="11" width="9" style="68" bestFit="1" customWidth="1"/>
    <col min="12" max="12" width="7.54296875" style="68" bestFit="1" customWidth="1"/>
    <col min="13" max="13" width="9.6328125" style="68" bestFit="1" customWidth="1"/>
    <col min="14" max="14" width="9" style="68" bestFit="1" customWidth="1"/>
    <col min="15" max="15" width="5.54296875" style="68" bestFit="1" customWidth="1"/>
    <col min="16" max="16" width="9.54296875" style="68" bestFit="1" customWidth="1"/>
    <col min="17" max="17" width="9" style="68" bestFit="1" customWidth="1"/>
    <col min="18" max="18" width="6.54296875" style="68" bestFit="1" customWidth="1"/>
    <col min="19" max="19" width="8.6328125" style="68" bestFit="1" customWidth="1"/>
    <col min="20" max="20" width="9" style="68" bestFit="1" customWidth="1"/>
    <col min="21" max="21" width="7.54296875" style="68" bestFit="1" customWidth="1"/>
    <col min="22" max="22" width="8.90625" style="68" bestFit="1" customWidth="1"/>
    <col min="23" max="23" width="9" style="68" bestFit="1" customWidth="1"/>
    <col min="24" max="24" width="7.54296875" style="68" bestFit="1" customWidth="1"/>
    <col min="25" max="25" width="9.36328125" style="68" bestFit="1" customWidth="1"/>
    <col min="26" max="26" width="9" style="68" bestFit="1" customWidth="1"/>
    <col min="27" max="27" width="4.90625" style="68" bestFit="1" customWidth="1"/>
    <col min="28" max="28" width="9" style="68" bestFit="1" customWidth="1"/>
    <col min="29" max="29" width="13.36328125" style="68" bestFit="1" customWidth="1"/>
    <col min="30" max="16384" width="9.54296875" style="68"/>
  </cols>
  <sheetData>
    <row r="1" spans="1:29" x14ac:dyDescent="0.35">
      <c r="A1" s="54"/>
      <c r="B1" s="104" t="s">
        <v>86</v>
      </c>
      <c r="C1" s="105"/>
      <c r="D1" s="105"/>
      <c r="E1" s="105"/>
      <c r="F1" s="105"/>
      <c r="G1" s="105"/>
      <c r="H1" s="105"/>
      <c r="I1" s="105"/>
      <c r="J1" s="105"/>
      <c r="K1" s="105"/>
      <c r="L1" s="105"/>
      <c r="M1" s="105"/>
      <c r="N1" s="105"/>
      <c r="O1" s="105"/>
      <c r="P1" s="105"/>
      <c r="Q1" s="105"/>
      <c r="R1" s="105"/>
      <c r="S1" s="105"/>
      <c r="T1" s="105"/>
      <c r="U1" s="105"/>
      <c r="V1" s="105"/>
      <c r="W1" s="105"/>
      <c r="X1" s="105"/>
      <c r="Y1" s="105"/>
      <c r="Z1" s="105"/>
      <c r="AA1" s="105"/>
      <c r="AB1" s="106"/>
      <c r="AC1" s="61"/>
    </row>
    <row r="2" spans="1:29" x14ac:dyDescent="0.35">
      <c r="A2" s="107" t="s">
        <v>72</v>
      </c>
      <c r="B2" s="104" t="s">
        <v>90</v>
      </c>
      <c r="C2" s="105"/>
      <c r="D2" s="105"/>
      <c r="E2" s="105" t="s">
        <v>91</v>
      </c>
      <c r="F2" s="105"/>
      <c r="G2" s="105"/>
      <c r="H2" s="106" t="s">
        <v>101</v>
      </c>
      <c r="I2" s="109"/>
      <c r="J2" s="104"/>
      <c r="K2" s="105" t="s">
        <v>0</v>
      </c>
      <c r="L2" s="105"/>
      <c r="M2" s="105"/>
      <c r="N2" s="105" t="s">
        <v>92</v>
      </c>
      <c r="O2" s="105"/>
      <c r="P2" s="105"/>
      <c r="Q2" s="105" t="s">
        <v>1</v>
      </c>
      <c r="R2" s="105"/>
      <c r="S2" s="105"/>
      <c r="T2" s="105" t="s">
        <v>2</v>
      </c>
      <c r="U2" s="105"/>
      <c r="V2" s="105"/>
      <c r="W2" s="105" t="s">
        <v>88</v>
      </c>
      <c r="X2" s="105"/>
      <c r="Y2" s="105"/>
      <c r="Z2" s="105" t="s">
        <v>93</v>
      </c>
      <c r="AA2" s="105"/>
      <c r="AB2" s="106"/>
      <c r="AC2" s="102" t="s">
        <v>3</v>
      </c>
    </row>
    <row r="3" spans="1:29" x14ac:dyDescent="0.35">
      <c r="A3" s="108"/>
      <c r="B3" s="53" t="s">
        <v>73</v>
      </c>
      <c r="C3" s="43" t="s">
        <v>74</v>
      </c>
      <c r="D3" s="42" t="s">
        <v>94</v>
      </c>
      <c r="E3" s="43" t="s">
        <v>73</v>
      </c>
      <c r="F3" s="43" t="s">
        <v>74</v>
      </c>
      <c r="G3" s="51" t="s">
        <v>100</v>
      </c>
      <c r="H3" s="51" t="s">
        <v>73</v>
      </c>
      <c r="I3" s="90" t="s">
        <v>74</v>
      </c>
      <c r="J3" s="51" t="s">
        <v>102</v>
      </c>
      <c r="K3" s="43" t="s">
        <v>73</v>
      </c>
      <c r="L3" s="43" t="s">
        <v>74</v>
      </c>
      <c r="M3" s="51" t="s">
        <v>103</v>
      </c>
      <c r="N3" s="43" t="s">
        <v>73</v>
      </c>
      <c r="O3" s="43" t="s">
        <v>74</v>
      </c>
      <c r="P3" s="51" t="s">
        <v>95</v>
      </c>
      <c r="Q3" s="43" t="s">
        <v>73</v>
      </c>
      <c r="R3" s="43" t="s">
        <v>74</v>
      </c>
      <c r="S3" s="52" t="s">
        <v>105</v>
      </c>
      <c r="T3" s="43" t="s">
        <v>73</v>
      </c>
      <c r="U3" s="43" t="s">
        <v>74</v>
      </c>
      <c r="V3" s="42" t="s">
        <v>75</v>
      </c>
      <c r="W3" s="43" t="s">
        <v>73</v>
      </c>
      <c r="X3" s="43" t="s">
        <v>74</v>
      </c>
      <c r="Y3" s="42" t="s">
        <v>96</v>
      </c>
      <c r="Z3" s="43" t="s">
        <v>73</v>
      </c>
      <c r="AA3" s="43" t="s">
        <v>74</v>
      </c>
      <c r="AB3" s="44" t="s">
        <v>97</v>
      </c>
      <c r="AC3" s="103"/>
    </row>
    <row r="4" spans="1:29" x14ac:dyDescent="0.35">
      <c r="A4" s="55" t="s">
        <v>76</v>
      </c>
      <c r="B4" s="45">
        <f>SUM(B5:B12)</f>
        <v>161</v>
      </c>
      <c r="C4" s="45">
        <f>SUM(C5:C12)</f>
        <v>1360</v>
      </c>
      <c r="D4" s="65">
        <f>SUM(B4:C4)</f>
        <v>1521</v>
      </c>
      <c r="E4" s="45">
        <f>SUM(E5:E12)</f>
        <v>37</v>
      </c>
      <c r="F4" s="45">
        <f>SUM(F5:F12)</f>
        <v>422</v>
      </c>
      <c r="G4" s="65">
        <f>SUM(E4:F4)</f>
        <v>459</v>
      </c>
      <c r="H4" s="88">
        <f>SUM(H5:H12)</f>
        <v>51</v>
      </c>
      <c r="I4" s="88">
        <f>SUM(I5:I12)</f>
        <v>67</v>
      </c>
      <c r="J4" s="86">
        <f>SUM(H4:I4)</f>
        <v>118</v>
      </c>
      <c r="K4" s="45">
        <f>SUM(K5:K12)</f>
        <v>15666</v>
      </c>
      <c r="L4" s="45">
        <f>SUM(L5:L12)</f>
        <v>426253</v>
      </c>
      <c r="M4" s="65">
        <f>SUM(K4:L4)</f>
        <v>441919</v>
      </c>
      <c r="N4" s="45">
        <f>SUM(N5:N12)</f>
        <v>161</v>
      </c>
      <c r="O4" s="45">
        <f>SUM(O5:O12)</f>
        <v>1562</v>
      </c>
      <c r="P4" s="65">
        <f>SUM(N4:O4)</f>
        <v>1723</v>
      </c>
      <c r="Q4" s="45">
        <f>SUM(Q5:Q12)</f>
        <v>649</v>
      </c>
      <c r="R4" s="45">
        <f>SUM(R5:R12)</f>
        <v>6422</v>
      </c>
      <c r="S4" s="65">
        <f>SUM(Q4:R4)</f>
        <v>7071</v>
      </c>
      <c r="T4" s="45">
        <f>SUM(T5:T12)</f>
        <v>16703</v>
      </c>
      <c r="U4" s="45">
        <f>SUM(U5:U12)</f>
        <v>313821</v>
      </c>
      <c r="V4" s="65">
        <f>SUM(T4:U4)</f>
        <v>330524</v>
      </c>
      <c r="W4" s="45">
        <f>SUM(W5:W12)</f>
        <v>21867</v>
      </c>
      <c r="X4" s="45">
        <f>SUM(X5:X12)</f>
        <v>450429</v>
      </c>
      <c r="Y4" s="65">
        <f>SUM(W4:X4)</f>
        <v>472296</v>
      </c>
      <c r="Z4" s="45">
        <f>SUM(Z5:Z12)</f>
        <v>32</v>
      </c>
      <c r="AA4" s="45">
        <f>SUM(AA5:AA12)</f>
        <v>392</v>
      </c>
      <c r="AB4" s="65">
        <f>SUM(Z4:AA4)</f>
        <v>424</v>
      </c>
      <c r="AC4" s="62">
        <f>SUM(D4,G4,J4,M4,P4,S4,V4,Y4,AB4)</f>
        <v>1256055</v>
      </c>
    </row>
    <row r="5" spans="1:29" x14ac:dyDescent="0.35">
      <c r="A5" s="56" t="s">
        <v>77</v>
      </c>
      <c r="B5" s="47">
        <v>0</v>
      </c>
      <c r="C5" s="47">
        <v>0</v>
      </c>
      <c r="D5" s="46">
        <f>SUM(B5:C5)</f>
        <v>0</v>
      </c>
      <c r="E5" s="47">
        <v>0</v>
      </c>
      <c r="F5" s="47">
        <v>0</v>
      </c>
      <c r="G5" s="46">
        <f>SUM(E5:F5)</f>
        <v>0</v>
      </c>
      <c r="H5" s="91">
        <v>0</v>
      </c>
      <c r="I5" s="91">
        <v>0</v>
      </c>
      <c r="J5" s="46">
        <f>SUM(H5:I5)</f>
        <v>0</v>
      </c>
      <c r="K5" s="47">
        <v>0</v>
      </c>
      <c r="L5" s="47">
        <v>20</v>
      </c>
      <c r="M5" s="46">
        <f>SUM(K5:L5)</f>
        <v>20</v>
      </c>
      <c r="N5" s="47">
        <v>0</v>
      </c>
      <c r="O5" s="47">
        <v>1</v>
      </c>
      <c r="P5" s="46">
        <f>SUM(N5:O5)</f>
        <v>1</v>
      </c>
      <c r="Q5" s="47">
        <v>0</v>
      </c>
      <c r="R5" s="47">
        <v>1</v>
      </c>
      <c r="S5" s="46">
        <f>SUM(Q5:R5)</f>
        <v>1</v>
      </c>
      <c r="T5" s="47">
        <v>0</v>
      </c>
      <c r="U5" s="47">
        <v>11</v>
      </c>
      <c r="V5" s="46">
        <f>SUM(T5:U5)</f>
        <v>11</v>
      </c>
      <c r="W5" s="47">
        <v>0</v>
      </c>
      <c r="X5" s="47">
        <v>35</v>
      </c>
      <c r="Y5" s="46">
        <f>SUM(W5:X5)</f>
        <v>35</v>
      </c>
      <c r="Z5" s="47">
        <v>0</v>
      </c>
      <c r="AA5" s="47">
        <v>0</v>
      </c>
      <c r="AB5" s="60">
        <f>SUM(Z5:AA5)</f>
        <v>0</v>
      </c>
      <c r="AC5" s="62">
        <f t="shared" ref="AC5:AC30" si="0">SUM(D5,G5,J5,M5,P5,S5,V5,Y5,AB5)</f>
        <v>68</v>
      </c>
    </row>
    <row r="6" spans="1:29" x14ac:dyDescent="0.35">
      <c r="A6" s="57" t="s">
        <v>78</v>
      </c>
      <c r="B6" s="47">
        <v>10</v>
      </c>
      <c r="C6" s="47">
        <v>84</v>
      </c>
      <c r="D6" s="46">
        <f t="shared" ref="D6:D12" si="1">SUM(B6:C6)</f>
        <v>94</v>
      </c>
      <c r="E6" s="47">
        <v>4</v>
      </c>
      <c r="F6" s="47">
        <v>44</v>
      </c>
      <c r="G6" s="46">
        <f t="shared" ref="G6:G12" si="2">SUM(E6:F6)</f>
        <v>48</v>
      </c>
      <c r="H6" s="91">
        <v>15</v>
      </c>
      <c r="I6" s="91">
        <v>20</v>
      </c>
      <c r="J6" s="46">
        <f t="shared" ref="J6:J12" si="3">SUM(H6:I6)</f>
        <v>35</v>
      </c>
      <c r="K6" s="47">
        <v>2758</v>
      </c>
      <c r="L6" s="47">
        <v>19234</v>
      </c>
      <c r="M6" s="46">
        <f t="shared" ref="M6:M12" si="4">SUM(K6:L6)</f>
        <v>21992</v>
      </c>
      <c r="N6" s="47">
        <v>42</v>
      </c>
      <c r="O6" s="47">
        <v>170</v>
      </c>
      <c r="P6" s="46">
        <f t="shared" ref="P6:P12" si="5">SUM(N6:O6)</f>
        <v>212</v>
      </c>
      <c r="Q6" s="47">
        <v>100</v>
      </c>
      <c r="R6" s="47">
        <v>539</v>
      </c>
      <c r="S6" s="46">
        <f t="shared" ref="S6:S12" si="6">SUM(Q6:R6)</f>
        <v>639</v>
      </c>
      <c r="T6" s="47">
        <v>851</v>
      </c>
      <c r="U6" s="47">
        <v>10295</v>
      </c>
      <c r="V6" s="46">
        <f t="shared" ref="V6:V12" si="7">SUM(T6:U6)</f>
        <v>11146</v>
      </c>
      <c r="W6" s="47">
        <v>3195</v>
      </c>
      <c r="X6" s="47">
        <v>35292</v>
      </c>
      <c r="Y6" s="46">
        <f t="shared" ref="Y6:Y12" si="8">SUM(W6:X6)</f>
        <v>38487</v>
      </c>
      <c r="Z6" s="47">
        <v>9</v>
      </c>
      <c r="AA6" s="47">
        <v>41</v>
      </c>
      <c r="AB6" s="60">
        <f t="shared" ref="AB6:AB12" si="9">SUM(Z6:AA6)</f>
        <v>50</v>
      </c>
      <c r="AC6" s="62">
        <f t="shared" si="0"/>
        <v>72703</v>
      </c>
    </row>
    <row r="7" spans="1:29" x14ac:dyDescent="0.35">
      <c r="A7" s="57" t="s">
        <v>79</v>
      </c>
      <c r="B7" s="47">
        <v>24</v>
      </c>
      <c r="C7" s="47">
        <v>190</v>
      </c>
      <c r="D7" s="46">
        <f t="shared" si="1"/>
        <v>214</v>
      </c>
      <c r="E7" s="47">
        <v>11</v>
      </c>
      <c r="F7" s="47">
        <v>64</v>
      </c>
      <c r="G7" s="46">
        <f t="shared" si="2"/>
        <v>75</v>
      </c>
      <c r="H7" s="91">
        <v>22</v>
      </c>
      <c r="I7" s="91">
        <v>13</v>
      </c>
      <c r="J7" s="46">
        <f t="shared" si="3"/>
        <v>35</v>
      </c>
      <c r="K7" s="47">
        <v>5428</v>
      </c>
      <c r="L7" s="47">
        <v>59382</v>
      </c>
      <c r="M7" s="46">
        <f t="shared" si="4"/>
        <v>64810</v>
      </c>
      <c r="N7" s="47">
        <v>68</v>
      </c>
      <c r="O7" s="47">
        <v>377</v>
      </c>
      <c r="P7" s="46">
        <f t="shared" si="5"/>
        <v>445</v>
      </c>
      <c r="Q7" s="47">
        <v>243</v>
      </c>
      <c r="R7" s="47">
        <v>1582</v>
      </c>
      <c r="S7" s="46">
        <f t="shared" si="6"/>
        <v>1825</v>
      </c>
      <c r="T7" s="47">
        <v>2365</v>
      </c>
      <c r="U7" s="47">
        <v>23015</v>
      </c>
      <c r="V7" s="46">
        <f t="shared" si="7"/>
        <v>25380</v>
      </c>
      <c r="W7" s="47">
        <v>6527</v>
      </c>
      <c r="X7" s="47">
        <v>69572</v>
      </c>
      <c r="Y7" s="46">
        <f t="shared" si="8"/>
        <v>76099</v>
      </c>
      <c r="Z7" s="47">
        <v>7</v>
      </c>
      <c r="AA7" s="47">
        <v>80</v>
      </c>
      <c r="AB7" s="60">
        <f t="shared" si="9"/>
        <v>87</v>
      </c>
      <c r="AC7" s="62">
        <f t="shared" si="0"/>
        <v>168970</v>
      </c>
    </row>
    <row r="8" spans="1:29" x14ac:dyDescent="0.35">
      <c r="A8" s="57" t="s">
        <v>80</v>
      </c>
      <c r="B8" s="47">
        <v>46</v>
      </c>
      <c r="C8" s="47">
        <v>248</v>
      </c>
      <c r="D8" s="46">
        <f t="shared" si="1"/>
        <v>294</v>
      </c>
      <c r="E8" s="47">
        <v>5</v>
      </c>
      <c r="F8" s="47">
        <v>54</v>
      </c>
      <c r="G8" s="46">
        <f t="shared" si="2"/>
        <v>59</v>
      </c>
      <c r="H8" s="91">
        <v>7</v>
      </c>
      <c r="I8" s="91">
        <v>13</v>
      </c>
      <c r="J8" s="46">
        <f t="shared" si="3"/>
        <v>20</v>
      </c>
      <c r="K8" s="47">
        <v>2830</v>
      </c>
      <c r="L8" s="47">
        <v>69459</v>
      </c>
      <c r="M8" s="46">
        <f t="shared" si="4"/>
        <v>72289</v>
      </c>
      <c r="N8" s="47">
        <v>16</v>
      </c>
      <c r="O8" s="47">
        <v>347</v>
      </c>
      <c r="P8" s="46">
        <f t="shared" si="5"/>
        <v>363</v>
      </c>
      <c r="Q8" s="47">
        <v>138</v>
      </c>
      <c r="R8" s="47">
        <v>1715</v>
      </c>
      <c r="S8" s="46">
        <f t="shared" si="6"/>
        <v>1853</v>
      </c>
      <c r="T8" s="47">
        <v>2908</v>
      </c>
      <c r="U8" s="47">
        <v>36944</v>
      </c>
      <c r="V8" s="46">
        <f t="shared" si="7"/>
        <v>39852</v>
      </c>
      <c r="W8" s="47">
        <v>4559</v>
      </c>
      <c r="X8" s="47">
        <v>82449</v>
      </c>
      <c r="Y8" s="46">
        <f t="shared" si="8"/>
        <v>87008</v>
      </c>
      <c r="Z8" s="47">
        <v>9</v>
      </c>
      <c r="AA8" s="47">
        <v>73</v>
      </c>
      <c r="AB8" s="60">
        <f t="shared" si="9"/>
        <v>82</v>
      </c>
      <c r="AC8" s="62">
        <f t="shared" si="0"/>
        <v>201820</v>
      </c>
    </row>
    <row r="9" spans="1:29" x14ac:dyDescent="0.35">
      <c r="A9" s="57" t="s">
        <v>81</v>
      </c>
      <c r="B9" s="47">
        <v>29</v>
      </c>
      <c r="C9" s="47">
        <v>235</v>
      </c>
      <c r="D9" s="46">
        <f t="shared" si="1"/>
        <v>264</v>
      </c>
      <c r="E9" s="47">
        <v>6</v>
      </c>
      <c r="F9" s="47">
        <v>56</v>
      </c>
      <c r="G9" s="46">
        <f t="shared" si="2"/>
        <v>62</v>
      </c>
      <c r="H9" s="91">
        <v>4</v>
      </c>
      <c r="I9" s="91">
        <v>6</v>
      </c>
      <c r="J9" s="46">
        <f t="shared" si="3"/>
        <v>10</v>
      </c>
      <c r="K9" s="47">
        <v>1752</v>
      </c>
      <c r="L9" s="47">
        <v>65842</v>
      </c>
      <c r="M9" s="46">
        <f t="shared" si="4"/>
        <v>67594</v>
      </c>
      <c r="N9" s="47">
        <v>20</v>
      </c>
      <c r="O9" s="47">
        <v>275</v>
      </c>
      <c r="P9" s="46">
        <f t="shared" si="5"/>
        <v>295</v>
      </c>
      <c r="Q9" s="47">
        <v>86</v>
      </c>
      <c r="R9" s="47">
        <v>1050</v>
      </c>
      <c r="S9" s="46">
        <f t="shared" si="6"/>
        <v>1136</v>
      </c>
      <c r="T9" s="47">
        <v>3173</v>
      </c>
      <c r="U9" s="47">
        <v>48976</v>
      </c>
      <c r="V9" s="46">
        <f t="shared" si="7"/>
        <v>52149</v>
      </c>
      <c r="W9" s="47">
        <v>3052</v>
      </c>
      <c r="X9" s="47">
        <v>73293</v>
      </c>
      <c r="Y9" s="46">
        <f t="shared" si="8"/>
        <v>76345</v>
      </c>
      <c r="Z9" s="47">
        <v>1</v>
      </c>
      <c r="AA9" s="47">
        <v>68</v>
      </c>
      <c r="AB9" s="60">
        <f t="shared" si="9"/>
        <v>69</v>
      </c>
      <c r="AC9" s="62">
        <f t="shared" si="0"/>
        <v>197924</v>
      </c>
    </row>
    <row r="10" spans="1:29" x14ac:dyDescent="0.35">
      <c r="A10" s="57" t="s">
        <v>82</v>
      </c>
      <c r="B10" s="47">
        <v>27</v>
      </c>
      <c r="C10" s="47">
        <v>310</v>
      </c>
      <c r="D10" s="46">
        <f t="shared" si="1"/>
        <v>337</v>
      </c>
      <c r="E10" s="47">
        <v>6</v>
      </c>
      <c r="F10" s="47">
        <v>91</v>
      </c>
      <c r="G10" s="46">
        <f t="shared" si="2"/>
        <v>97</v>
      </c>
      <c r="H10" s="91">
        <v>3</v>
      </c>
      <c r="I10" s="91">
        <v>5</v>
      </c>
      <c r="J10" s="46">
        <f t="shared" si="3"/>
        <v>8</v>
      </c>
      <c r="K10" s="47">
        <v>1502</v>
      </c>
      <c r="L10" s="47">
        <v>74402</v>
      </c>
      <c r="M10" s="46">
        <f t="shared" si="4"/>
        <v>75904</v>
      </c>
      <c r="N10" s="47">
        <v>10</v>
      </c>
      <c r="O10" s="47">
        <v>208</v>
      </c>
      <c r="P10" s="46">
        <f t="shared" si="5"/>
        <v>218</v>
      </c>
      <c r="Q10" s="47">
        <v>52</v>
      </c>
      <c r="R10" s="47">
        <v>825</v>
      </c>
      <c r="S10" s="46">
        <f t="shared" si="6"/>
        <v>877</v>
      </c>
      <c r="T10" s="47">
        <v>3849</v>
      </c>
      <c r="U10" s="47">
        <v>71800</v>
      </c>
      <c r="V10" s="46">
        <f t="shared" si="7"/>
        <v>75649</v>
      </c>
      <c r="W10" s="47">
        <v>2629</v>
      </c>
      <c r="X10" s="47">
        <v>78769</v>
      </c>
      <c r="Y10" s="46">
        <f t="shared" si="8"/>
        <v>81398</v>
      </c>
      <c r="Z10" s="47">
        <v>2</v>
      </c>
      <c r="AA10" s="47">
        <v>78</v>
      </c>
      <c r="AB10" s="60">
        <f t="shared" si="9"/>
        <v>80</v>
      </c>
      <c r="AC10" s="62">
        <f t="shared" si="0"/>
        <v>234568</v>
      </c>
    </row>
    <row r="11" spans="1:29" x14ac:dyDescent="0.35">
      <c r="A11" s="57" t="s">
        <v>83</v>
      </c>
      <c r="B11" s="47">
        <v>20</v>
      </c>
      <c r="C11" s="47">
        <v>195</v>
      </c>
      <c r="D11" s="46">
        <f t="shared" si="1"/>
        <v>215</v>
      </c>
      <c r="E11" s="47">
        <v>3</v>
      </c>
      <c r="F11" s="47">
        <v>84</v>
      </c>
      <c r="G11" s="46">
        <f t="shared" si="2"/>
        <v>87</v>
      </c>
      <c r="H11" s="91">
        <v>0</v>
      </c>
      <c r="I11" s="91">
        <v>7</v>
      </c>
      <c r="J11" s="46">
        <f t="shared" si="3"/>
        <v>7</v>
      </c>
      <c r="K11" s="47">
        <v>997</v>
      </c>
      <c r="L11" s="47">
        <v>83854</v>
      </c>
      <c r="M11" s="46">
        <f t="shared" si="4"/>
        <v>84851</v>
      </c>
      <c r="N11" s="47">
        <v>3</v>
      </c>
      <c r="O11" s="47">
        <v>135</v>
      </c>
      <c r="P11" s="46">
        <f t="shared" si="5"/>
        <v>138</v>
      </c>
      <c r="Q11" s="47">
        <v>27</v>
      </c>
      <c r="R11" s="47">
        <v>529</v>
      </c>
      <c r="S11" s="46">
        <f t="shared" si="6"/>
        <v>556</v>
      </c>
      <c r="T11" s="47">
        <v>2634</v>
      </c>
      <c r="U11" s="47">
        <v>66859</v>
      </c>
      <c r="V11" s="46">
        <f t="shared" si="7"/>
        <v>69493</v>
      </c>
      <c r="W11" s="47">
        <v>1506</v>
      </c>
      <c r="X11" s="47">
        <v>72302</v>
      </c>
      <c r="Y11" s="46">
        <f t="shared" si="8"/>
        <v>73808</v>
      </c>
      <c r="Z11" s="47">
        <v>4</v>
      </c>
      <c r="AA11" s="47">
        <v>37</v>
      </c>
      <c r="AB11" s="60">
        <f t="shared" si="9"/>
        <v>41</v>
      </c>
      <c r="AC11" s="62">
        <f t="shared" si="0"/>
        <v>229196</v>
      </c>
    </row>
    <row r="12" spans="1:29" x14ac:dyDescent="0.35">
      <c r="A12" s="57" t="s">
        <v>84</v>
      </c>
      <c r="B12" s="47">
        <v>5</v>
      </c>
      <c r="C12" s="47">
        <v>98</v>
      </c>
      <c r="D12" s="46">
        <f t="shared" si="1"/>
        <v>103</v>
      </c>
      <c r="E12" s="47">
        <v>2</v>
      </c>
      <c r="F12" s="47">
        <v>29</v>
      </c>
      <c r="G12" s="46">
        <f t="shared" si="2"/>
        <v>31</v>
      </c>
      <c r="H12" s="91">
        <v>0</v>
      </c>
      <c r="I12" s="91">
        <v>3</v>
      </c>
      <c r="J12" s="46">
        <f t="shared" si="3"/>
        <v>3</v>
      </c>
      <c r="K12" s="47">
        <v>399</v>
      </c>
      <c r="L12" s="47">
        <v>54060</v>
      </c>
      <c r="M12" s="46">
        <f t="shared" si="4"/>
        <v>54459</v>
      </c>
      <c r="N12" s="47">
        <v>2</v>
      </c>
      <c r="O12" s="47">
        <v>49</v>
      </c>
      <c r="P12" s="46">
        <f t="shared" si="5"/>
        <v>51</v>
      </c>
      <c r="Q12" s="47">
        <v>3</v>
      </c>
      <c r="R12" s="47">
        <v>181</v>
      </c>
      <c r="S12" s="46">
        <f t="shared" si="6"/>
        <v>184</v>
      </c>
      <c r="T12" s="47">
        <v>923</v>
      </c>
      <c r="U12" s="47">
        <v>55921</v>
      </c>
      <c r="V12" s="46">
        <f t="shared" si="7"/>
        <v>56844</v>
      </c>
      <c r="W12" s="47">
        <v>399</v>
      </c>
      <c r="X12" s="47">
        <v>38717</v>
      </c>
      <c r="Y12" s="46">
        <f t="shared" si="8"/>
        <v>39116</v>
      </c>
      <c r="Z12" s="47">
        <v>0</v>
      </c>
      <c r="AA12" s="47">
        <v>15</v>
      </c>
      <c r="AB12" s="60">
        <f t="shared" si="9"/>
        <v>15</v>
      </c>
      <c r="AC12" s="62">
        <f t="shared" si="0"/>
        <v>150806</v>
      </c>
    </row>
    <row r="13" spans="1:29" x14ac:dyDescent="0.35">
      <c r="A13" s="58" t="s">
        <v>85</v>
      </c>
      <c r="B13" s="45">
        <f>SUM(B14:B21)</f>
        <v>389</v>
      </c>
      <c r="C13" s="45">
        <f>SUM(C14:C21)</f>
        <v>2638</v>
      </c>
      <c r="D13" s="46">
        <f>SUM(B13:C13)</f>
        <v>3027</v>
      </c>
      <c r="E13" s="45">
        <f>SUM(E14:E21)</f>
        <v>36</v>
      </c>
      <c r="F13" s="45">
        <f>SUM(F14:F21)</f>
        <v>445</v>
      </c>
      <c r="G13" s="46">
        <f>SUM(E13:F13)</f>
        <v>481</v>
      </c>
      <c r="H13" s="45">
        <f>SUM(H14:H21)</f>
        <v>123</v>
      </c>
      <c r="I13" s="45">
        <f>SUM(I14:I21)</f>
        <v>101</v>
      </c>
      <c r="J13" s="46">
        <f>SUM(H13:I13)</f>
        <v>224</v>
      </c>
      <c r="K13" s="45">
        <f>SUM(K14:K21)</f>
        <v>11900</v>
      </c>
      <c r="L13" s="45">
        <f>SUM(L14:L21)</f>
        <v>282907</v>
      </c>
      <c r="M13" s="46">
        <f>SUM(K13:L13)</f>
        <v>294807</v>
      </c>
      <c r="N13" s="45">
        <f>SUM(N14:N21)</f>
        <v>157</v>
      </c>
      <c r="O13" s="45">
        <f>SUM(O14:O21)</f>
        <v>1928</v>
      </c>
      <c r="P13" s="46">
        <f>SUM(N13:O13)</f>
        <v>2085</v>
      </c>
      <c r="Q13" s="50">
        <f>SUM(Q14:Q21)</f>
        <v>1360</v>
      </c>
      <c r="R13" s="50">
        <f>SUM(R14:R21)</f>
        <v>11896</v>
      </c>
      <c r="S13" s="46">
        <f>SUM(Q13:R13)</f>
        <v>13256</v>
      </c>
      <c r="T13" s="45">
        <f>SUM(T14:T21)</f>
        <v>20705</v>
      </c>
      <c r="U13" s="45">
        <f>SUM(U14:U21)</f>
        <v>333903</v>
      </c>
      <c r="V13" s="46">
        <f>SUM(T13:U13)</f>
        <v>354608</v>
      </c>
      <c r="W13" s="45">
        <f>SUM(W14:W21)</f>
        <v>27148</v>
      </c>
      <c r="X13" s="45">
        <f>SUM(X14:X21)</f>
        <v>475433</v>
      </c>
      <c r="Y13" s="46">
        <f>SUM(W13:X13)</f>
        <v>502581</v>
      </c>
      <c r="Z13" s="45">
        <f>SUM(Z14:Z21)</f>
        <v>52</v>
      </c>
      <c r="AA13" s="45">
        <f>SUM(AA14:AA21)</f>
        <v>400</v>
      </c>
      <c r="AB13" s="60">
        <f>SUM(Z13:AA13)</f>
        <v>452</v>
      </c>
      <c r="AC13" s="62">
        <f t="shared" si="0"/>
        <v>1171521</v>
      </c>
    </row>
    <row r="14" spans="1:29" x14ac:dyDescent="0.35">
      <c r="A14" s="57" t="s">
        <v>77</v>
      </c>
      <c r="B14" s="47">
        <v>0</v>
      </c>
      <c r="C14" s="47">
        <v>0</v>
      </c>
      <c r="D14" s="46">
        <f>SUM(B14:C14)</f>
        <v>0</v>
      </c>
      <c r="E14" s="47">
        <v>0</v>
      </c>
      <c r="F14" s="47">
        <v>0</v>
      </c>
      <c r="G14" s="46">
        <f>SUM(E14:F14)</f>
        <v>0</v>
      </c>
      <c r="H14" s="91">
        <v>0</v>
      </c>
      <c r="I14" s="91">
        <v>0</v>
      </c>
      <c r="J14" s="46">
        <f>SUM(H14:I14)</f>
        <v>0</v>
      </c>
      <c r="K14" s="47">
        <v>0</v>
      </c>
      <c r="L14" s="47">
        <v>7</v>
      </c>
      <c r="M14" s="46">
        <f>SUM(K14:L14)</f>
        <v>7</v>
      </c>
      <c r="N14" s="47">
        <v>0</v>
      </c>
      <c r="O14" s="47">
        <v>0</v>
      </c>
      <c r="P14" s="46">
        <f>SUM(N14:O14)</f>
        <v>0</v>
      </c>
      <c r="Q14" s="47">
        <v>0</v>
      </c>
      <c r="R14" s="47">
        <v>0</v>
      </c>
      <c r="S14" s="46">
        <f>SUM(Q14:R14)</f>
        <v>0</v>
      </c>
      <c r="T14" s="47">
        <v>0</v>
      </c>
      <c r="U14" s="47">
        <v>14</v>
      </c>
      <c r="V14" s="46">
        <f>SUM(T14:U14)</f>
        <v>14</v>
      </c>
      <c r="W14" s="47">
        <v>0</v>
      </c>
      <c r="X14" s="47">
        <v>55</v>
      </c>
      <c r="Y14" s="46">
        <f>SUM(W14:X14)</f>
        <v>55</v>
      </c>
      <c r="Z14" s="47">
        <v>0</v>
      </c>
      <c r="AA14" s="47">
        <v>0</v>
      </c>
      <c r="AB14" s="60">
        <f>SUM(Z14:AA14)</f>
        <v>0</v>
      </c>
      <c r="AC14" s="62">
        <f t="shared" si="0"/>
        <v>76</v>
      </c>
    </row>
    <row r="15" spans="1:29" x14ac:dyDescent="0.35">
      <c r="A15" s="57" t="s">
        <v>78</v>
      </c>
      <c r="B15" s="47">
        <v>29</v>
      </c>
      <c r="C15" s="47">
        <v>164</v>
      </c>
      <c r="D15" s="46">
        <f t="shared" ref="D15:D21" si="10">SUM(B15:C15)</f>
        <v>193</v>
      </c>
      <c r="E15" s="47">
        <v>8</v>
      </c>
      <c r="F15" s="47">
        <v>41</v>
      </c>
      <c r="G15" s="46">
        <f t="shared" ref="G15:G21" si="11">SUM(E15:F15)</f>
        <v>49</v>
      </c>
      <c r="H15" s="91">
        <v>38</v>
      </c>
      <c r="I15" s="91">
        <v>20</v>
      </c>
      <c r="J15" s="46">
        <f t="shared" ref="J15:J21" si="12">SUM(H15:I15)</f>
        <v>58</v>
      </c>
      <c r="K15" s="47">
        <v>1574</v>
      </c>
      <c r="L15" s="47">
        <v>11727</v>
      </c>
      <c r="M15" s="46">
        <f t="shared" ref="M15:M21" si="13">SUM(K15:L15)</f>
        <v>13301</v>
      </c>
      <c r="N15" s="47">
        <v>31</v>
      </c>
      <c r="O15" s="47">
        <v>137</v>
      </c>
      <c r="P15" s="46">
        <f t="shared" ref="P15:P21" si="14">SUM(N15:O15)</f>
        <v>168</v>
      </c>
      <c r="Q15" s="47">
        <v>127</v>
      </c>
      <c r="R15" s="47">
        <v>633</v>
      </c>
      <c r="S15" s="46">
        <f t="shared" ref="S15:S21" si="15">SUM(Q15:R15)</f>
        <v>760</v>
      </c>
      <c r="T15" s="47">
        <v>1377</v>
      </c>
      <c r="U15" s="47">
        <v>14232</v>
      </c>
      <c r="V15" s="46">
        <f t="shared" ref="V15:V21" si="16">SUM(T15:U15)</f>
        <v>15609</v>
      </c>
      <c r="W15" s="47">
        <v>3125</v>
      </c>
      <c r="X15" s="47">
        <v>33972</v>
      </c>
      <c r="Y15" s="46">
        <f t="shared" ref="Y15:Y21" si="17">SUM(W15:X15)</f>
        <v>37097</v>
      </c>
      <c r="Z15" s="47">
        <v>9</v>
      </c>
      <c r="AA15" s="47">
        <v>39</v>
      </c>
      <c r="AB15" s="60">
        <f t="shared" ref="AB15:AB21" si="18">SUM(Z15:AA15)</f>
        <v>48</v>
      </c>
      <c r="AC15" s="62">
        <f t="shared" si="0"/>
        <v>67283</v>
      </c>
    </row>
    <row r="16" spans="1:29" x14ac:dyDescent="0.35">
      <c r="A16" s="57" t="s">
        <v>79</v>
      </c>
      <c r="B16" s="47">
        <v>93</v>
      </c>
      <c r="C16" s="47">
        <v>437</v>
      </c>
      <c r="D16" s="46">
        <f t="shared" si="10"/>
        <v>530</v>
      </c>
      <c r="E16" s="47">
        <v>10</v>
      </c>
      <c r="F16" s="47">
        <v>79</v>
      </c>
      <c r="G16" s="46">
        <f t="shared" si="11"/>
        <v>89</v>
      </c>
      <c r="H16" s="91">
        <v>54</v>
      </c>
      <c r="I16" s="91">
        <v>43</v>
      </c>
      <c r="J16" s="46">
        <f t="shared" si="12"/>
        <v>97</v>
      </c>
      <c r="K16" s="47">
        <v>4152</v>
      </c>
      <c r="L16" s="47">
        <v>40031</v>
      </c>
      <c r="M16" s="46">
        <f t="shared" si="13"/>
        <v>44183</v>
      </c>
      <c r="N16" s="47">
        <v>50</v>
      </c>
      <c r="O16" s="47">
        <v>424</v>
      </c>
      <c r="P16" s="46">
        <f t="shared" si="14"/>
        <v>474</v>
      </c>
      <c r="Q16" s="47">
        <v>465</v>
      </c>
      <c r="R16" s="47">
        <v>2855</v>
      </c>
      <c r="S16" s="46">
        <f t="shared" si="15"/>
        <v>3320</v>
      </c>
      <c r="T16" s="47">
        <v>3349</v>
      </c>
      <c r="U16" s="47">
        <v>25682</v>
      </c>
      <c r="V16" s="46">
        <f t="shared" si="16"/>
        <v>29031</v>
      </c>
      <c r="W16" s="47">
        <v>8079</v>
      </c>
      <c r="X16" s="47">
        <v>71008</v>
      </c>
      <c r="Y16" s="46">
        <f t="shared" si="17"/>
        <v>79087</v>
      </c>
      <c r="Z16" s="47">
        <v>14</v>
      </c>
      <c r="AA16" s="47">
        <v>73</v>
      </c>
      <c r="AB16" s="60">
        <f t="shared" si="18"/>
        <v>87</v>
      </c>
      <c r="AC16" s="62">
        <f t="shared" si="0"/>
        <v>156898</v>
      </c>
    </row>
    <row r="17" spans="1:29" x14ac:dyDescent="0.35">
      <c r="A17" s="57" t="s">
        <v>80</v>
      </c>
      <c r="B17" s="47">
        <v>116</v>
      </c>
      <c r="C17" s="47">
        <v>591</v>
      </c>
      <c r="D17" s="46">
        <f t="shared" si="10"/>
        <v>707</v>
      </c>
      <c r="E17" s="47">
        <v>8</v>
      </c>
      <c r="F17" s="47">
        <v>65</v>
      </c>
      <c r="G17" s="46">
        <f t="shared" si="11"/>
        <v>73</v>
      </c>
      <c r="H17" s="91">
        <v>20</v>
      </c>
      <c r="I17" s="91">
        <v>15</v>
      </c>
      <c r="J17" s="46">
        <f t="shared" si="12"/>
        <v>35</v>
      </c>
      <c r="K17" s="47">
        <v>2322</v>
      </c>
      <c r="L17" s="47">
        <v>47846</v>
      </c>
      <c r="M17" s="46">
        <f t="shared" si="13"/>
        <v>50168</v>
      </c>
      <c r="N17" s="47">
        <v>43</v>
      </c>
      <c r="O17" s="47">
        <v>412</v>
      </c>
      <c r="P17" s="46">
        <f t="shared" si="14"/>
        <v>455</v>
      </c>
      <c r="Q17" s="47">
        <v>388</v>
      </c>
      <c r="R17" s="47">
        <v>3358</v>
      </c>
      <c r="S17" s="46">
        <f t="shared" si="15"/>
        <v>3746</v>
      </c>
      <c r="T17" s="47">
        <v>3948</v>
      </c>
      <c r="U17" s="47">
        <v>40636</v>
      </c>
      <c r="V17" s="46">
        <f t="shared" si="16"/>
        <v>44584</v>
      </c>
      <c r="W17" s="47">
        <v>6104</v>
      </c>
      <c r="X17" s="47">
        <v>90110</v>
      </c>
      <c r="Y17" s="46">
        <f t="shared" si="17"/>
        <v>96214</v>
      </c>
      <c r="Z17" s="47">
        <v>14</v>
      </c>
      <c r="AA17" s="47">
        <v>95</v>
      </c>
      <c r="AB17" s="60">
        <f t="shared" si="18"/>
        <v>109</v>
      </c>
      <c r="AC17" s="62">
        <f t="shared" si="0"/>
        <v>196091</v>
      </c>
    </row>
    <row r="18" spans="1:29" x14ac:dyDescent="0.35">
      <c r="A18" s="57" t="s">
        <v>81</v>
      </c>
      <c r="B18" s="47">
        <v>67</v>
      </c>
      <c r="C18" s="47">
        <v>534</v>
      </c>
      <c r="D18" s="46">
        <f t="shared" si="10"/>
        <v>601</v>
      </c>
      <c r="E18" s="47">
        <v>6</v>
      </c>
      <c r="F18" s="47">
        <v>67</v>
      </c>
      <c r="G18" s="46">
        <f t="shared" si="11"/>
        <v>73</v>
      </c>
      <c r="H18" s="91">
        <v>4</v>
      </c>
      <c r="I18" s="91">
        <v>8</v>
      </c>
      <c r="J18" s="46">
        <f t="shared" si="12"/>
        <v>12</v>
      </c>
      <c r="K18" s="47">
        <v>1501</v>
      </c>
      <c r="L18" s="47">
        <v>44983</v>
      </c>
      <c r="M18" s="46">
        <f t="shared" si="13"/>
        <v>46484</v>
      </c>
      <c r="N18" s="47">
        <v>8</v>
      </c>
      <c r="O18" s="47">
        <v>392</v>
      </c>
      <c r="P18" s="46">
        <f t="shared" si="14"/>
        <v>400</v>
      </c>
      <c r="Q18" s="47">
        <v>208</v>
      </c>
      <c r="R18" s="47">
        <v>2343</v>
      </c>
      <c r="S18" s="46">
        <f t="shared" si="15"/>
        <v>2551</v>
      </c>
      <c r="T18" s="47">
        <v>4056</v>
      </c>
      <c r="U18" s="47">
        <v>54638</v>
      </c>
      <c r="V18" s="46">
        <f t="shared" si="16"/>
        <v>58694</v>
      </c>
      <c r="W18" s="47">
        <v>4202</v>
      </c>
      <c r="X18" s="47">
        <v>83647</v>
      </c>
      <c r="Y18" s="46">
        <f t="shared" si="17"/>
        <v>87849</v>
      </c>
      <c r="Z18" s="47">
        <v>7</v>
      </c>
      <c r="AA18" s="47">
        <v>79</v>
      </c>
      <c r="AB18" s="60">
        <f t="shared" si="18"/>
        <v>86</v>
      </c>
      <c r="AC18" s="62">
        <f t="shared" si="0"/>
        <v>196750</v>
      </c>
    </row>
    <row r="19" spans="1:29" x14ac:dyDescent="0.35">
      <c r="A19" s="57" t="s">
        <v>82</v>
      </c>
      <c r="B19" s="47">
        <v>60</v>
      </c>
      <c r="C19" s="47">
        <v>489</v>
      </c>
      <c r="D19" s="46">
        <f t="shared" si="10"/>
        <v>549</v>
      </c>
      <c r="E19" s="47">
        <v>2</v>
      </c>
      <c r="F19" s="47">
        <v>81</v>
      </c>
      <c r="G19" s="46">
        <f t="shared" si="11"/>
        <v>83</v>
      </c>
      <c r="H19" s="91">
        <v>4</v>
      </c>
      <c r="I19" s="91">
        <v>8</v>
      </c>
      <c r="J19" s="46">
        <f t="shared" si="12"/>
        <v>12</v>
      </c>
      <c r="K19" s="47">
        <v>1227</v>
      </c>
      <c r="L19" s="47">
        <v>48444</v>
      </c>
      <c r="M19" s="46">
        <f t="shared" si="13"/>
        <v>49671</v>
      </c>
      <c r="N19" s="47">
        <v>19</v>
      </c>
      <c r="O19" s="47">
        <v>298</v>
      </c>
      <c r="P19" s="46">
        <f t="shared" si="14"/>
        <v>317</v>
      </c>
      <c r="Q19" s="47">
        <v>123</v>
      </c>
      <c r="R19" s="47">
        <v>1505</v>
      </c>
      <c r="S19" s="46">
        <f t="shared" si="15"/>
        <v>1628</v>
      </c>
      <c r="T19" s="47">
        <v>4302</v>
      </c>
      <c r="U19" s="47">
        <v>78472</v>
      </c>
      <c r="V19" s="46">
        <f t="shared" si="16"/>
        <v>82774</v>
      </c>
      <c r="W19" s="47">
        <v>3254</v>
      </c>
      <c r="X19" s="47">
        <v>80841</v>
      </c>
      <c r="Y19" s="46">
        <f t="shared" si="17"/>
        <v>84095</v>
      </c>
      <c r="Z19" s="47">
        <v>4</v>
      </c>
      <c r="AA19" s="47">
        <v>63</v>
      </c>
      <c r="AB19" s="60">
        <f t="shared" si="18"/>
        <v>67</v>
      </c>
      <c r="AC19" s="62">
        <f t="shared" si="0"/>
        <v>219196</v>
      </c>
    </row>
    <row r="20" spans="1:29" x14ac:dyDescent="0.35">
      <c r="A20" s="57" t="s">
        <v>83</v>
      </c>
      <c r="B20" s="47">
        <v>13</v>
      </c>
      <c r="C20" s="47">
        <v>315</v>
      </c>
      <c r="D20" s="46">
        <f t="shared" si="10"/>
        <v>328</v>
      </c>
      <c r="E20" s="47">
        <v>2</v>
      </c>
      <c r="F20" s="47">
        <v>80</v>
      </c>
      <c r="G20" s="46">
        <f t="shared" si="11"/>
        <v>82</v>
      </c>
      <c r="H20" s="91">
        <v>3</v>
      </c>
      <c r="I20" s="91">
        <v>4</v>
      </c>
      <c r="J20" s="46">
        <f t="shared" si="12"/>
        <v>7</v>
      </c>
      <c r="K20" s="47">
        <v>840</v>
      </c>
      <c r="L20" s="47">
        <v>55495</v>
      </c>
      <c r="M20" s="46">
        <f t="shared" si="13"/>
        <v>56335</v>
      </c>
      <c r="N20" s="47">
        <v>5</v>
      </c>
      <c r="O20" s="47">
        <v>196</v>
      </c>
      <c r="P20" s="46">
        <f t="shared" si="14"/>
        <v>201</v>
      </c>
      <c r="Q20" s="47">
        <v>40</v>
      </c>
      <c r="R20" s="47">
        <v>922</v>
      </c>
      <c r="S20" s="46">
        <f t="shared" si="15"/>
        <v>962</v>
      </c>
      <c r="T20" s="47">
        <v>2749</v>
      </c>
      <c r="U20" s="47">
        <v>69573</v>
      </c>
      <c r="V20" s="46">
        <f t="shared" si="16"/>
        <v>72322</v>
      </c>
      <c r="W20" s="47">
        <v>1915</v>
      </c>
      <c r="X20" s="47">
        <v>76996</v>
      </c>
      <c r="Y20" s="46">
        <f t="shared" si="17"/>
        <v>78911</v>
      </c>
      <c r="Z20" s="47">
        <v>3</v>
      </c>
      <c r="AA20" s="47">
        <v>29</v>
      </c>
      <c r="AB20" s="60">
        <f t="shared" si="18"/>
        <v>32</v>
      </c>
      <c r="AC20" s="62">
        <f t="shared" si="0"/>
        <v>209180</v>
      </c>
    </row>
    <row r="21" spans="1:29" x14ac:dyDescent="0.35">
      <c r="A21" s="57" t="s">
        <v>84</v>
      </c>
      <c r="B21" s="47">
        <v>11</v>
      </c>
      <c r="C21" s="47">
        <v>108</v>
      </c>
      <c r="D21" s="46">
        <f t="shared" si="10"/>
        <v>119</v>
      </c>
      <c r="E21" s="47">
        <v>0</v>
      </c>
      <c r="F21" s="47">
        <v>32</v>
      </c>
      <c r="G21" s="46">
        <f t="shared" si="11"/>
        <v>32</v>
      </c>
      <c r="H21" s="91">
        <v>0</v>
      </c>
      <c r="I21" s="91">
        <v>3</v>
      </c>
      <c r="J21" s="46">
        <f t="shared" si="12"/>
        <v>3</v>
      </c>
      <c r="K21" s="47">
        <v>284</v>
      </c>
      <c r="L21" s="47">
        <v>34374</v>
      </c>
      <c r="M21" s="46">
        <f t="shared" si="13"/>
        <v>34658</v>
      </c>
      <c r="N21" s="47">
        <v>1</v>
      </c>
      <c r="O21" s="47">
        <v>69</v>
      </c>
      <c r="P21" s="46">
        <f t="shared" si="14"/>
        <v>70</v>
      </c>
      <c r="Q21" s="47">
        <v>9</v>
      </c>
      <c r="R21" s="47">
        <v>280</v>
      </c>
      <c r="S21" s="46">
        <f t="shared" si="15"/>
        <v>289</v>
      </c>
      <c r="T21" s="47">
        <v>924</v>
      </c>
      <c r="U21" s="47">
        <v>50656</v>
      </c>
      <c r="V21" s="46">
        <f t="shared" si="16"/>
        <v>51580</v>
      </c>
      <c r="W21" s="47">
        <v>469</v>
      </c>
      <c r="X21" s="47">
        <v>38804</v>
      </c>
      <c r="Y21" s="46">
        <f t="shared" si="17"/>
        <v>39273</v>
      </c>
      <c r="Z21" s="47">
        <v>1</v>
      </c>
      <c r="AA21" s="47">
        <v>22</v>
      </c>
      <c r="AB21" s="60">
        <f t="shared" si="18"/>
        <v>23</v>
      </c>
      <c r="AC21" s="62">
        <f t="shared" si="0"/>
        <v>126047</v>
      </c>
    </row>
    <row r="22" spans="1:29" x14ac:dyDescent="0.35">
      <c r="A22" s="58" t="s">
        <v>104</v>
      </c>
      <c r="B22" s="45">
        <f>SUM(B23:B30)</f>
        <v>12</v>
      </c>
      <c r="C22" s="45">
        <f>SUM(C23:C30)</f>
        <v>37</v>
      </c>
      <c r="D22" s="46">
        <f>SUM(B22:C22)</f>
        <v>49</v>
      </c>
      <c r="E22" s="45">
        <f>SUM(E23:E30)</f>
        <v>6</v>
      </c>
      <c r="F22" s="45">
        <f>SUM(F23:F30)</f>
        <v>29</v>
      </c>
      <c r="G22" s="46">
        <f>SUM(E22:F22)</f>
        <v>35</v>
      </c>
      <c r="H22" s="45">
        <f>SUM(H23:H30)</f>
        <v>19</v>
      </c>
      <c r="I22" s="45">
        <f>SUM(I23:I30)</f>
        <v>8</v>
      </c>
      <c r="J22" s="46">
        <f>SUM(H22:I22)</f>
        <v>27</v>
      </c>
      <c r="K22" s="45">
        <f>SUM(K23:K30)</f>
        <v>1203</v>
      </c>
      <c r="L22" s="45">
        <f>SUM(L23:L30)</f>
        <v>4500</v>
      </c>
      <c r="M22" s="46">
        <f>SUM(K22:L22)</f>
        <v>5703</v>
      </c>
      <c r="N22" s="45">
        <f>SUM(N23:N30)</f>
        <v>21</v>
      </c>
      <c r="O22" s="45">
        <f>SUM(O23:O30)</f>
        <v>84</v>
      </c>
      <c r="P22" s="46">
        <f>SUM(N22:O22)</f>
        <v>105</v>
      </c>
      <c r="Q22" s="50">
        <f>SUM(Q23:Q30)</f>
        <v>47</v>
      </c>
      <c r="R22" s="50">
        <f>SUM(R23:R30)</f>
        <v>125</v>
      </c>
      <c r="S22" s="46">
        <f t="shared" ref="S22:S30" si="19">SUM(Q22:R22)</f>
        <v>172</v>
      </c>
      <c r="T22" s="45">
        <f>SUM(T23:T30)</f>
        <v>351</v>
      </c>
      <c r="U22" s="45">
        <f>SUM(U23:U30)</f>
        <v>1950</v>
      </c>
      <c r="V22" s="46">
        <f>SUM(T22:U22)</f>
        <v>2301</v>
      </c>
      <c r="W22" s="45">
        <f>SUM(W23:W30)</f>
        <v>1263</v>
      </c>
      <c r="X22" s="45">
        <f>SUM(X23:X30)</f>
        <v>7337</v>
      </c>
      <c r="Y22" s="46">
        <f>SUM(W22:X22)</f>
        <v>8600</v>
      </c>
      <c r="Z22" s="45">
        <f>SUM(Z23:Z30)</f>
        <v>4</v>
      </c>
      <c r="AA22" s="45">
        <f>SUM(AA23:AA30)</f>
        <v>13</v>
      </c>
      <c r="AB22" s="60">
        <f>SUM(Z22:AA22)</f>
        <v>17</v>
      </c>
      <c r="AC22" s="62">
        <f t="shared" si="0"/>
        <v>17009</v>
      </c>
    </row>
    <row r="23" spans="1:29" x14ac:dyDescent="0.35">
      <c r="A23" s="57" t="s">
        <v>77</v>
      </c>
      <c r="B23" s="49">
        <v>0</v>
      </c>
      <c r="C23" s="48">
        <v>0</v>
      </c>
      <c r="D23" s="46">
        <f>SUM(B23:C23)</f>
        <v>0</v>
      </c>
      <c r="E23" s="47">
        <v>0</v>
      </c>
      <c r="F23" s="47">
        <v>0</v>
      </c>
      <c r="G23" s="46">
        <f>SUM(E23:F23)</f>
        <v>0</v>
      </c>
      <c r="H23" s="91">
        <v>0</v>
      </c>
      <c r="I23" s="91">
        <v>0</v>
      </c>
      <c r="J23" s="46">
        <f>SUM(H23:I23)</f>
        <v>0</v>
      </c>
      <c r="K23" s="47">
        <v>0</v>
      </c>
      <c r="L23" s="47">
        <v>1</v>
      </c>
      <c r="M23" s="46">
        <f>SUM(K23:L23)</f>
        <v>1</v>
      </c>
      <c r="N23" s="47">
        <v>0</v>
      </c>
      <c r="O23" s="47">
        <v>0</v>
      </c>
      <c r="P23" s="46">
        <f>SUM(N23:O23)</f>
        <v>0</v>
      </c>
      <c r="Q23" s="47">
        <v>0</v>
      </c>
      <c r="R23" s="47">
        <v>1</v>
      </c>
      <c r="S23" s="46">
        <f t="shared" si="19"/>
        <v>1</v>
      </c>
      <c r="T23" s="47">
        <v>0</v>
      </c>
      <c r="U23" s="47">
        <v>1</v>
      </c>
      <c r="V23" s="46">
        <f>SUM(T23:U23)</f>
        <v>1</v>
      </c>
      <c r="W23" s="47">
        <v>0</v>
      </c>
      <c r="X23" s="47">
        <v>1</v>
      </c>
      <c r="Y23" s="46">
        <f>SUM(W23:X23)</f>
        <v>1</v>
      </c>
      <c r="Z23" s="47">
        <v>0</v>
      </c>
      <c r="AA23" s="47">
        <v>0</v>
      </c>
      <c r="AB23" s="60">
        <f>SUM(Z23:AA23)</f>
        <v>0</v>
      </c>
      <c r="AC23" s="62">
        <f t="shared" si="0"/>
        <v>4</v>
      </c>
    </row>
    <row r="24" spans="1:29" x14ac:dyDescent="0.35">
      <c r="A24" s="57" t="s">
        <v>78</v>
      </c>
      <c r="B24" s="49">
        <v>4</v>
      </c>
      <c r="C24" s="48">
        <v>7</v>
      </c>
      <c r="D24" s="46">
        <f t="shared" ref="D24:D30" si="20">SUM(B24:C24)</f>
        <v>11</v>
      </c>
      <c r="E24" s="47">
        <v>1</v>
      </c>
      <c r="F24" s="47">
        <v>1</v>
      </c>
      <c r="G24" s="46">
        <f t="shared" ref="G24:G30" si="21">SUM(E24:F24)</f>
        <v>2</v>
      </c>
      <c r="H24" s="91">
        <v>9</v>
      </c>
      <c r="I24" s="91">
        <v>1</v>
      </c>
      <c r="J24" s="46">
        <f t="shared" ref="J24:J30" si="22">SUM(H24:I24)</f>
        <v>10</v>
      </c>
      <c r="K24" s="47">
        <v>523</v>
      </c>
      <c r="L24" s="47">
        <v>900</v>
      </c>
      <c r="M24" s="46">
        <f t="shared" ref="M24:M30" si="23">SUM(K24:L24)</f>
        <v>1423</v>
      </c>
      <c r="N24" s="47">
        <v>10</v>
      </c>
      <c r="O24" s="47">
        <v>29</v>
      </c>
      <c r="P24" s="46">
        <f t="shared" ref="P24:P30" si="24">SUM(N24:O24)</f>
        <v>39</v>
      </c>
      <c r="Q24" s="47">
        <v>19</v>
      </c>
      <c r="R24" s="47">
        <v>27</v>
      </c>
      <c r="S24" s="46">
        <f t="shared" si="19"/>
        <v>46</v>
      </c>
      <c r="T24" s="47">
        <v>105</v>
      </c>
      <c r="U24" s="47">
        <v>377</v>
      </c>
      <c r="V24" s="46">
        <f t="shared" ref="V24:V30" si="25">SUM(T24:U24)</f>
        <v>482</v>
      </c>
      <c r="W24" s="47">
        <v>465</v>
      </c>
      <c r="X24" s="47">
        <v>1713</v>
      </c>
      <c r="Y24" s="46">
        <f t="shared" ref="Y24:Y30" si="26">SUM(W24:X24)</f>
        <v>2178</v>
      </c>
      <c r="Z24" s="47">
        <v>1</v>
      </c>
      <c r="AA24" s="47">
        <v>1</v>
      </c>
      <c r="AB24" s="60">
        <f t="shared" ref="AB24:AB30" si="27">SUM(Z24:AA24)</f>
        <v>2</v>
      </c>
      <c r="AC24" s="62">
        <f t="shared" si="0"/>
        <v>4193</v>
      </c>
    </row>
    <row r="25" spans="1:29" x14ac:dyDescent="0.35">
      <c r="A25" s="57" t="s">
        <v>79</v>
      </c>
      <c r="B25" s="49">
        <v>3</v>
      </c>
      <c r="C25" s="48">
        <v>8</v>
      </c>
      <c r="D25" s="46">
        <f>SUM(B25:C25)</f>
        <v>11</v>
      </c>
      <c r="E25" s="47">
        <v>3</v>
      </c>
      <c r="F25" s="47">
        <v>10</v>
      </c>
      <c r="G25" s="46">
        <f t="shared" si="21"/>
        <v>13</v>
      </c>
      <c r="H25" s="91">
        <v>6</v>
      </c>
      <c r="I25" s="91">
        <v>6</v>
      </c>
      <c r="J25" s="46">
        <f t="shared" si="22"/>
        <v>12</v>
      </c>
      <c r="K25" s="47">
        <v>468</v>
      </c>
      <c r="L25" s="47">
        <v>1281</v>
      </c>
      <c r="M25" s="46">
        <f t="shared" si="23"/>
        <v>1749</v>
      </c>
      <c r="N25" s="47">
        <v>8</v>
      </c>
      <c r="O25" s="47">
        <v>26</v>
      </c>
      <c r="P25" s="46">
        <f t="shared" si="24"/>
        <v>34</v>
      </c>
      <c r="Q25" s="47">
        <v>16</v>
      </c>
      <c r="R25" s="47">
        <v>32</v>
      </c>
      <c r="S25" s="46">
        <f t="shared" si="19"/>
        <v>48</v>
      </c>
      <c r="T25" s="47">
        <v>67</v>
      </c>
      <c r="U25" s="47">
        <v>280</v>
      </c>
      <c r="V25" s="46">
        <f t="shared" si="25"/>
        <v>347</v>
      </c>
      <c r="W25" s="47">
        <v>441</v>
      </c>
      <c r="X25" s="47">
        <v>1706</v>
      </c>
      <c r="Y25" s="46">
        <f t="shared" si="26"/>
        <v>2147</v>
      </c>
      <c r="Z25" s="47">
        <v>2</v>
      </c>
      <c r="AA25" s="47">
        <v>4</v>
      </c>
      <c r="AB25" s="60">
        <f t="shared" si="27"/>
        <v>6</v>
      </c>
      <c r="AC25" s="62">
        <f t="shared" si="0"/>
        <v>4367</v>
      </c>
    </row>
    <row r="26" spans="1:29" x14ac:dyDescent="0.35">
      <c r="A26" s="57" t="s">
        <v>80</v>
      </c>
      <c r="B26" s="49">
        <v>2</v>
      </c>
      <c r="C26" s="48">
        <v>8</v>
      </c>
      <c r="D26" s="46">
        <f t="shared" si="20"/>
        <v>10</v>
      </c>
      <c r="E26" s="47">
        <v>0</v>
      </c>
      <c r="F26" s="47">
        <v>0</v>
      </c>
      <c r="G26" s="46">
        <f t="shared" si="21"/>
        <v>0</v>
      </c>
      <c r="H26" s="91">
        <v>2</v>
      </c>
      <c r="I26" s="91">
        <v>0</v>
      </c>
      <c r="J26" s="46">
        <f t="shared" si="22"/>
        <v>2</v>
      </c>
      <c r="K26" s="47">
        <v>119</v>
      </c>
      <c r="L26" s="47">
        <v>727</v>
      </c>
      <c r="M26" s="46">
        <f t="shared" si="23"/>
        <v>846</v>
      </c>
      <c r="N26" s="47">
        <v>2</v>
      </c>
      <c r="O26" s="47">
        <v>9</v>
      </c>
      <c r="P26" s="46">
        <f t="shared" si="24"/>
        <v>11</v>
      </c>
      <c r="Q26" s="47">
        <v>6</v>
      </c>
      <c r="R26" s="47">
        <v>30</v>
      </c>
      <c r="S26" s="46">
        <f t="shared" si="19"/>
        <v>36</v>
      </c>
      <c r="T26" s="47">
        <v>70</v>
      </c>
      <c r="U26" s="47">
        <v>194</v>
      </c>
      <c r="V26" s="46">
        <f t="shared" si="25"/>
        <v>264</v>
      </c>
      <c r="W26" s="47">
        <v>176</v>
      </c>
      <c r="X26" s="47">
        <v>1293</v>
      </c>
      <c r="Y26" s="46">
        <f t="shared" si="26"/>
        <v>1469</v>
      </c>
      <c r="Z26" s="47">
        <v>0</v>
      </c>
      <c r="AA26" s="47">
        <v>4</v>
      </c>
      <c r="AB26" s="60">
        <f t="shared" si="27"/>
        <v>4</v>
      </c>
      <c r="AC26" s="62">
        <f t="shared" si="0"/>
        <v>2642</v>
      </c>
    </row>
    <row r="27" spans="1:29" x14ac:dyDescent="0.35">
      <c r="A27" s="57" t="s">
        <v>81</v>
      </c>
      <c r="B27" s="49">
        <v>2</v>
      </c>
      <c r="C27" s="48">
        <v>4</v>
      </c>
      <c r="D27" s="46">
        <f t="shared" si="20"/>
        <v>6</v>
      </c>
      <c r="E27" s="47">
        <v>0</v>
      </c>
      <c r="F27" s="47">
        <v>2</v>
      </c>
      <c r="G27" s="46">
        <f t="shared" si="21"/>
        <v>2</v>
      </c>
      <c r="H27" s="91">
        <v>2</v>
      </c>
      <c r="I27" s="91">
        <v>0</v>
      </c>
      <c r="J27" s="46">
        <f t="shared" si="22"/>
        <v>2</v>
      </c>
      <c r="K27" s="47">
        <v>35</v>
      </c>
      <c r="L27" s="47">
        <v>396</v>
      </c>
      <c r="M27" s="46">
        <f t="shared" si="23"/>
        <v>431</v>
      </c>
      <c r="N27" s="47">
        <v>0</v>
      </c>
      <c r="O27" s="47">
        <v>7</v>
      </c>
      <c r="P27" s="46">
        <f t="shared" si="24"/>
        <v>7</v>
      </c>
      <c r="Q27" s="47">
        <v>5</v>
      </c>
      <c r="R27" s="47">
        <v>15</v>
      </c>
      <c r="S27" s="46">
        <f t="shared" si="19"/>
        <v>20</v>
      </c>
      <c r="T27" s="47">
        <v>42</v>
      </c>
      <c r="U27" s="47">
        <v>204</v>
      </c>
      <c r="V27" s="46">
        <f t="shared" si="25"/>
        <v>246</v>
      </c>
      <c r="W27" s="47">
        <v>81</v>
      </c>
      <c r="X27" s="47">
        <v>897</v>
      </c>
      <c r="Y27" s="46">
        <f t="shared" si="26"/>
        <v>978</v>
      </c>
      <c r="Z27" s="47">
        <v>0</v>
      </c>
      <c r="AA27" s="47">
        <v>0</v>
      </c>
      <c r="AB27" s="60">
        <f t="shared" si="27"/>
        <v>0</v>
      </c>
      <c r="AC27" s="62">
        <f t="shared" si="0"/>
        <v>1692</v>
      </c>
    </row>
    <row r="28" spans="1:29" x14ac:dyDescent="0.35">
      <c r="A28" s="57" t="s">
        <v>82</v>
      </c>
      <c r="B28" s="49">
        <v>1</v>
      </c>
      <c r="C28" s="48">
        <v>7</v>
      </c>
      <c r="D28" s="46">
        <f t="shared" si="20"/>
        <v>8</v>
      </c>
      <c r="E28" s="47">
        <v>2</v>
      </c>
      <c r="F28" s="47">
        <v>6</v>
      </c>
      <c r="G28" s="46">
        <f t="shared" si="21"/>
        <v>8</v>
      </c>
      <c r="H28" s="91">
        <v>0</v>
      </c>
      <c r="I28" s="91">
        <v>0</v>
      </c>
      <c r="J28" s="46">
        <f t="shared" si="22"/>
        <v>0</v>
      </c>
      <c r="K28" s="47">
        <v>35</v>
      </c>
      <c r="L28" s="47">
        <v>410</v>
      </c>
      <c r="M28" s="46">
        <f t="shared" si="23"/>
        <v>445</v>
      </c>
      <c r="N28" s="47">
        <v>0</v>
      </c>
      <c r="O28" s="47">
        <v>5</v>
      </c>
      <c r="P28" s="46">
        <f t="shared" si="24"/>
        <v>5</v>
      </c>
      <c r="Q28" s="47">
        <v>0</v>
      </c>
      <c r="R28" s="47">
        <v>4</v>
      </c>
      <c r="S28" s="46">
        <f t="shared" si="19"/>
        <v>4</v>
      </c>
      <c r="T28" s="47">
        <v>35</v>
      </c>
      <c r="U28" s="47">
        <v>296</v>
      </c>
      <c r="V28" s="46">
        <f t="shared" si="25"/>
        <v>331</v>
      </c>
      <c r="W28" s="47">
        <v>64</v>
      </c>
      <c r="X28" s="47">
        <v>762</v>
      </c>
      <c r="Y28" s="46">
        <f t="shared" si="26"/>
        <v>826</v>
      </c>
      <c r="Z28" s="47">
        <v>1</v>
      </c>
      <c r="AA28" s="47">
        <v>0</v>
      </c>
      <c r="AB28" s="60">
        <f t="shared" si="27"/>
        <v>1</v>
      </c>
      <c r="AC28" s="62">
        <f t="shared" si="0"/>
        <v>1628</v>
      </c>
    </row>
    <row r="29" spans="1:29" x14ac:dyDescent="0.35">
      <c r="A29" s="57" t="s">
        <v>83</v>
      </c>
      <c r="B29" s="49">
        <v>0</v>
      </c>
      <c r="C29" s="48">
        <v>3</v>
      </c>
      <c r="D29" s="46">
        <f t="shared" si="20"/>
        <v>3</v>
      </c>
      <c r="E29" s="47">
        <v>0</v>
      </c>
      <c r="F29" s="47">
        <v>7</v>
      </c>
      <c r="G29" s="46">
        <f t="shared" si="21"/>
        <v>7</v>
      </c>
      <c r="H29" s="91">
        <v>0</v>
      </c>
      <c r="I29" s="91">
        <v>0</v>
      </c>
      <c r="J29" s="46">
        <f t="shared" si="22"/>
        <v>0</v>
      </c>
      <c r="K29" s="47">
        <v>18</v>
      </c>
      <c r="L29" s="47">
        <v>421</v>
      </c>
      <c r="M29" s="46">
        <f t="shared" si="23"/>
        <v>439</v>
      </c>
      <c r="N29" s="47">
        <v>0</v>
      </c>
      <c r="O29" s="47">
        <v>2</v>
      </c>
      <c r="P29" s="46">
        <f t="shared" si="24"/>
        <v>2</v>
      </c>
      <c r="Q29" s="47">
        <v>1</v>
      </c>
      <c r="R29" s="47">
        <v>14</v>
      </c>
      <c r="S29" s="46">
        <f t="shared" si="19"/>
        <v>15</v>
      </c>
      <c r="T29" s="47">
        <v>28</v>
      </c>
      <c r="U29" s="47">
        <v>322</v>
      </c>
      <c r="V29" s="46">
        <f t="shared" si="25"/>
        <v>350</v>
      </c>
      <c r="W29" s="47">
        <v>28</v>
      </c>
      <c r="X29" s="47">
        <v>596</v>
      </c>
      <c r="Y29" s="46">
        <f t="shared" si="26"/>
        <v>624</v>
      </c>
      <c r="Z29" s="47">
        <v>0</v>
      </c>
      <c r="AA29" s="47">
        <v>3</v>
      </c>
      <c r="AB29" s="60">
        <f t="shared" si="27"/>
        <v>3</v>
      </c>
      <c r="AC29" s="62">
        <f t="shared" si="0"/>
        <v>1443</v>
      </c>
    </row>
    <row r="30" spans="1:29" ht="15" thickBot="1" x14ac:dyDescent="0.4">
      <c r="A30" s="57" t="s">
        <v>84</v>
      </c>
      <c r="B30" s="49">
        <v>0</v>
      </c>
      <c r="C30" s="93">
        <v>0</v>
      </c>
      <c r="D30" s="87">
        <f t="shared" si="20"/>
        <v>0</v>
      </c>
      <c r="E30" s="47">
        <v>0</v>
      </c>
      <c r="F30" s="94">
        <v>3</v>
      </c>
      <c r="G30" s="87">
        <f t="shared" si="21"/>
        <v>3</v>
      </c>
      <c r="H30" s="91">
        <v>0</v>
      </c>
      <c r="I30" s="92">
        <v>1</v>
      </c>
      <c r="J30" s="87">
        <f t="shared" si="22"/>
        <v>1</v>
      </c>
      <c r="K30" s="47">
        <v>5</v>
      </c>
      <c r="L30" s="94">
        <v>364</v>
      </c>
      <c r="M30" s="87">
        <f t="shared" si="23"/>
        <v>369</v>
      </c>
      <c r="N30" s="47">
        <v>1</v>
      </c>
      <c r="O30" s="94">
        <v>6</v>
      </c>
      <c r="P30" s="87">
        <f t="shared" si="24"/>
        <v>7</v>
      </c>
      <c r="Q30" s="47">
        <v>0</v>
      </c>
      <c r="R30" s="94">
        <v>2</v>
      </c>
      <c r="S30" s="46">
        <f t="shared" si="19"/>
        <v>2</v>
      </c>
      <c r="T30" s="47">
        <v>4</v>
      </c>
      <c r="U30" s="94">
        <v>276</v>
      </c>
      <c r="V30" s="87">
        <f t="shared" si="25"/>
        <v>280</v>
      </c>
      <c r="W30" s="47">
        <v>8</v>
      </c>
      <c r="X30" s="94">
        <v>369</v>
      </c>
      <c r="Y30" s="87">
        <f t="shared" si="26"/>
        <v>377</v>
      </c>
      <c r="Z30" s="47">
        <v>0</v>
      </c>
      <c r="AA30" s="94">
        <v>1</v>
      </c>
      <c r="AB30" s="95">
        <f t="shared" si="27"/>
        <v>1</v>
      </c>
      <c r="AC30" s="96">
        <f t="shared" si="0"/>
        <v>1040</v>
      </c>
    </row>
    <row r="31" spans="1:29" ht="15" thickTop="1" x14ac:dyDescent="0.35">
      <c r="A31" s="59" t="s">
        <v>6</v>
      </c>
      <c r="B31" s="97">
        <f t="shared" ref="B31:AB31" si="28">SUM(B4,B13,B22)</f>
        <v>562</v>
      </c>
      <c r="C31" s="97">
        <f t="shared" si="28"/>
        <v>4035</v>
      </c>
      <c r="D31" s="97">
        <f t="shared" si="28"/>
        <v>4597</v>
      </c>
      <c r="E31" s="97">
        <f t="shared" si="28"/>
        <v>79</v>
      </c>
      <c r="F31" s="97">
        <f t="shared" si="28"/>
        <v>896</v>
      </c>
      <c r="G31" s="97">
        <f t="shared" si="28"/>
        <v>975</v>
      </c>
      <c r="H31" s="97">
        <f t="shared" si="28"/>
        <v>193</v>
      </c>
      <c r="I31" s="97">
        <f t="shared" si="28"/>
        <v>176</v>
      </c>
      <c r="J31" s="97">
        <f t="shared" ref="J31" si="29">SUM(J4,J13,J22)</f>
        <v>369</v>
      </c>
      <c r="K31" s="97">
        <f t="shared" si="28"/>
        <v>28769</v>
      </c>
      <c r="L31" s="97">
        <f t="shared" si="28"/>
        <v>713660</v>
      </c>
      <c r="M31" s="97">
        <f t="shared" si="28"/>
        <v>742429</v>
      </c>
      <c r="N31" s="97">
        <f t="shared" si="28"/>
        <v>339</v>
      </c>
      <c r="O31" s="97">
        <f t="shared" si="28"/>
        <v>3574</v>
      </c>
      <c r="P31" s="97">
        <f t="shared" si="28"/>
        <v>3913</v>
      </c>
      <c r="Q31" s="97">
        <f t="shared" si="28"/>
        <v>2056</v>
      </c>
      <c r="R31" s="97">
        <f t="shared" si="28"/>
        <v>18443</v>
      </c>
      <c r="S31" s="97">
        <f t="shared" si="28"/>
        <v>20499</v>
      </c>
      <c r="T31" s="97">
        <f t="shared" si="28"/>
        <v>37759</v>
      </c>
      <c r="U31" s="97">
        <f t="shared" si="28"/>
        <v>649674</v>
      </c>
      <c r="V31" s="97">
        <f t="shared" si="28"/>
        <v>687433</v>
      </c>
      <c r="W31" s="97">
        <f t="shared" si="28"/>
        <v>50278</v>
      </c>
      <c r="X31" s="97">
        <f t="shared" si="28"/>
        <v>933199</v>
      </c>
      <c r="Y31" s="97">
        <f t="shared" si="28"/>
        <v>983477</v>
      </c>
      <c r="Z31" s="97">
        <f t="shared" si="28"/>
        <v>88</v>
      </c>
      <c r="AA31" s="97">
        <f t="shared" si="28"/>
        <v>805</v>
      </c>
      <c r="AB31" s="97">
        <f t="shared" si="28"/>
        <v>893</v>
      </c>
      <c r="AC31" s="97">
        <f>SUM(AC4,AC13,AC22)</f>
        <v>2444585</v>
      </c>
    </row>
    <row r="33" spans="11:11" x14ac:dyDescent="0.35">
      <c r="K33" s="148">
        <f>SUM(K31:L31)</f>
        <v>742429</v>
      </c>
    </row>
  </sheetData>
  <mergeCells count="12">
    <mergeCell ref="AC2:AC3"/>
    <mergeCell ref="B1:AB1"/>
    <mergeCell ref="A2:A3"/>
    <mergeCell ref="B2:D2"/>
    <mergeCell ref="E2:G2"/>
    <mergeCell ref="K2:M2"/>
    <mergeCell ref="N2:P2"/>
    <mergeCell ref="Q2:S2"/>
    <mergeCell ref="T2:V2"/>
    <mergeCell ref="W2:Y2"/>
    <mergeCell ref="Z2:AB2"/>
    <mergeCell ref="H2:J2"/>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1C5EA-095B-413E-BB7F-F30133B71F32}">
  <sheetPr codeName="Sheet4"/>
  <dimension ref="A1:K31"/>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9.54296875" defaultRowHeight="14.5" x14ac:dyDescent="0.35"/>
  <cols>
    <col min="1" max="1" width="18.36328125" style="1" bestFit="1" customWidth="1"/>
    <col min="2" max="10" width="8.6328125" style="1" customWidth="1"/>
    <col min="11" max="11" width="11.36328125" style="1" bestFit="1" customWidth="1"/>
    <col min="12" max="16384" width="9.54296875" style="1"/>
  </cols>
  <sheetData>
    <row r="1" spans="1:11" x14ac:dyDescent="0.35">
      <c r="A1" s="69"/>
      <c r="B1" s="110" t="s">
        <v>87</v>
      </c>
      <c r="C1" s="111"/>
      <c r="D1" s="111"/>
      <c r="E1" s="111"/>
      <c r="F1" s="111"/>
      <c r="G1" s="111"/>
      <c r="H1" s="111"/>
      <c r="I1" s="111"/>
      <c r="J1" s="112"/>
      <c r="K1" s="70"/>
    </row>
    <row r="2" spans="1:11" x14ac:dyDescent="0.35">
      <c r="A2" s="71" t="s">
        <v>98</v>
      </c>
      <c r="B2" s="72" t="s">
        <v>90</v>
      </c>
      <c r="C2" s="72" t="s">
        <v>91</v>
      </c>
      <c r="D2" s="72" t="s">
        <v>101</v>
      </c>
      <c r="E2" s="72" t="s">
        <v>0</v>
      </c>
      <c r="F2" s="72" t="s">
        <v>92</v>
      </c>
      <c r="G2" s="72" t="s">
        <v>1</v>
      </c>
      <c r="H2" s="72" t="s">
        <v>2</v>
      </c>
      <c r="I2" s="72" t="s">
        <v>88</v>
      </c>
      <c r="J2" s="72" t="s">
        <v>93</v>
      </c>
      <c r="K2" s="73" t="s">
        <v>6</v>
      </c>
    </row>
    <row r="3" spans="1:11" ht="15" thickBot="1" x14ac:dyDescent="0.4">
      <c r="A3" s="74" t="s">
        <v>76</v>
      </c>
      <c r="B3" s="66">
        <v>1360</v>
      </c>
      <c r="C3" s="66">
        <v>422</v>
      </c>
      <c r="D3" s="66">
        <v>67</v>
      </c>
      <c r="E3" s="66">
        <v>426253</v>
      </c>
      <c r="F3" s="66">
        <v>1562</v>
      </c>
      <c r="G3" s="66">
        <v>6422</v>
      </c>
      <c r="H3" s="66">
        <v>313821</v>
      </c>
      <c r="I3" s="66">
        <v>450429</v>
      </c>
      <c r="J3" s="66">
        <v>392</v>
      </c>
      <c r="K3" s="66">
        <f>SUM(B3:J3)</f>
        <v>1200728</v>
      </c>
    </row>
    <row r="4" spans="1:11" ht="15.5" thickTop="1" thickBot="1" x14ac:dyDescent="0.4">
      <c r="A4" s="75" t="s">
        <v>77</v>
      </c>
      <c r="B4" s="18">
        <v>0</v>
      </c>
      <c r="C4" s="18">
        <v>0</v>
      </c>
      <c r="D4" s="18">
        <v>0</v>
      </c>
      <c r="E4" s="18">
        <v>20</v>
      </c>
      <c r="F4" s="18">
        <v>1</v>
      </c>
      <c r="G4" s="18">
        <v>1</v>
      </c>
      <c r="H4" s="18">
        <v>11</v>
      </c>
      <c r="I4" s="18">
        <v>35</v>
      </c>
      <c r="J4" s="18">
        <v>0</v>
      </c>
      <c r="K4" s="66">
        <f t="shared" ref="K4:K30" si="0">SUM(B4:J4)</f>
        <v>68</v>
      </c>
    </row>
    <row r="5" spans="1:11" ht="15.5" thickTop="1" thickBot="1" x14ac:dyDescent="0.4">
      <c r="A5" s="76" t="s">
        <v>78</v>
      </c>
      <c r="B5" s="18">
        <v>84</v>
      </c>
      <c r="C5" s="18">
        <v>44</v>
      </c>
      <c r="D5" s="18">
        <v>20</v>
      </c>
      <c r="E5" s="18">
        <v>19234</v>
      </c>
      <c r="F5" s="18">
        <v>170</v>
      </c>
      <c r="G5" s="18">
        <v>539</v>
      </c>
      <c r="H5" s="18">
        <v>10295</v>
      </c>
      <c r="I5" s="18">
        <v>35292</v>
      </c>
      <c r="J5" s="18">
        <v>41</v>
      </c>
      <c r="K5" s="66">
        <f t="shared" si="0"/>
        <v>65719</v>
      </c>
    </row>
    <row r="6" spans="1:11" ht="15.5" thickTop="1" thickBot="1" x14ac:dyDescent="0.4">
      <c r="A6" s="76" t="s">
        <v>79</v>
      </c>
      <c r="B6" s="18">
        <v>190</v>
      </c>
      <c r="C6" s="18">
        <v>64</v>
      </c>
      <c r="D6" s="18">
        <v>13</v>
      </c>
      <c r="E6" s="18">
        <v>59382</v>
      </c>
      <c r="F6" s="18">
        <v>377</v>
      </c>
      <c r="G6" s="18">
        <v>1582</v>
      </c>
      <c r="H6" s="18">
        <v>23015</v>
      </c>
      <c r="I6" s="18">
        <v>69572</v>
      </c>
      <c r="J6" s="18">
        <v>80</v>
      </c>
      <c r="K6" s="66">
        <f t="shared" si="0"/>
        <v>154275</v>
      </c>
    </row>
    <row r="7" spans="1:11" ht="15.5" thickTop="1" thickBot="1" x14ac:dyDescent="0.4">
      <c r="A7" s="76" t="s">
        <v>80</v>
      </c>
      <c r="B7" s="18">
        <v>248</v>
      </c>
      <c r="C7" s="18">
        <v>54</v>
      </c>
      <c r="D7" s="18">
        <v>13</v>
      </c>
      <c r="E7" s="18">
        <v>69459</v>
      </c>
      <c r="F7" s="18">
        <v>347</v>
      </c>
      <c r="G7" s="18">
        <v>1715</v>
      </c>
      <c r="H7" s="18">
        <v>36944</v>
      </c>
      <c r="I7" s="18">
        <v>82449</v>
      </c>
      <c r="J7" s="18">
        <v>73</v>
      </c>
      <c r="K7" s="66">
        <f t="shared" si="0"/>
        <v>191302</v>
      </c>
    </row>
    <row r="8" spans="1:11" ht="15.5" thickTop="1" thickBot="1" x14ac:dyDescent="0.4">
      <c r="A8" s="76" t="s">
        <v>81</v>
      </c>
      <c r="B8" s="18">
        <v>235</v>
      </c>
      <c r="C8" s="18">
        <v>56</v>
      </c>
      <c r="D8" s="18">
        <v>6</v>
      </c>
      <c r="E8" s="18">
        <v>65842</v>
      </c>
      <c r="F8" s="18">
        <v>275</v>
      </c>
      <c r="G8" s="18">
        <v>1050</v>
      </c>
      <c r="H8" s="18">
        <v>48976</v>
      </c>
      <c r="I8" s="18">
        <v>73293</v>
      </c>
      <c r="J8" s="18">
        <v>68</v>
      </c>
      <c r="K8" s="66">
        <f t="shared" si="0"/>
        <v>189801</v>
      </c>
    </row>
    <row r="9" spans="1:11" ht="15.5" thickTop="1" thickBot="1" x14ac:dyDescent="0.4">
      <c r="A9" s="76" t="s">
        <v>82</v>
      </c>
      <c r="B9" s="18">
        <v>310</v>
      </c>
      <c r="C9" s="18">
        <v>91</v>
      </c>
      <c r="D9" s="18">
        <v>5</v>
      </c>
      <c r="E9" s="18">
        <v>74402</v>
      </c>
      <c r="F9" s="18">
        <v>208</v>
      </c>
      <c r="G9" s="18">
        <v>825</v>
      </c>
      <c r="H9" s="18">
        <v>71800</v>
      </c>
      <c r="I9" s="18">
        <v>78769</v>
      </c>
      <c r="J9" s="18">
        <v>78</v>
      </c>
      <c r="K9" s="66">
        <f t="shared" si="0"/>
        <v>226488</v>
      </c>
    </row>
    <row r="10" spans="1:11" ht="15.5" thickTop="1" thickBot="1" x14ac:dyDescent="0.4">
      <c r="A10" s="76" t="s">
        <v>83</v>
      </c>
      <c r="B10" s="18">
        <v>195</v>
      </c>
      <c r="C10" s="18">
        <v>84</v>
      </c>
      <c r="D10" s="18">
        <v>7</v>
      </c>
      <c r="E10" s="18">
        <v>83854</v>
      </c>
      <c r="F10" s="18">
        <v>135</v>
      </c>
      <c r="G10" s="18">
        <v>529</v>
      </c>
      <c r="H10" s="18">
        <v>66859</v>
      </c>
      <c r="I10" s="18">
        <v>72302</v>
      </c>
      <c r="J10" s="18">
        <v>37</v>
      </c>
      <c r="K10" s="66">
        <f t="shared" si="0"/>
        <v>224002</v>
      </c>
    </row>
    <row r="11" spans="1:11" ht="15.5" thickTop="1" thickBot="1" x14ac:dyDescent="0.4">
      <c r="A11" s="76" t="s">
        <v>84</v>
      </c>
      <c r="B11" s="18">
        <v>98</v>
      </c>
      <c r="C11" s="18">
        <v>29</v>
      </c>
      <c r="D11" s="18">
        <v>3</v>
      </c>
      <c r="E11" s="18">
        <v>54060</v>
      </c>
      <c r="F11" s="18">
        <v>49</v>
      </c>
      <c r="G11" s="18">
        <v>181</v>
      </c>
      <c r="H11" s="18">
        <v>55921</v>
      </c>
      <c r="I11" s="18">
        <v>38717</v>
      </c>
      <c r="J11" s="18">
        <v>15</v>
      </c>
      <c r="K11" s="66">
        <f t="shared" si="0"/>
        <v>149073</v>
      </c>
    </row>
    <row r="12" spans="1:11" ht="15.5" thickTop="1" thickBot="1" x14ac:dyDescent="0.4">
      <c r="A12" s="77" t="s">
        <v>85</v>
      </c>
      <c r="B12" s="63">
        <v>2638</v>
      </c>
      <c r="C12" s="63">
        <v>445</v>
      </c>
      <c r="D12" s="63">
        <v>101</v>
      </c>
      <c r="E12" s="63">
        <v>282907</v>
      </c>
      <c r="F12" s="63">
        <v>1928</v>
      </c>
      <c r="G12" s="63">
        <v>11896</v>
      </c>
      <c r="H12" s="63">
        <v>333903</v>
      </c>
      <c r="I12" s="63">
        <v>475433</v>
      </c>
      <c r="J12" s="63">
        <v>400</v>
      </c>
      <c r="K12" s="66">
        <f t="shared" si="0"/>
        <v>1109651</v>
      </c>
    </row>
    <row r="13" spans="1:11" ht="15.5" thickTop="1" thickBot="1" x14ac:dyDescent="0.4">
      <c r="A13" s="76" t="s">
        <v>77</v>
      </c>
      <c r="B13" s="19">
        <v>0</v>
      </c>
      <c r="C13" s="19">
        <v>0</v>
      </c>
      <c r="D13" s="19">
        <v>0</v>
      </c>
      <c r="E13" s="19">
        <v>7</v>
      </c>
      <c r="F13" s="19">
        <v>0</v>
      </c>
      <c r="G13" s="19">
        <v>0</v>
      </c>
      <c r="H13" s="19">
        <v>14</v>
      </c>
      <c r="I13" s="19">
        <v>55</v>
      </c>
      <c r="J13" s="19">
        <v>0</v>
      </c>
      <c r="K13" s="66">
        <f t="shared" si="0"/>
        <v>76</v>
      </c>
    </row>
    <row r="14" spans="1:11" ht="15.5" thickTop="1" thickBot="1" x14ac:dyDescent="0.4">
      <c r="A14" s="76" t="s">
        <v>78</v>
      </c>
      <c r="B14" s="19">
        <v>164</v>
      </c>
      <c r="C14" s="19">
        <v>41</v>
      </c>
      <c r="D14" s="19">
        <v>20</v>
      </c>
      <c r="E14" s="19">
        <v>11727</v>
      </c>
      <c r="F14" s="19">
        <v>137</v>
      </c>
      <c r="G14" s="19">
        <v>633</v>
      </c>
      <c r="H14" s="19">
        <v>14232</v>
      </c>
      <c r="I14" s="19">
        <v>33972</v>
      </c>
      <c r="J14" s="19">
        <v>39</v>
      </c>
      <c r="K14" s="66">
        <f t="shared" si="0"/>
        <v>60965</v>
      </c>
    </row>
    <row r="15" spans="1:11" ht="15.5" thickTop="1" thickBot="1" x14ac:dyDescent="0.4">
      <c r="A15" s="76" t="s">
        <v>79</v>
      </c>
      <c r="B15" s="19">
        <v>437</v>
      </c>
      <c r="C15" s="19">
        <v>79</v>
      </c>
      <c r="D15" s="19">
        <v>43</v>
      </c>
      <c r="E15" s="19">
        <v>40031</v>
      </c>
      <c r="F15" s="19">
        <v>424</v>
      </c>
      <c r="G15" s="19">
        <v>2855</v>
      </c>
      <c r="H15" s="19">
        <v>25682</v>
      </c>
      <c r="I15" s="19">
        <v>71008</v>
      </c>
      <c r="J15" s="19">
        <v>73</v>
      </c>
      <c r="K15" s="66">
        <f t="shared" si="0"/>
        <v>140632</v>
      </c>
    </row>
    <row r="16" spans="1:11" ht="15.5" thickTop="1" thickBot="1" x14ac:dyDescent="0.4">
      <c r="A16" s="76" t="s">
        <v>80</v>
      </c>
      <c r="B16" s="19">
        <v>591</v>
      </c>
      <c r="C16" s="19">
        <v>65</v>
      </c>
      <c r="D16" s="19">
        <v>15</v>
      </c>
      <c r="E16" s="19">
        <v>47846</v>
      </c>
      <c r="F16" s="19">
        <v>412</v>
      </c>
      <c r="G16" s="19">
        <v>3358</v>
      </c>
      <c r="H16" s="19">
        <v>40636</v>
      </c>
      <c r="I16" s="19">
        <v>90110</v>
      </c>
      <c r="J16" s="19">
        <v>95</v>
      </c>
      <c r="K16" s="66">
        <f t="shared" si="0"/>
        <v>183128</v>
      </c>
    </row>
    <row r="17" spans="1:11" ht="15.5" thickTop="1" thickBot="1" x14ac:dyDescent="0.4">
      <c r="A17" s="76" t="s">
        <v>81</v>
      </c>
      <c r="B17" s="19">
        <v>534</v>
      </c>
      <c r="C17" s="19">
        <v>67</v>
      </c>
      <c r="D17" s="19">
        <v>8</v>
      </c>
      <c r="E17" s="19">
        <v>44983</v>
      </c>
      <c r="F17" s="19">
        <v>392</v>
      </c>
      <c r="G17" s="19">
        <v>2343</v>
      </c>
      <c r="H17" s="19">
        <v>54638</v>
      </c>
      <c r="I17" s="19">
        <v>83647</v>
      </c>
      <c r="J17" s="19">
        <v>79</v>
      </c>
      <c r="K17" s="66">
        <f t="shared" si="0"/>
        <v>186691</v>
      </c>
    </row>
    <row r="18" spans="1:11" ht="15.5" thickTop="1" thickBot="1" x14ac:dyDescent="0.4">
      <c r="A18" s="76" t="s">
        <v>82</v>
      </c>
      <c r="B18" s="19">
        <v>489</v>
      </c>
      <c r="C18" s="19">
        <v>81</v>
      </c>
      <c r="D18" s="19">
        <v>8</v>
      </c>
      <c r="E18" s="19">
        <v>48444</v>
      </c>
      <c r="F18" s="19">
        <v>298</v>
      </c>
      <c r="G18" s="19">
        <v>1505</v>
      </c>
      <c r="H18" s="19">
        <v>78472</v>
      </c>
      <c r="I18" s="19">
        <v>80841</v>
      </c>
      <c r="J18" s="19">
        <v>63</v>
      </c>
      <c r="K18" s="66">
        <f t="shared" si="0"/>
        <v>210201</v>
      </c>
    </row>
    <row r="19" spans="1:11" ht="15.5" thickTop="1" thickBot="1" x14ac:dyDescent="0.4">
      <c r="A19" s="76" t="s">
        <v>83</v>
      </c>
      <c r="B19" s="19">
        <v>315</v>
      </c>
      <c r="C19" s="19">
        <v>80</v>
      </c>
      <c r="D19" s="19">
        <v>4</v>
      </c>
      <c r="E19" s="19">
        <v>55495</v>
      </c>
      <c r="F19" s="19">
        <v>196</v>
      </c>
      <c r="G19" s="19">
        <v>922</v>
      </c>
      <c r="H19" s="19">
        <v>69573</v>
      </c>
      <c r="I19" s="19">
        <v>76996</v>
      </c>
      <c r="J19" s="19">
        <v>29</v>
      </c>
      <c r="K19" s="66">
        <f t="shared" si="0"/>
        <v>203610</v>
      </c>
    </row>
    <row r="20" spans="1:11" ht="15.5" thickTop="1" thickBot="1" x14ac:dyDescent="0.4">
      <c r="A20" s="76" t="s">
        <v>84</v>
      </c>
      <c r="B20" s="19">
        <v>108</v>
      </c>
      <c r="C20" s="19">
        <v>32</v>
      </c>
      <c r="D20" s="19">
        <v>3</v>
      </c>
      <c r="E20" s="19">
        <v>34374</v>
      </c>
      <c r="F20" s="19">
        <v>69</v>
      </c>
      <c r="G20" s="19">
        <v>280</v>
      </c>
      <c r="H20" s="19">
        <v>50656</v>
      </c>
      <c r="I20" s="19">
        <v>38804</v>
      </c>
      <c r="J20" s="19">
        <v>22</v>
      </c>
      <c r="K20" s="66">
        <f t="shared" si="0"/>
        <v>124348</v>
      </c>
    </row>
    <row r="21" spans="1:11" ht="15.5" thickTop="1" thickBot="1" x14ac:dyDescent="0.4">
      <c r="A21" s="77" t="s">
        <v>104</v>
      </c>
      <c r="B21" s="63">
        <v>37</v>
      </c>
      <c r="C21" s="63">
        <v>29</v>
      </c>
      <c r="D21" s="63">
        <v>8</v>
      </c>
      <c r="E21" s="63">
        <v>4500</v>
      </c>
      <c r="F21" s="63">
        <v>84</v>
      </c>
      <c r="G21" s="63">
        <v>125</v>
      </c>
      <c r="H21" s="63">
        <v>1950</v>
      </c>
      <c r="I21" s="63">
        <v>7337</v>
      </c>
      <c r="J21" s="63">
        <v>13</v>
      </c>
      <c r="K21" s="66">
        <f t="shared" si="0"/>
        <v>14083</v>
      </c>
    </row>
    <row r="22" spans="1:11" ht="15.5" thickTop="1" thickBot="1" x14ac:dyDescent="0.4">
      <c r="A22" s="76" t="s">
        <v>77</v>
      </c>
      <c r="B22" s="19">
        <v>0</v>
      </c>
      <c r="C22" s="19">
        <v>0</v>
      </c>
      <c r="D22" s="19">
        <v>0</v>
      </c>
      <c r="E22" s="19">
        <v>1</v>
      </c>
      <c r="F22" s="19">
        <v>0</v>
      </c>
      <c r="G22" s="19">
        <v>1</v>
      </c>
      <c r="H22" s="19">
        <v>1</v>
      </c>
      <c r="I22" s="19">
        <v>1</v>
      </c>
      <c r="J22" s="19">
        <v>0</v>
      </c>
      <c r="K22" s="66">
        <f t="shared" si="0"/>
        <v>4</v>
      </c>
    </row>
    <row r="23" spans="1:11" ht="15.5" thickTop="1" thickBot="1" x14ac:dyDescent="0.4">
      <c r="A23" s="76" t="s">
        <v>78</v>
      </c>
      <c r="B23" s="19">
        <v>7</v>
      </c>
      <c r="C23" s="19">
        <v>1</v>
      </c>
      <c r="D23" s="19">
        <v>1</v>
      </c>
      <c r="E23" s="19">
        <v>900</v>
      </c>
      <c r="F23" s="19">
        <v>29</v>
      </c>
      <c r="G23" s="19">
        <v>27</v>
      </c>
      <c r="H23" s="19">
        <v>377</v>
      </c>
      <c r="I23" s="19">
        <v>1713</v>
      </c>
      <c r="J23" s="19">
        <v>1</v>
      </c>
      <c r="K23" s="66">
        <f t="shared" si="0"/>
        <v>3056</v>
      </c>
    </row>
    <row r="24" spans="1:11" ht="15.5" thickTop="1" thickBot="1" x14ac:dyDescent="0.4">
      <c r="A24" s="76" t="s">
        <v>79</v>
      </c>
      <c r="B24" s="19">
        <v>8</v>
      </c>
      <c r="C24" s="19">
        <v>10</v>
      </c>
      <c r="D24" s="19">
        <v>6</v>
      </c>
      <c r="E24" s="19">
        <v>1281</v>
      </c>
      <c r="F24" s="19">
        <v>26</v>
      </c>
      <c r="G24" s="19">
        <v>32</v>
      </c>
      <c r="H24" s="19">
        <v>280</v>
      </c>
      <c r="I24" s="19">
        <v>1706</v>
      </c>
      <c r="J24" s="19">
        <v>4</v>
      </c>
      <c r="K24" s="66">
        <f t="shared" si="0"/>
        <v>3353</v>
      </c>
    </row>
    <row r="25" spans="1:11" ht="15.5" thickTop="1" thickBot="1" x14ac:dyDescent="0.4">
      <c r="A25" s="76" t="s">
        <v>80</v>
      </c>
      <c r="B25" s="19">
        <v>8</v>
      </c>
      <c r="C25" s="19">
        <v>0</v>
      </c>
      <c r="D25" s="19">
        <v>0</v>
      </c>
      <c r="E25" s="19">
        <v>727</v>
      </c>
      <c r="F25" s="19">
        <v>9</v>
      </c>
      <c r="G25" s="19">
        <v>30</v>
      </c>
      <c r="H25" s="19">
        <v>194</v>
      </c>
      <c r="I25" s="19">
        <v>1293</v>
      </c>
      <c r="J25" s="19">
        <v>4</v>
      </c>
      <c r="K25" s="66">
        <f t="shared" si="0"/>
        <v>2265</v>
      </c>
    </row>
    <row r="26" spans="1:11" ht="15.5" thickTop="1" thickBot="1" x14ac:dyDescent="0.4">
      <c r="A26" s="76" t="s">
        <v>81</v>
      </c>
      <c r="B26" s="19">
        <v>4</v>
      </c>
      <c r="C26" s="19">
        <v>2</v>
      </c>
      <c r="D26" s="19">
        <v>0</v>
      </c>
      <c r="E26" s="19">
        <v>396</v>
      </c>
      <c r="F26" s="19">
        <v>7</v>
      </c>
      <c r="G26" s="19">
        <v>15</v>
      </c>
      <c r="H26" s="19">
        <v>204</v>
      </c>
      <c r="I26" s="19">
        <v>897</v>
      </c>
      <c r="J26" s="19">
        <v>0</v>
      </c>
      <c r="K26" s="66">
        <f t="shared" si="0"/>
        <v>1525</v>
      </c>
    </row>
    <row r="27" spans="1:11" ht="15.5" thickTop="1" thickBot="1" x14ac:dyDescent="0.4">
      <c r="A27" s="76" t="s">
        <v>82</v>
      </c>
      <c r="B27" s="19">
        <v>7</v>
      </c>
      <c r="C27" s="19">
        <v>6</v>
      </c>
      <c r="D27" s="19">
        <v>0</v>
      </c>
      <c r="E27" s="19">
        <v>410</v>
      </c>
      <c r="F27" s="19">
        <v>5</v>
      </c>
      <c r="G27" s="19">
        <v>4</v>
      </c>
      <c r="H27" s="19">
        <v>296</v>
      </c>
      <c r="I27" s="19">
        <v>762</v>
      </c>
      <c r="J27" s="19">
        <v>0</v>
      </c>
      <c r="K27" s="66">
        <f t="shared" si="0"/>
        <v>1490</v>
      </c>
    </row>
    <row r="28" spans="1:11" ht="15.5" thickTop="1" thickBot="1" x14ac:dyDescent="0.4">
      <c r="A28" s="76" t="s">
        <v>83</v>
      </c>
      <c r="B28" s="19">
        <v>3</v>
      </c>
      <c r="C28" s="19">
        <v>7</v>
      </c>
      <c r="D28" s="19">
        <v>0</v>
      </c>
      <c r="E28" s="19">
        <v>421</v>
      </c>
      <c r="F28" s="19">
        <v>2</v>
      </c>
      <c r="G28" s="19">
        <v>14</v>
      </c>
      <c r="H28" s="19">
        <v>322</v>
      </c>
      <c r="I28" s="19">
        <v>596</v>
      </c>
      <c r="J28" s="19">
        <v>3</v>
      </c>
      <c r="K28" s="66">
        <f t="shared" si="0"/>
        <v>1368</v>
      </c>
    </row>
    <row r="29" spans="1:11" ht="15.5" thickTop="1" thickBot="1" x14ac:dyDescent="0.4">
      <c r="A29" s="78" t="s">
        <v>84</v>
      </c>
      <c r="B29" s="19">
        <v>0</v>
      </c>
      <c r="C29" s="19">
        <v>3</v>
      </c>
      <c r="D29" s="19">
        <v>1</v>
      </c>
      <c r="E29" s="19">
        <v>364</v>
      </c>
      <c r="F29" s="19">
        <v>6</v>
      </c>
      <c r="G29" s="19">
        <v>2</v>
      </c>
      <c r="H29" s="19">
        <v>276</v>
      </c>
      <c r="I29" s="19">
        <v>369</v>
      </c>
      <c r="J29" s="19">
        <v>1</v>
      </c>
      <c r="K29" s="66">
        <f t="shared" si="0"/>
        <v>1022</v>
      </c>
    </row>
    <row r="30" spans="1:11" ht="15.5" thickTop="1" thickBot="1" x14ac:dyDescent="0.4">
      <c r="A30" s="79" t="s">
        <v>6</v>
      </c>
      <c r="B30" s="64">
        <v>4035</v>
      </c>
      <c r="C30" s="64">
        <v>896</v>
      </c>
      <c r="D30" s="64">
        <v>176</v>
      </c>
      <c r="E30" s="64">
        <v>713660</v>
      </c>
      <c r="F30" s="64">
        <v>3574</v>
      </c>
      <c r="G30" s="64">
        <v>18443</v>
      </c>
      <c r="H30" s="64">
        <v>649674</v>
      </c>
      <c r="I30" s="64">
        <v>933199</v>
      </c>
      <c r="J30" s="64">
        <v>805</v>
      </c>
      <c r="K30" s="67">
        <f t="shared" si="0"/>
        <v>2324462</v>
      </c>
    </row>
    <row r="31" spans="1:11" ht="15" thickTop="1" x14ac:dyDescent="0.35"/>
  </sheetData>
  <mergeCells count="1">
    <mergeCell ref="B1:J1"/>
  </mergeCells>
  <pageMargins left="0.7" right="0.7" top="0.75" bottom="0.75" header="0.3" footer="0.3"/>
  <pageSetup orientation="portrait" horizontalDpi="4294967293"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07080-DF1A-49EE-BDA6-AA1AF18E18A9}">
  <sheetPr codeName="Sheet5"/>
  <dimension ref="A1:K30"/>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14.36328125" defaultRowHeight="14.5" x14ac:dyDescent="0.35"/>
  <cols>
    <col min="1" max="1" width="18.36328125" style="1" bestFit="1" customWidth="1"/>
    <col min="2" max="10" width="7.36328125" style="1" customWidth="1"/>
    <col min="11" max="16384" width="14.36328125" style="1"/>
  </cols>
  <sheetData>
    <row r="1" spans="1:11" x14ac:dyDescent="0.35">
      <c r="A1" s="80"/>
      <c r="B1" s="100" t="s">
        <v>99</v>
      </c>
      <c r="C1" s="100"/>
      <c r="D1" s="100"/>
      <c r="E1" s="100"/>
      <c r="F1" s="100"/>
      <c r="G1" s="100"/>
      <c r="H1" s="100"/>
      <c r="I1" s="100"/>
      <c r="J1" s="100"/>
      <c r="K1" s="80"/>
    </row>
    <row r="2" spans="1:11" x14ac:dyDescent="0.35">
      <c r="A2" s="81" t="s">
        <v>98</v>
      </c>
      <c r="B2" s="82" t="s">
        <v>90</v>
      </c>
      <c r="C2" s="83" t="s">
        <v>91</v>
      </c>
      <c r="D2" s="83" t="s">
        <v>101</v>
      </c>
      <c r="E2" s="83" t="s">
        <v>0</v>
      </c>
      <c r="F2" s="83" t="s">
        <v>92</v>
      </c>
      <c r="G2" s="83" t="s">
        <v>1</v>
      </c>
      <c r="H2" s="83" t="s">
        <v>2</v>
      </c>
      <c r="I2" s="83" t="s">
        <v>88</v>
      </c>
      <c r="J2" s="84" t="s">
        <v>93</v>
      </c>
      <c r="K2" s="85" t="s">
        <v>6</v>
      </c>
    </row>
    <row r="3" spans="1:11" ht="15" thickBot="1" x14ac:dyDescent="0.4">
      <c r="A3" s="74" t="s">
        <v>76</v>
      </c>
      <c r="B3" s="89">
        <v>161</v>
      </c>
      <c r="C3" s="89">
        <v>37</v>
      </c>
      <c r="D3" s="89">
        <v>51</v>
      </c>
      <c r="E3" s="89">
        <v>15666</v>
      </c>
      <c r="F3" s="89">
        <v>161</v>
      </c>
      <c r="G3" s="89">
        <v>649</v>
      </c>
      <c r="H3" s="89">
        <v>16703</v>
      </c>
      <c r="I3" s="89">
        <v>21867</v>
      </c>
      <c r="J3" s="89">
        <v>32</v>
      </c>
      <c r="K3" s="66">
        <f>SUM(B3:J3)</f>
        <v>55327</v>
      </c>
    </row>
    <row r="4" spans="1:11" ht="15" thickTop="1" x14ac:dyDescent="0.35">
      <c r="A4" s="75" t="s">
        <v>77</v>
      </c>
      <c r="B4" s="18">
        <v>0</v>
      </c>
      <c r="C4" s="18">
        <v>0</v>
      </c>
      <c r="D4" s="18">
        <v>0</v>
      </c>
      <c r="E4" s="18">
        <v>0</v>
      </c>
      <c r="F4" s="18">
        <v>0</v>
      </c>
      <c r="G4" s="18">
        <v>0</v>
      </c>
      <c r="H4" s="18">
        <v>0</v>
      </c>
      <c r="I4" s="18">
        <v>0</v>
      </c>
      <c r="J4" s="18">
        <v>0</v>
      </c>
      <c r="K4" s="18">
        <f>SUM(B4:J4)</f>
        <v>0</v>
      </c>
    </row>
    <row r="5" spans="1:11" x14ac:dyDescent="0.35">
      <c r="A5" s="76" t="s">
        <v>78</v>
      </c>
      <c r="B5" s="18">
        <v>10</v>
      </c>
      <c r="C5" s="18">
        <v>4</v>
      </c>
      <c r="D5" s="18">
        <v>15</v>
      </c>
      <c r="E5" s="19">
        <v>2758</v>
      </c>
      <c r="F5" s="19">
        <v>42</v>
      </c>
      <c r="G5" s="19">
        <v>100</v>
      </c>
      <c r="H5" s="19">
        <v>851</v>
      </c>
      <c r="I5" s="19">
        <v>3195</v>
      </c>
      <c r="J5" s="19">
        <v>9</v>
      </c>
      <c r="K5" s="18">
        <f t="shared" ref="K5:K11" si="0">SUM(B5:J5)</f>
        <v>6984</v>
      </c>
    </row>
    <row r="6" spans="1:11" x14ac:dyDescent="0.35">
      <c r="A6" s="76" t="s">
        <v>79</v>
      </c>
      <c r="B6" s="18">
        <v>24</v>
      </c>
      <c r="C6" s="18">
        <v>11</v>
      </c>
      <c r="D6" s="18">
        <v>22</v>
      </c>
      <c r="E6" s="19">
        <v>5428</v>
      </c>
      <c r="F6" s="19">
        <v>68</v>
      </c>
      <c r="G6" s="19">
        <v>243</v>
      </c>
      <c r="H6" s="19">
        <v>2365</v>
      </c>
      <c r="I6" s="19">
        <v>6527</v>
      </c>
      <c r="J6" s="19">
        <v>7</v>
      </c>
      <c r="K6" s="18">
        <f t="shared" si="0"/>
        <v>14695</v>
      </c>
    </row>
    <row r="7" spans="1:11" x14ac:dyDescent="0.35">
      <c r="A7" s="76" t="s">
        <v>80</v>
      </c>
      <c r="B7" s="18">
        <v>46</v>
      </c>
      <c r="C7" s="18">
        <v>5</v>
      </c>
      <c r="D7" s="18">
        <v>7</v>
      </c>
      <c r="E7" s="19">
        <v>2830</v>
      </c>
      <c r="F7" s="19">
        <v>16</v>
      </c>
      <c r="G7" s="19">
        <v>138</v>
      </c>
      <c r="H7" s="19">
        <v>2908</v>
      </c>
      <c r="I7" s="19">
        <v>4559</v>
      </c>
      <c r="J7" s="19">
        <v>9</v>
      </c>
      <c r="K7" s="18">
        <f t="shared" si="0"/>
        <v>10518</v>
      </c>
    </row>
    <row r="8" spans="1:11" x14ac:dyDescent="0.35">
      <c r="A8" s="76" t="s">
        <v>81</v>
      </c>
      <c r="B8" s="18">
        <v>29</v>
      </c>
      <c r="C8" s="18">
        <v>6</v>
      </c>
      <c r="D8" s="18">
        <v>4</v>
      </c>
      <c r="E8" s="19">
        <v>1752</v>
      </c>
      <c r="F8" s="19">
        <v>20</v>
      </c>
      <c r="G8" s="19">
        <v>86</v>
      </c>
      <c r="H8" s="19">
        <v>3173</v>
      </c>
      <c r="I8" s="19">
        <v>3052</v>
      </c>
      <c r="J8" s="19">
        <v>1</v>
      </c>
      <c r="K8" s="18">
        <f t="shared" si="0"/>
        <v>8123</v>
      </c>
    </row>
    <row r="9" spans="1:11" x14ac:dyDescent="0.35">
      <c r="A9" s="76" t="s">
        <v>82</v>
      </c>
      <c r="B9" s="18">
        <v>27</v>
      </c>
      <c r="C9" s="18">
        <v>6</v>
      </c>
      <c r="D9" s="18">
        <v>3</v>
      </c>
      <c r="E9" s="19">
        <v>1502</v>
      </c>
      <c r="F9" s="19">
        <v>10</v>
      </c>
      <c r="G9" s="19">
        <v>52</v>
      </c>
      <c r="H9" s="19">
        <v>3849</v>
      </c>
      <c r="I9" s="19">
        <v>2629</v>
      </c>
      <c r="J9" s="19">
        <v>2</v>
      </c>
      <c r="K9" s="18">
        <f t="shared" si="0"/>
        <v>8080</v>
      </c>
    </row>
    <row r="10" spans="1:11" x14ac:dyDescent="0.35">
      <c r="A10" s="76" t="s">
        <v>83</v>
      </c>
      <c r="B10" s="18">
        <v>20</v>
      </c>
      <c r="C10" s="18">
        <v>3</v>
      </c>
      <c r="D10" s="18">
        <v>0</v>
      </c>
      <c r="E10" s="19">
        <v>997</v>
      </c>
      <c r="F10" s="19">
        <v>3</v>
      </c>
      <c r="G10" s="19">
        <v>27</v>
      </c>
      <c r="H10" s="19">
        <v>2634</v>
      </c>
      <c r="I10" s="19">
        <v>1506</v>
      </c>
      <c r="J10" s="19">
        <v>4</v>
      </c>
      <c r="K10" s="18">
        <f t="shared" si="0"/>
        <v>5194</v>
      </c>
    </row>
    <row r="11" spans="1:11" ht="15" thickBot="1" x14ac:dyDescent="0.4">
      <c r="A11" s="76" t="s">
        <v>84</v>
      </c>
      <c r="B11" s="18">
        <v>5</v>
      </c>
      <c r="C11" s="18">
        <v>2</v>
      </c>
      <c r="D11" s="18">
        <v>0</v>
      </c>
      <c r="E11" s="19">
        <v>399</v>
      </c>
      <c r="F11" s="19">
        <v>2</v>
      </c>
      <c r="G11" s="19">
        <v>3</v>
      </c>
      <c r="H11" s="19">
        <v>923</v>
      </c>
      <c r="I11" s="19">
        <v>399</v>
      </c>
      <c r="J11" s="19">
        <v>0</v>
      </c>
      <c r="K11" s="18">
        <f t="shared" si="0"/>
        <v>1733</v>
      </c>
    </row>
    <row r="12" spans="1:11" ht="15.5" thickTop="1" thickBot="1" x14ac:dyDescent="0.4">
      <c r="A12" s="77" t="s">
        <v>85</v>
      </c>
      <c r="B12" s="63">
        <v>389</v>
      </c>
      <c r="C12" s="63">
        <v>36</v>
      </c>
      <c r="D12" s="63">
        <v>123</v>
      </c>
      <c r="E12" s="63">
        <v>11900</v>
      </c>
      <c r="F12" s="63">
        <v>157</v>
      </c>
      <c r="G12" s="63">
        <v>1360</v>
      </c>
      <c r="H12" s="63">
        <v>20705</v>
      </c>
      <c r="I12" s="63">
        <v>27148</v>
      </c>
      <c r="J12" s="63">
        <v>52</v>
      </c>
      <c r="K12" s="63">
        <f>SUM(B12:J12)</f>
        <v>61870</v>
      </c>
    </row>
    <row r="13" spans="1:11" ht="15" thickTop="1" x14ac:dyDescent="0.35">
      <c r="A13" s="76" t="s">
        <v>77</v>
      </c>
      <c r="B13" s="19">
        <v>0</v>
      </c>
      <c r="C13" s="19">
        <v>0</v>
      </c>
      <c r="D13" s="19">
        <v>0</v>
      </c>
      <c r="E13" s="19">
        <v>0</v>
      </c>
      <c r="F13" s="19">
        <v>0</v>
      </c>
      <c r="G13" s="19">
        <v>0</v>
      </c>
      <c r="H13" s="19">
        <v>0</v>
      </c>
      <c r="I13" s="19">
        <v>0</v>
      </c>
      <c r="J13" s="19">
        <v>0</v>
      </c>
      <c r="K13" s="19">
        <f>SUM(B13:J13)</f>
        <v>0</v>
      </c>
    </row>
    <row r="14" spans="1:11" x14ac:dyDescent="0.35">
      <c r="A14" s="76" t="s">
        <v>78</v>
      </c>
      <c r="B14" s="19">
        <v>29</v>
      </c>
      <c r="C14" s="19">
        <v>8</v>
      </c>
      <c r="D14" s="19">
        <v>38</v>
      </c>
      <c r="E14" s="19">
        <v>1574</v>
      </c>
      <c r="F14" s="19">
        <v>31</v>
      </c>
      <c r="G14" s="19">
        <v>127</v>
      </c>
      <c r="H14" s="19">
        <v>1377</v>
      </c>
      <c r="I14" s="19">
        <v>3125</v>
      </c>
      <c r="J14" s="19">
        <v>9</v>
      </c>
      <c r="K14" s="19">
        <f t="shared" ref="K14:K20" si="1">SUM(B14:J14)</f>
        <v>6318</v>
      </c>
    </row>
    <row r="15" spans="1:11" x14ac:dyDescent="0.35">
      <c r="A15" s="76" t="s">
        <v>79</v>
      </c>
      <c r="B15" s="19">
        <v>93</v>
      </c>
      <c r="C15" s="19">
        <v>10</v>
      </c>
      <c r="D15" s="19">
        <v>54</v>
      </c>
      <c r="E15" s="19">
        <v>4152</v>
      </c>
      <c r="F15" s="19">
        <v>50</v>
      </c>
      <c r="G15" s="19">
        <v>465</v>
      </c>
      <c r="H15" s="19">
        <v>3349</v>
      </c>
      <c r="I15" s="19">
        <v>8079</v>
      </c>
      <c r="J15" s="19">
        <v>14</v>
      </c>
      <c r="K15" s="19">
        <f t="shared" si="1"/>
        <v>16266</v>
      </c>
    </row>
    <row r="16" spans="1:11" x14ac:dyDescent="0.35">
      <c r="A16" s="76" t="s">
        <v>80</v>
      </c>
      <c r="B16" s="19">
        <v>116</v>
      </c>
      <c r="C16" s="19">
        <v>8</v>
      </c>
      <c r="D16" s="19">
        <v>20</v>
      </c>
      <c r="E16" s="19">
        <v>2322</v>
      </c>
      <c r="F16" s="19">
        <v>43</v>
      </c>
      <c r="G16" s="19">
        <v>388</v>
      </c>
      <c r="H16" s="19">
        <v>3948</v>
      </c>
      <c r="I16" s="19">
        <v>6104</v>
      </c>
      <c r="J16" s="19">
        <v>14</v>
      </c>
      <c r="K16" s="19">
        <f t="shared" si="1"/>
        <v>12963</v>
      </c>
    </row>
    <row r="17" spans="1:11" x14ac:dyDescent="0.35">
      <c r="A17" s="76" t="s">
        <v>81</v>
      </c>
      <c r="B17" s="19">
        <v>67</v>
      </c>
      <c r="C17" s="19">
        <v>6</v>
      </c>
      <c r="D17" s="19">
        <v>4</v>
      </c>
      <c r="E17" s="19">
        <v>1501</v>
      </c>
      <c r="F17" s="19">
        <v>8</v>
      </c>
      <c r="G17" s="19">
        <v>208</v>
      </c>
      <c r="H17" s="19">
        <v>4056</v>
      </c>
      <c r="I17" s="19">
        <v>4202</v>
      </c>
      <c r="J17" s="19">
        <v>7</v>
      </c>
      <c r="K17" s="19">
        <f t="shared" si="1"/>
        <v>10059</v>
      </c>
    </row>
    <row r="18" spans="1:11" x14ac:dyDescent="0.35">
      <c r="A18" s="76" t="s">
        <v>82</v>
      </c>
      <c r="B18" s="19">
        <v>60</v>
      </c>
      <c r="C18" s="19">
        <v>2</v>
      </c>
      <c r="D18" s="19">
        <v>4</v>
      </c>
      <c r="E18" s="19">
        <v>1227</v>
      </c>
      <c r="F18" s="19">
        <v>19</v>
      </c>
      <c r="G18" s="19">
        <v>123</v>
      </c>
      <c r="H18" s="19">
        <v>4302</v>
      </c>
      <c r="I18" s="19">
        <v>3254</v>
      </c>
      <c r="J18" s="19">
        <v>4</v>
      </c>
      <c r="K18" s="19">
        <f t="shared" si="1"/>
        <v>8995</v>
      </c>
    </row>
    <row r="19" spans="1:11" x14ac:dyDescent="0.35">
      <c r="A19" s="76" t="s">
        <v>83</v>
      </c>
      <c r="B19" s="19">
        <v>13</v>
      </c>
      <c r="C19" s="19">
        <v>2</v>
      </c>
      <c r="D19" s="19">
        <v>3</v>
      </c>
      <c r="E19" s="19">
        <v>840</v>
      </c>
      <c r="F19" s="19">
        <v>5</v>
      </c>
      <c r="G19" s="19">
        <v>40</v>
      </c>
      <c r="H19" s="19">
        <v>2749</v>
      </c>
      <c r="I19" s="19">
        <v>1915</v>
      </c>
      <c r="J19" s="19">
        <v>3</v>
      </c>
      <c r="K19" s="19">
        <f t="shared" si="1"/>
        <v>5570</v>
      </c>
    </row>
    <row r="20" spans="1:11" ht="15" thickBot="1" x14ac:dyDescent="0.4">
      <c r="A20" s="76" t="s">
        <v>84</v>
      </c>
      <c r="B20" s="19">
        <v>11</v>
      </c>
      <c r="C20" s="19">
        <v>0</v>
      </c>
      <c r="D20" s="19">
        <v>0</v>
      </c>
      <c r="E20" s="19">
        <v>284</v>
      </c>
      <c r="F20" s="19">
        <v>1</v>
      </c>
      <c r="G20" s="19">
        <v>9</v>
      </c>
      <c r="H20" s="19">
        <v>924</v>
      </c>
      <c r="I20" s="19">
        <v>469</v>
      </c>
      <c r="J20" s="19">
        <v>1</v>
      </c>
      <c r="K20" s="19">
        <f t="shared" si="1"/>
        <v>1699</v>
      </c>
    </row>
    <row r="21" spans="1:11" ht="15.5" thickTop="1" thickBot="1" x14ac:dyDescent="0.4">
      <c r="A21" s="77" t="s">
        <v>104</v>
      </c>
      <c r="B21" s="63">
        <v>12</v>
      </c>
      <c r="C21" s="63">
        <v>6</v>
      </c>
      <c r="D21" s="63">
        <v>19</v>
      </c>
      <c r="E21" s="63">
        <v>1203</v>
      </c>
      <c r="F21" s="63">
        <v>21</v>
      </c>
      <c r="G21" s="63">
        <v>47</v>
      </c>
      <c r="H21" s="63">
        <v>351</v>
      </c>
      <c r="I21" s="63">
        <v>1263</v>
      </c>
      <c r="J21" s="63">
        <v>4</v>
      </c>
      <c r="K21" s="63">
        <f>SUM(B21:J21)</f>
        <v>2926</v>
      </c>
    </row>
    <row r="22" spans="1:11" ht="15" thickTop="1" x14ac:dyDescent="0.35">
      <c r="A22" s="76" t="s">
        <v>77</v>
      </c>
      <c r="B22" s="19">
        <v>0</v>
      </c>
      <c r="C22" s="19">
        <v>0</v>
      </c>
      <c r="D22" s="19">
        <v>0</v>
      </c>
      <c r="E22" s="19">
        <v>0</v>
      </c>
      <c r="F22" s="19">
        <v>0</v>
      </c>
      <c r="G22" s="19">
        <v>0</v>
      </c>
      <c r="H22" s="19">
        <v>0</v>
      </c>
      <c r="I22" s="19">
        <v>0</v>
      </c>
      <c r="J22" s="19">
        <v>0</v>
      </c>
      <c r="K22" s="19">
        <f>SUM(B22:J22)</f>
        <v>0</v>
      </c>
    </row>
    <row r="23" spans="1:11" x14ac:dyDescent="0.35">
      <c r="A23" s="76" t="s">
        <v>78</v>
      </c>
      <c r="B23" s="19">
        <v>4</v>
      </c>
      <c r="C23" s="19">
        <v>1</v>
      </c>
      <c r="D23" s="19">
        <v>9</v>
      </c>
      <c r="E23" s="19">
        <v>523</v>
      </c>
      <c r="F23" s="19">
        <v>10</v>
      </c>
      <c r="G23" s="19">
        <v>19</v>
      </c>
      <c r="H23" s="19">
        <v>105</v>
      </c>
      <c r="I23" s="19">
        <v>465</v>
      </c>
      <c r="J23" s="19">
        <v>1</v>
      </c>
      <c r="K23" s="19">
        <f t="shared" ref="K23:K29" si="2">SUM(B23:J23)</f>
        <v>1137</v>
      </c>
    </row>
    <row r="24" spans="1:11" x14ac:dyDescent="0.35">
      <c r="A24" s="76" t="s">
        <v>79</v>
      </c>
      <c r="B24" s="19">
        <v>3</v>
      </c>
      <c r="C24" s="19">
        <v>3</v>
      </c>
      <c r="D24" s="19">
        <v>6</v>
      </c>
      <c r="E24" s="19">
        <v>468</v>
      </c>
      <c r="F24" s="19">
        <v>8</v>
      </c>
      <c r="G24" s="19">
        <v>16</v>
      </c>
      <c r="H24" s="19">
        <v>67</v>
      </c>
      <c r="I24" s="19">
        <v>441</v>
      </c>
      <c r="J24" s="19">
        <v>2</v>
      </c>
      <c r="K24" s="19">
        <f t="shared" si="2"/>
        <v>1014</v>
      </c>
    </row>
    <row r="25" spans="1:11" x14ac:dyDescent="0.35">
      <c r="A25" s="76" t="s">
        <v>80</v>
      </c>
      <c r="B25" s="19">
        <v>2</v>
      </c>
      <c r="C25" s="19">
        <v>0</v>
      </c>
      <c r="D25" s="19">
        <v>2</v>
      </c>
      <c r="E25" s="19">
        <v>119</v>
      </c>
      <c r="F25" s="19">
        <v>2</v>
      </c>
      <c r="G25" s="19">
        <v>6</v>
      </c>
      <c r="H25" s="19">
        <v>70</v>
      </c>
      <c r="I25" s="19">
        <v>176</v>
      </c>
      <c r="J25" s="19">
        <v>0</v>
      </c>
      <c r="K25" s="19">
        <f t="shared" si="2"/>
        <v>377</v>
      </c>
    </row>
    <row r="26" spans="1:11" x14ac:dyDescent="0.35">
      <c r="A26" s="76" t="s">
        <v>81</v>
      </c>
      <c r="B26" s="19">
        <v>2</v>
      </c>
      <c r="C26" s="19">
        <v>0</v>
      </c>
      <c r="D26" s="19">
        <v>2</v>
      </c>
      <c r="E26" s="19">
        <v>35</v>
      </c>
      <c r="F26" s="19">
        <v>0</v>
      </c>
      <c r="G26" s="19">
        <v>5</v>
      </c>
      <c r="H26" s="19">
        <v>42</v>
      </c>
      <c r="I26" s="19">
        <v>81</v>
      </c>
      <c r="J26" s="19">
        <v>0</v>
      </c>
      <c r="K26" s="19">
        <f t="shared" si="2"/>
        <v>167</v>
      </c>
    </row>
    <row r="27" spans="1:11" x14ac:dyDescent="0.35">
      <c r="A27" s="76" t="s">
        <v>82</v>
      </c>
      <c r="B27" s="19">
        <v>1</v>
      </c>
      <c r="C27" s="19">
        <v>2</v>
      </c>
      <c r="D27" s="19">
        <v>0</v>
      </c>
      <c r="E27" s="19">
        <v>35</v>
      </c>
      <c r="F27" s="19">
        <v>0</v>
      </c>
      <c r="G27" s="19">
        <v>0</v>
      </c>
      <c r="H27" s="19">
        <v>35</v>
      </c>
      <c r="I27" s="19">
        <v>64</v>
      </c>
      <c r="J27" s="19">
        <v>1</v>
      </c>
      <c r="K27" s="19">
        <f t="shared" si="2"/>
        <v>138</v>
      </c>
    </row>
    <row r="28" spans="1:11" x14ac:dyDescent="0.35">
      <c r="A28" s="76" t="s">
        <v>83</v>
      </c>
      <c r="B28" s="19">
        <v>0</v>
      </c>
      <c r="C28" s="19">
        <v>0</v>
      </c>
      <c r="D28" s="19">
        <v>0</v>
      </c>
      <c r="E28" s="19">
        <v>18</v>
      </c>
      <c r="F28" s="19">
        <v>0</v>
      </c>
      <c r="G28" s="19">
        <v>1</v>
      </c>
      <c r="H28" s="19">
        <v>28</v>
      </c>
      <c r="I28" s="19">
        <v>28</v>
      </c>
      <c r="J28" s="19">
        <v>0</v>
      </c>
      <c r="K28" s="19">
        <f t="shared" si="2"/>
        <v>75</v>
      </c>
    </row>
    <row r="29" spans="1:11" ht="15" thickBot="1" x14ac:dyDescent="0.4">
      <c r="A29" s="78" t="s">
        <v>84</v>
      </c>
      <c r="B29" s="19">
        <v>0</v>
      </c>
      <c r="C29" s="19">
        <v>0</v>
      </c>
      <c r="D29" s="19">
        <v>0</v>
      </c>
      <c r="E29" s="19">
        <v>5</v>
      </c>
      <c r="F29" s="19">
        <v>1</v>
      </c>
      <c r="G29" s="19">
        <v>0</v>
      </c>
      <c r="H29" s="19">
        <v>4</v>
      </c>
      <c r="I29" s="19">
        <v>8</v>
      </c>
      <c r="J29" s="19">
        <v>0</v>
      </c>
      <c r="K29" s="19">
        <f t="shared" si="2"/>
        <v>18</v>
      </c>
    </row>
    <row r="30" spans="1:11" ht="15" thickTop="1" x14ac:dyDescent="0.35">
      <c r="A30" s="79" t="s">
        <v>6</v>
      </c>
      <c r="B30" s="64">
        <v>562</v>
      </c>
      <c r="C30" s="64">
        <v>79</v>
      </c>
      <c r="D30" s="64">
        <v>193</v>
      </c>
      <c r="E30" s="64">
        <v>28769</v>
      </c>
      <c r="F30" s="64">
        <v>339</v>
      </c>
      <c r="G30" s="64">
        <v>2056</v>
      </c>
      <c r="H30" s="64">
        <v>37759</v>
      </c>
      <c r="I30" s="64">
        <v>50278</v>
      </c>
      <c r="J30" s="64">
        <v>88</v>
      </c>
      <c r="K30" s="64">
        <f>SUM(K21,K12,K3)</f>
        <v>120123</v>
      </c>
    </row>
  </sheetData>
  <mergeCells count="1">
    <mergeCell ref="B1:J1"/>
  </mergeCells>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626E7-938D-49BC-B308-CD18827AE067}">
  <dimension ref="A1:K67"/>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RowHeight="14.5" x14ac:dyDescent="0.35"/>
  <cols>
    <col min="1" max="1" width="11.54296875" bestFit="1" customWidth="1"/>
    <col min="11" max="11" width="11.36328125" bestFit="1" customWidth="1"/>
  </cols>
  <sheetData>
    <row r="1" spans="1:11" x14ac:dyDescent="0.35">
      <c r="A1" s="20"/>
      <c r="B1" s="113" t="s">
        <v>99</v>
      </c>
      <c r="C1" s="113"/>
      <c r="D1" s="113"/>
      <c r="E1" s="113"/>
      <c r="F1" s="113"/>
      <c r="G1" s="113"/>
      <c r="H1" s="113"/>
      <c r="I1" s="113"/>
      <c r="J1" s="113"/>
      <c r="K1" s="20"/>
    </row>
    <row r="2" spans="1:11" x14ac:dyDescent="0.35">
      <c r="A2" s="23" t="s">
        <v>7</v>
      </c>
      <c r="B2" s="28" t="s">
        <v>90</v>
      </c>
      <c r="C2" s="28" t="s">
        <v>91</v>
      </c>
      <c r="D2" s="28" t="s">
        <v>101</v>
      </c>
      <c r="E2" s="28" t="s">
        <v>0</v>
      </c>
      <c r="F2" s="28" t="s">
        <v>92</v>
      </c>
      <c r="G2" s="28" t="s">
        <v>1</v>
      </c>
      <c r="H2" s="28" t="s">
        <v>2</v>
      </c>
      <c r="I2" s="28" t="s">
        <v>88</v>
      </c>
      <c r="J2" s="29" t="s">
        <v>93</v>
      </c>
      <c r="K2" s="22" t="s">
        <v>6</v>
      </c>
    </row>
    <row r="3" spans="1:11" x14ac:dyDescent="0.35">
      <c r="A3" s="24" t="s">
        <v>8</v>
      </c>
      <c r="B3" s="25">
        <v>61</v>
      </c>
      <c r="C3" s="25">
        <v>8</v>
      </c>
      <c r="D3" s="25">
        <v>8</v>
      </c>
      <c r="E3" s="25">
        <v>1909</v>
      </c>
      <c r="F3" s="25">
        <v>14</v>
      </c>
      <c r="G3" s="25">
        <v>130</v>
      </c>
      <c r="H3" s="25">
        <v>2490</v>
      </c>
      <c r="I3" s="25">
        <v>3168</v>
      </c>
      <c r="J3" s="25">
        <v>12</v>
      </c>
      <c r="K3" s="30">
        <f>SUM(B3:J3)</f>
        <v>7800</v>
      </c>
    </row>
    <row r="4" spans="1:11" x14ac:dyDescent="0.35">
      <c r="A4" s="24" t="s">
        <v>9</v>
      </c>
      <c r="B4" s="25">
        <v>0</v>
      </c>
      <c r="C4" s="25">
        <v>0</v>
      </c>
      <c r="D4" s="25">
        <v>0</v>
      </c>
      <c r="E4" s="25">
        <v>0</v>
      </c>
      <c r="F4" s="25">
        <v>0</v>
      </c>
      <c r="G4" s="25">
        <v>0</v>
      </c>
      <c r="H4" s="25">
        <v>0</v>
      </c>
      <c r="I4" s="25">
        <v>0</v>
      </c>
      <c r="J4" s="25">
        <v>0</v>
      </c>
      <c r="K4" s="31">
        <f t="shared" ref="K4:K66" si="0">SUM(B4:J4)</f>
        <v>0</v>
      </c>
    </row>
    <row r="5" spans="1:11" x14ac:dyDescent="0.35">
      <c r="A5" s="24" t="s">
        <v>10</v>
      </c>
      <c r="B5" s="25">
        <v>49</v>
      </c>
      <c r="C5" s="25">
        <v>9</v>
      </c>
      <c r="D5" s="25">
        <v>12</v>
      </c>
      <c r="E5" s="25">
        <v>3089</v>
      </c>
      <c r="F5" s="25">
        <v>32</v>
      </c>
      <c r="G5" s="25">
        <v>217</v>
      </c>
      <c r="H5" s="25">
        <v>3688</v>
      </c>
      <c r="I5" s="25">
        <v>5024</v>
      </c>
      <c r="J5" s="25">
        <v>11</v>
      </c>
      <c r="K5" s="31">
        <f t="shared" si="0"/>
        <v>12131</v>
      </c>
    </row>
    <row r="6" spans="1:11" x14ac:dyDescent="0.35">
      <c r="A6" s="24" t="s">
        <v>11</v>
      </c>
      <c r="B6" s="25">
        <v>1</v>
      </c>
      <c r="C6" s="25">
        <v>0</v>
      </c>
      <c r="D6" s="25">
        <v>0</v>
      </c>
      <c r="E6" s="25">
        <v>33</v>
      </c>
      <c r="F6" s="25">
        <v>1</v>
      </c>
      <c r="G6" s="25">
        <v>3</v>
      </c>
      <c r="H6" s="25">
        <v>153</v>
      </c>
      <c r="I6" s="25">
        <v>148</v>
      </c>
      <c r="J6" s="25">
        <v>1</v>
      </c>
      <c r="K6" s="31">
        <f t="shared" si="0"/>
        <v>340</v>
      </c>
    </row>
    <row r="7" spans="1:11" x14ac:dyDescent="0.35">
      <c r="A7" s="24" t="s">
        <v>12</v>
      </c>
      <c r="B7" s="25">
        <v>0</v>
      </c>
      <c r="C7" s="25">
        <v>0</v>
      </c>
      <c r="D7" s="25">
        <v>0</v>
      </c>
      <c r="E7" s="25">
        <v>7</v>
      </c>
      <c r="F7" s="25">
        <v>0</v>
      </c>
      <c r="G7" s="25">
        <v>0</v>
      </c>
      <c r="H7" s="25">
        <v>45</v>
      </c>
      <c r="I7" s="25">
        <v>24</v>
      </c>
      <c r="J7" s="25">
        <v>0</v>
      </c>
      <c r="K7" s="31">
        <f t="shared" si="0"/>
        <v>76</v>
      </c>
    </row>
    <row r="8" spans="1:11" x14ac:dyDescent="0.35">
      <c r="A8" s="24" t="s">
        <v>13</v>
      </c>
      <c r="B8" s="25">
        <v>1</v>
      </c>
      <c r="C8" s="25">
        <v>0</v>
      </c>
      <c r="D8" s="25">
        <v>0</v>
      </c>
      <c r="E8" s="25">
        <v>11</v>
      </c>
      <c r="F8" s="25">
        <v>0</v>
      </c>
      <c r="G8" s="25">
        <v>3</v>
      </c>
      <c r="H8" s="25">
        <v>42</v>
      </c>
      <c r="I8" s="25">
        <v>28</v>
      </c>
      <c r="J8" s="25">
        <v>0</v>
      </c>
      <c r="K8" s="31">
        <f t="shared" si="0"/>
        <v>85</v>
      </c>
    </row>
    <row r="9" spans="1:11" x14ac:dyDescent="0.35">
      <c r="A9" s="24" t="s">
        <v>14</v>
      </c>
      <c r="B9" s="25">
        <v>19</v>
      </c>
      <c r="C9" s="25">
        <v>7</v>
      </c>
      <c r="D9" s="25">
        <v>20</v>
      </c>
      <c r="E9" s="25">
        <v>2893</v>
      </c>
      <c r="F9" s="25">
        <v>39</v>
      </c>
      <c r="G9" s="25">
        <v>108</v>
      </c>
      <c r="H9" s="25">
        <v>1001</v>
      </c>
      <c r="I9" s="25">
        <v>3460</v>
      </c>
      <c r="J9" s="25">
        <v>9</v>
      </c>
      <c r="K9" s="31">
        <f t="shared" si="0"/>
        <v>7556</v>
      </c>
    </row>
    <row r="10" spans="1:11" x14ac:dyDescent="0.35">
      <c r="A10" s="24" t="s">
        <v>15</v>
      </c>
      <c r="B10" s="25">
        <v>6</v>
      </c>
      <c r="C10" s="25">
        <v>1</v>
      </c>
      <c r="D10" s="25">
        <v>8</v>
      </c>
      <c r="E10" s="25">
        <v>364</v>
      </c>
      <c r="F10" s="25">
        <v>3</v>
      </c>
      <c r="G10" s="25">
        <v>32</v>
      </c>
      <c r="H10" s="25">
        <v>448</v>
      </c>
      <c r="I10" s="25">
        <v>703</v>
      </c>
      <c r="J10" s="25">
        <v>0</v>
      </c>
      <c r="K10" s="31">
        <f t="shared" si="0"/>
        <v>1565</v>
      </c>
    </row>
    <row r="11" spans="1:11" x14ac:dyDescent="0.35">
      <c r="A11" s="24" t="s">
        <v>16</v>
      </c>
      <c r="B11" s="25">
        <v>3</v>
      </c>
      <c r="C11" s="25">
        <v>0</v>
      </c>
      <c r="D11" s="25">
        <v>0</v>
      </c>
      <c r="E11" s="25">
        <v>76</v>
      </c>
      <c r="F11" s="25">
        <v>1</v>
      </c>
      <c r="G11" s="25">
        <v>8</v>
      </c>
      <c r="H11" s="25">
        <v>121</v>
      </c>
      <c r="I11" s="25">
        <v>195</v>
      </c>
      <c r="J11" s="25">
        <v>0</v>
      </c>
      <c r="K11" s="31">
        <f t="shared" si="0"/>
        <v>404</v>
      </c>
    </row>
    <row r="12" spans="1:11" x14ac:dyDescent="0.35">
      <c r="A12" s="24" t="s">
        <v>17</v>
      </c>
      <c r="B12" s="25">
        <v>0</v>
      </c>
      <c r="C12" s="25">
        <v>0</v>
      </c>
      <c r="D12" s="25">
        <v>0</v>
      </c>
      <c r="E12" s="25">
        <v>1</v>
      </c>
      <c r="F12" s="25">
        <v>0</v>
      </c>
      <c r="G12" s="25">
        <v>0</v>
      </c>
      <c r="H12" s="25">
        <v>19</v>
      </c>
      <c r="I12" s="25">
        <v>10</v>
      </c>
      <c r="J12" s="25">
        <v>0</v>
      </c>
      <c r="K12" s="31">
        <f t="shared" si="0"/>
        <v>30</v>
      </c>
    </row>
    <row r="13" spans="1:11" x14ac:dyDescent="0.35">
      <c r="A13" s="24" t="s">
        <v>18</v>
      </c>
      <c r="B13" s="25">
        <v>1</v>
      </c>
      <c r="C13" s="25">
        <v>0</v>
      </c>
      <c r="D13" s="25">
        <v>0</v>
      </c>
      <c r="E13" s="25">
        <v>57</v>
      </c>
      <c r="F13" s="25">
        <v>1</v>
      </c>
      <c r="G13" s="25">
        <v>7</v>
      </c>
      <c r="H13" s="25">
        <v>92</v>
      </c>
      <c r="I13" s="25">
        <v>118</v>
      </c>
      <c r="J13" s="25">
        <v>0</v>
      </c>
      <c r="K13" s="31">
        <f t="shared" si="0"/>
        <v>276</v>
      </c>
    </row>
    <row r="14" spans="1:11" x14ac:dyDescent="0.35">
      <c r="A14" s="24" t="s">
        <v>19</v>
      </c>
      <c r="B14" s="25">
        <v>0</v>
      </c>
      <c r="C14" s="25">
        <v>0</v>
      </c>
      <c r="D14" s="25">
        <v>0</v>
      </c>
      <c r="E14" s="25">
        <v>4</v>
      </c>
      <c r="F14" s="25">
        <v>0</v>
      </c>
      <c r="G14" s="25">
        <v>0</v>
      </c>
      <c r="H14" s="25">
        <v>7</v>
      </c>
      <c r="I14" s="25">
        <v>3</v>
      </c>
      <c r="J14" s="25">
        <v>0</v>
      </c>
      <c r="K14" s="31">
        <f t="shared" si="0"/>
        <v>14</v>
      </c>
    </row>
    <row r="15" spans="1:11" x14ac:dyDescent="0.35">
      <c r="A15" s="24" t="s">
        <v>20</v>
      </c>
      <c r="B15" s="25">
        <v>0</v>
      </c>
      <c r="C15" s="25">
        <v>0</v>
      </c>
      <c r="D15" s="25">
        <v>0</v>
      </c>
      <c r="E15" s="25">
        <v>11</v>
      </c>
      <c r="F15" s="25">
        <v>0</v>
      </c>
      <c r="G15" s="25">
        <v>0</v>
      </c>
      <c r="H15" s="25">
        <v>8</v>
      </c>
      <c r="I15" s="25">
        <v>7</v>
      </c>
      <c r="J15" s="25">
        <v>0</v>
      </c>
      <c r="K15" s="31">
        <f t="shared" si="0"/>
        <v>26</v>
      </c>
    </row>
    <row r="16" spans="1:11" x14ac:dyDescent="0.35">
      <c r="A16" s="24" t="s">
        <v>21</v>
      </c>
      <c r="B16" s="25">
        <v>0</v>
      </c>
      <c r="C16" s="25">
        <v>0</v>
      </c>
      <c r="D16" s="25">
        <v>0</v>
      </c>
      <c r="E16" s="25">
        <v>0</v>
      </c>
      <c r="F16" s="25">
        <v>0</v>
      </c>
      <c r="G16" s="25">
        <v>0</v>
      </c>
      <c r="H16" s="25">
        <v>0</v>
      </c>
      <c r="I16" s="25">
        <v>1</v>
      </c>
      <c r="J16" s="25">
        <v>0</v>
      </c>
      <c r="K16" s="31">
        <f t="shared" si="0"/>
        <v>1</v>
      </c>
    </row>
    <row r="17" spans="1:11" x14ac:dyDescent="0.35">
      <c r="A17" s="24" t="s">
        <v>22</v>
      </c>
      <c r="B17" s="25">
        <v>0</v>
      </c>
      <c r="C17" s="25">
        <v>0</v>
      </c>
      <c r="D17" s="25">
        <v>0</v>
      </c>
      <c r="E17" s="25">
        <v>5</v>
      </c>
      <c r="F17" s="25">
        <v>0</v>
      </c>
      <c r="G17" s="25">
        <v>3</v>
      </c>
      <c r="H17" s="25">
        <v>108</v>
      </c>
      <c r="I17" s="25">
        <v>69</v>
      </c>
      <c r="J17" s="25">
        <v>0</v>
      </c>
      <c r="K17" s="31">
        <f t="shared" si="0"/>
        <v>185</v>
      </c>
    </row>
    <row r="18" spans="1:11" x14ac:dyDescent="0.35">
      <c r="A18" s="24" t="s">
        <v>23</v>
      </c>
      <c r="B18" s="25">
        <v>6</v>
      </c>
      <c r="C18" s="25">
        <v>1</v>
      </c>
      <c r="D18" s="25">
        <v>1</v>
      </c>
      <c r="E18" s="25">
        <v>46</v>
      </c>
      <c r="F18" s="25">
        <v>2</v>
      </c>
      <c r="G18" s="25">
        <v>9</v>
      </c>
      <c r="H18" s="25">
        <v>389</v>
      </c>
      <c r="I18" s="25">
        <v>250</v>
      </c>
      <c r="J18" s="25">
        <v>0</v>
      </c>
      <c r="K18" s="31">
        <f t="shared" si="0"/>
        <v>704</v>
      </c>
    </row>
    <row r="19" spans="1:11" x14ac:dyDescent="0.35">
      <c r="A19" s="24" t="s">
        <v>24</v>
      </c>
      <c r="B19" s="25">
        <v>33</v>
      </c>
      <c r="C19" s="25">
        <v>13</v>
      </c>
      <c r="D19" s="25">
        <v>56</v>
      </c>
      <c r="E19" s="25">
        <v>7863</v>
      </c>
      <c r="F19" s="25">
        <v>64</v>
      </c>
      <c r="G19" s="25">
        <v>266</v>
      </c>
      <c r="H19" s="25">
        <v>2118</v>
      </c>
      <c r="I19" s="25">
        <v>7974</v>
      </c>
      <c r="J19" s="25">
        <v>13</v>
      </c>
      <c r="K19" s="31">
        <f t="shared" si="0"/>
        <v>18400</v>
      </c>
    </row>
    <row r="20" spans="1:11" x14ac:dyDescent="0.35">
      <c r="A20" s="24" t="s">
        <v>25</v>
      </c>
      <c r="B20" s="25">
        <v>0</v>
      </c>
      <c r="C20" s="25">
        <v>0</v>
      </c>
      <c r="D20" s="25">
        <v>0</v>
      </c>
      <c r="E20" s="25">
        <v>0</v>
      </c>
      <c r="F20" s="25">
        <v>0</v>
      </c>
      <c r="G20" s="25">
        <v>0</v>
      </c>
      <c r="H20" s="25">
        <v>0</v>
      </c>
      <c r="I20" s="25">
        <v>0</v>
      </c>
      <c r="J20" s="25">
        <v>0</v>
      </c>
      <c r="K20" s="31">
        <f t="shared" si="0"/>
        <v>0</v>
      </c>
    </row>
    <row r="21" spans="1:11" x14ac:dyDescent="0.35">
      <c r="A21" s="24" t="s">
        <v>26</v>
      </c>
      <c r="B21" s="25">
        <v>27</v>
      </c>
      <c r="C21" s="25">
        <v>3</v>
      </c>
      <c r="D21" s="25">
        <v>10</v>
      </c>
      <c r="E21" s="25">
        <v>887</v>
      </c>
      <c r="F21" s="25">
        <v>14</v>
      </c>
      <c r="G21" s="25">
        <v>126</v>
      </c>
      <c r="H21" s="25">
        <v>3120</v>
      </c>
      <c r="I21" s="25">
        <v>3036</v>
      </c>
      <c r="J21" s="25">
        <v>3</v>
      </c>
      <c r="K21" s="31">
        <f t="shared" si="0"/>
        <v>7226</v>
      </c>
    </row>
    <row r="22" spans="1:11" x14ac:dyDescent="0.35">
      <c r="A22" s="24" t="s">
        <v>27</v>
      </c>
      <c r="B22" s="25">
        <v>4</v>
      </c>
      <c r="C22" s="25">
        <v>0</v>
      </c>
      <c r="D22" s="25">
        <v>4</v>
      </c>
      <c r="E22" s="25">
        <v>299</v>
      </c>
      <c r="F22" s="25">
        <v>2</v>
      </c>
      <c r="G22" s="25">
        <v>11</v>
      </c>
      <c r="H22" s="25">
        <v>257</v>
      </c>
      <c r="I22" s="25">
        <v>510</v>
      </c>
      <c r="J22" s="25">
        <v>1</v>
      </c>
      <c r="K22" s="31">
        <f t="shared" si="0"/>
        <v>1088</v>
      </c>
    </row>
    <row r="23" spans="1:11" x14ac:dyDescent="0.35">
      <c r="A23" s="24" t="s">
        <v>28</v>
      </c>
      <c r="B23" s="25">
        <v>79</v>
      </c>
      <c r="C23" s="25">
        <v>10</v>
      </c>
      <c r="D23" s="25">
        <v>25</v>
      </c>
      <c r="E23" s="25">
        <v>1975</v>
      </c>
      <c r="F23" s="25">
        <v>29</v>
      </c>
      <c r="G23" s="25">
        <v>259</v>
      </c>
      <c r="H23" s="25">
        <v>5672</v>
      </c>
      <c r="I23" s="25">
        <v>5338</v>
      </c>
      <c r="J23" s="25">
        <v>4</v>
      </c>
      <c r="K23" s="31">
        <f t="shared" si="0"/>
        <v>13391</v>
      </c>
    </row>
    <row r="24" spans="1:11" x14ac:dyDescent="0.35">
      <c r="A24" s="24" t="s">
        <v>29</v>
      </c>
      <c r="B24" s="25">
        <v>4</v>
      </c>
      <c r="C24" s="25">
        <v>0</v>
      </c>
      <c r="D24" s="25">
        <v>0</v>
      </c>
      <c r="E24" s="25">
        <v>28</v>
      </c>
      <c r="F24" s="25">
        <v>0</v>
      </c>
      <c r="G24" s="25">
        <v>10</v>
      </c>
      <c r="H24" s="25">
        <v>473</v>
      </c>
      <c r="I24" s="25">
        <v>220</v>
      </c>
      <c r="J24" s="25">
        <v>0</v>
      </c>
      <c r="K24" s="31">
        <f t="shared" si="0"/>
        <v>735</v>
      </c>
    </row>
    <row r="25" spans="1:11" x14ac:dyDescent="0.35">
      <c r="A25" s="24" t="s">
        <v>30</v>
      </c>
      <c r="B25" s="25">
        <v>7</v>
      </c>
      <c r="C25" s="25">
        <v>0</v>
      </c>
      <c r="D25" s="25">
        <v>0</v>
      </c>
      <c r="E25" s="25">
        <v>74</v>
      </c>
      <c r="F25" s="25">
        <v>3</v>
      </c>
      <c r="G25" s="25">
        <v>13</v>
      </c>
      <c r="H25" s="25">
        <v>503</v>
      </c>
      <c r="I25" s="25">
        <v>355</v>
      </c>
      <c r="J25" s="25">
        <v>2</v>
      </c>
      <c r="K25" s="31">
        <f t="shared" si="0"/>
        <v>957</v>
      </c>
    </row>
    <row r="26" spans="1:11" x14ac:dyDescent="0.35">
      <c r="A26" s="24" t="s">
        <v>31</v>
      </c>
      <c r="B26" s="25">
        <v>4</v>
      </c>
      <c r="C26" s="25">
        <v>1</v>
      </c>
      <c r="D26" s="25">
        <v>2</v>
      </c>
      <c r="E26" s="25">
        <v>155</v>
      </c>
      <c r="F26" s="25">
        <v>4</v>
      </c>
      <c r="G26" s="25">
        <v>13</v>
      </c>
      <c r="H26" s="25">
        <v>272</v>
      </c>
      <c r="I26" s="25">
        <v>324</v>
      </c>
      <c r="J26" s="25">
        <v>0</v>
      </c>
      <c r="K26" s="31">
        <f t="shared" si="0"/>
        <v>775</v>
      </c>
    </row>
    <row r="27" spans="1:11" x14ac:dyDescent="0.35">
      <c r="A27" s="24" t="s">
        <v>32</v>
      </c>
      <c r="B27" s="25">
        <v>1</v>
      </c>
      <c r="C27" s="25">
        <v>0</v>
      </c>
      <c r="D27" s="25">
        <v>0</v>
      </c>
      <c r="E27" s="25">
        <v>31</v>
      </c>
      <c r="F27" s="25">
        <v>0</v>
      </c>
      <c r="G27" s="25">
        <v>5</v>
      </c>
      <c r="H27" s="25">
        <v>59</v>
      </c>
      <c r="I27" s="25">
        <v>76</v>
      </c>
      <c r="J27" s="25">
        <v>0</v>
      </c>
      <c r="K27" s="31">
        <f t="shared" si="0"/>
        <v>172</v>
      </c>
    </row>
    <row r="28" spans="1:11" x14ac:dyDescent="0.35">
      <c r="A28" s="24" t="s">
        <v>33</v>
      </c>
      <c r="B28" s="25">
        <v>2</v>
      </c>
      <c r="C28" s="25">
        <v>1</v>
      </c>
      <c r="D28" s="25">
        <v>3</v>
      </c>
      <c r="E28" s="25">
        <v>44</v>
      </c>
      <c r="F28" s="25">
        <v>0</v>
      </c>
      <c r="G28" s="25">
        <v>5</v>
      </c>
      <c r="H28" s="25">
        <v>113</v>
      </c>
      <c r="I28" s="25">
        <v>148</v>
      </c>
      <c r="J28" s="25">
        <v>0</v>
      </c>
      <c r="K28" s="31">
        <f t="shared" si="0"/>
        <v>316</v>
      </c>
    </row>
    <row r="29" spans="1:11" x14ac:dyDescent="0.35">
      <c r="A29" s="24" t="s">
        <v>34</v>
      </c>
      <c r="B29" s="25">
        <v>0</v>
      </c>
      <c r="C29" s="25">
        <v>0</v>
      </c>
      <c r="D29" s="25">
        <v>0</v>
      </c>
      <c r="E29" s="25">
        <v>51</v>
      </c>
      <c r="F29" s="25">
        <v>3</v>
      </c>
      <c r="G29" s="25">
        <v>3</v>
      </c>
      <c r="H29" s="25">
        <v>7</v>
      </c>
      <c r="I29" s="25">
        <v>78</v>
      </c>
      <c r="J29" s="25">
        <v>0</v>
      </c>
      <c r="K29" s="31">
        <f t="shared" si="0"/>
        <v>142</v>
      </c>
    </row>
    <row r="30" spans="1:11" x14ac:dyDescent="0.35">
      <c r="A30" s="24" t="s">
        <v>35</v>
      </c>
      <c r="B30" s="25">
        <v>0</v>
      </c>
      <c r="C30" s="25">
        <v>0</v>
      </c>
      <c r="D30" s="25">
        <v>0</v>
      </c>
      <c r="E30" s="25">
        <v>0</v>
      </c>
      <c r="F30" s="25">
        <v>0</v>
      </c>
      <c r="G30" s="25">
        <v>0</v>
      </c>
      <c r="H30" s="25">
        <v>0</v>
      </c>
      <c r="I30" s="25">
        <v>0</v>
      </c>
      <c r="J30" s="25">
        <v>0</v>
      </c>
      <c r="K30" s="31">
        <f t="shared" si="0"/>
        <v>0</v>
      </c>
    </row>
    <row r="31" spans="1:11" x14ac:dyDescent="0.35">
      <c r="A31" s="24" t="s">
        <v>36</v>
      </c>
      <c r="B31" s="25">
        <v>0</v>
      </c>
      <c r="C31" s="25">
        <v>0</v>
      </c>
      <c r="D31" s="25">
        <v>0</v>
      </c>
      <c r="E31" s="25">
        <v>0</v>
      </c>
      <c r="F31" s="25">
        <v>0</v>
      </c>
      <c r="G31" s="25">
        <v>0</v>
      </c>
      <c r="H31" s="25">
        <v>0</v>
      </c>
      <c r="I31" s="25">
        <v>0</v>
      </c>
      <c r="J31" s="25">
        <v>0</v>
      </c>
      <c r="K31" s="31">
        <f t="shared" si="0"/>
        <v>0</v>
      </c>
    </row>
    <row r="32" spans="1:11" x14ac:dyDescent="0.35">
      <c r="A32" s="24" t="s">
        <v>37</v>
      </c>
      <c r="B32" s="25">
        <v>0</v>
      </c>
      <c r="C32" s="25">
        <v>0</v>
      </c>
      <c r="D32" s="25">
        <v>0</v>
      </c>
      <c r="E32" s="25">
        <v>0</v>
      </c>
      <c r="F32" s="25">
        <v>0</v>
      </c>
      <c r="G32" s="25">
        <v>0</v>
      </c>
      <c r="H32" s="25">
        <v>0</v>
      </c>
      <c r="I32" s="25">
        <v>0</v>
      </c>
      <c r="J32" s="25">
        <v>0</v>
      </c>
      <c r="K32" s="31">
        <f t="shared" si="0"/>
        <v>0</v>
      </c>
    </row>
    <row r="33" spans="1:11" x14ac:dyDescent="0.35">
      <c r="A33" s="24" t="s">
        <v>38</v>
      </c>
      <c r="B33" s="25">
        <v>60</v>
      </c>
      <c r="C33" s="25">
        <v>8</v>
      </c>
      <c r="D33" s="25">
        <v>22</v>
      </c>
      <c r="E33" s="25">
        <v>3072</v>
      </c>
      <c r="F33" s="25">
        <v>35</v>
      </c>
      <c r="G33" s="25">
        <v>253</v>
      </c>
      <c r="H33" s="25">
        <v>4202</v>
      </c>
      <c r="I33" s="25">
        <v>5951</v>
      </c>
      <c r="J33" s="25">
        <v>13</v>
      </c>
      <c r="K33" s="31">
        <f t="shared" si="0"/>
        <v>13616</v>
      </c>
    </row>
    <row r="34" spans="1:11" x14ac:dyDescent="0.35">
      <c r="A34" s="24" t="s">
        <v>39</v>
      </c>
      <c r="B34" s="25">
        <v>0</v>
      </c>
      <c r="C34" s="25">
        <v>0</v>
      </c>
      <c r="D34" s="25">
        <v>0</v>
      </c>
      <c r="E34" s="25">
        <v>0</v>
      </c>
      <c r="F34" s="25">
        <v>0</v>
      </c>
      <c r="G34" s="25">
        <v>0</v>
      </c>
      <c r="H34" s="25">
        <v>0</v>
      </c>
      <c r="I34" s="25">
        <v>0</v>
      </c>
      <c r="J34" s="25">
        <v>0</v>
      </c>
      <c r="K34" s="31">
        <f t="shared" si="0"/>
        <v>0</v>
      </c>
    </row>
    <row r="35" spans="1:11" x14ac:dyDescent="0.35">
      <c r="A35" s="24" t="s">
        <v>40</v>
      </c>
      <c r="B35" s="25">
        <v>0</v>
      </c>
      <c r="C35" s="25">
        <v>0</v>
      </c>
      <c r="D35" s="25">
        <v>0</v>
      </c>
      <c r="E35" s="25">
        <v>7</v>
      </c>
      <c r="F35" s="25">
        <v>0</v>
      </c>
      <c r="G35" s="25">
        <v>2</v>
      </c>
      <c r="H35" s="25">
        <v>70</v>
      </c>
      <c r="I35" s="25">
        <v>31</v>
      </c>
      <c r="J35" s="25">
        <v>0</v>
      </c>
      <c r="K35" s="31">
        <f t="shared" si="0"/>
        <v>110</v>
      </c>
    </row>
    <row r="36" spans="1:11" x14ac:dyDescent="0.35">
      <c r="A36" s="24" t="s">
        <v>41</v>
      </c>
      <c r="B36" s="25">
        <v>9</v>
      </c>
      <c r="C36" s="25">
        <v>2</v>
      </c>
      <c r="D36" s="25">
        <v>2</v>
      </c>
      <c r="E36" s="25">
        <v>396</v>
      </c>
      <c r="F36" s="25">
        <v>11</v>
      </c>
      <c r="G36" s="25">
        <v>35</v>
      </c>
      <c r="H36" s="25">
        <v>578</v>
      </c>
      <c r="I36" s="25">
        <v>842</v>
      </c>
      <c r="J36" s="25">
        <v>2</v>
      </c>
      <c r="K36" s="31">
        <f t="shared" si="0"/>
        <v>1877</v>
      </c>
    </row>
    <row r="37" spans="1:11" x14ac:dyDescent="0.35">
      <c r="A37" s="24" t="s">
        <v>42</v>
      </c>
      <c r="B37" s="25">
        <v>1</v>
      </c>
      <c r="C37" s="25">
        <v>0</v>
      </c>
      <c r="D37" s="25">
        <v>0</v>
      </c>
      <c r="E37" s="25">
        <v>104</v>
      </c>
      <c r="F37" s="25">
        <v>0</v>
      </c>
      <c r="G37" s="25">
        <v>4</v>
      </c>
      <c r="H37" s="25">
        <v>67</v>
      </c>
      <c r="I37" s="25">
        <v>108</v>
      </c>
      <c r="J37" s="25">
        <v>0</v>
      </c>
      <c r="K37" s="31">
        <f t="shared" si="0"/>
        <v>284</v>
      </c>
    </row>
    <row r="38" spans="1:11" x14ac:dyDescent="0.35">
      <c r="A38" s="24" t="s">
        <v>43</v>
      </c>
      <c r="B38" s="25">
        <v>47</v>
      </c>
      <c r="C38" s="25">
        <v>6</v>
      </c>
      <c r="D38" s="25">
        <v>4</v>
      </c>
      <c r="E38" s="25">
        <v>2213</v>
      </c>
      <c r="F38" s="25">
        <v>43</v>
      </c>
      <c r="G38" s="25">
        <v>174</v>
      </c>
      <c r="H38" s="25">
        <v>2693</v>
      </c>
      <c r="I38" s="25">
        <v>4070</v>
      </c>
      <c r="J38" s="25">
        <v>5</v>
      </c>
      <c r="K38" s="31">
        <f t="shared" si="0"/>
        <v>9255</v>
      </c>
    </row>
    <row r="39" spans="1:11" x14ac:dyDescent="0.35">
      <c r="A39" s="24" t="s">
        <v>44</v>
      </c>
      <c r="B39" s="25">
        <v>3</v>
      </c>
      <c r="C39" s="25">
        <v>0</v>
      </c>
      <c r="D39" s="25">
        <v>0</v>
      </c>
      <c r="E39" s="25">
        <v>54</v>
      </c>
      <c r="F39" s="25">
        <v>0</v>
      </c>
      <c r="G39" s="25">
        <v>5</v>
      </c>
      <c r="H39" s="25">
        <v>110</v>
      </c>
      <c r="I39" s="25">
        <v>94</v>
      </c>
      <c r="J39" s="25">
        <v>0</v>
      </c>
      <c r="K39" s="31">
        <f t="shared" si="0"/>
        <v>266</v>
      </c>
    </row>
    <row r="40" spans="1:11" x14ac:dyDescent="0.35">
      <c r="A40" s="24" t="s">
        <v>45</v>
      </c>
      <c r="B40" s="25">
        <v>2</v>
      </c>
      <c r="C40" s="25">
        <v>0</v>
      </c>
      <c r="D40" s="25">
        <v>2</v>
      </c>
      <c r="E40" s="25">
        <v>2</v>
      </c>
      <c r="F40" s="25">
        <v>0</v>
      </c>
      <c r="G40" s="25">
        <v>1</v>
      </c>
      <c r="H40" s="25">
        <v>32</v>
      </c>
      <c r="I40" s="25">
        <v>15</v>
      </c>
      <c r="J40" s="25">
        <v>0</v>
      </c>
      <c r="K40" s="31">
        <f t="shared" si="0"/>
        <v>54</v>
      </c>
    </row>
    <row r="41" spans="1:11" x14ac:dyDescent="0.35">
      <c r="A41" s="24" t="s">
        <v>46</v>
      </c>
      <c r="B41" s="25">
        <v>2</v>
      </c>
      <c r="C41" s="25">
        <v>0</v>
      </c>
      <c r="D41" s="25">
        <v>0</v>
      </c>
      <c r="E41" s="25">
        <v>21</v>
      </c>
      <c r="F41" s="25">
        <v>1</v>
      </c>
      <c r="G41" s="25">
        <v>6</v>
      </c>
      <c r="H41" s="25">
        <v>140</v>
      </c>
      <c r="I41" s="25">
        <v>84</v>
      </c>
      <c r="J41" s="25">
        <v>1</v>
      </c>
      <c r="K41" s="31">
        <f t="shared" si="0"/>
        <v>255</v>
      </c>
    </row>
    <row r="42" spans="1:11" x14ac:dyDescent="0.35">
      <c r="A42" s="24" t="s">
        <v>47</v>
      </c>
      <c r="B42" s="25">
        <v>21</v>
      </c>
      <c r="C42" s="25">
        <v>3</v>
      </c>
      <c r="D42" s="25">
        <v>6</v>
      </c>
      <c r="E42" s="25">
        <v>374</v>
      </c>
      <c r="F42" s="25">
        <v>7</v>
      </c>
      <c r="G42" s="25">
        <v>57</v>
      </c>
      <c r="H42" s="25">
        <v>1858</v>
      </c>
      <c r="I42" s="25">
        <v>1384</v>
      </c>
      <c r="J42" s="25">
        <v>1</v>
      </c>
      <c r="K42" s="31">
        <f t="shared" si="0"/>
        <v>3711</v>
      </c>
    </row>
    <row r="43" spans="1:11" x14ac:dyDescent="0.35">
      <c r="A43" s="24" t="s">
        <v>48</v>
      </c>
      <c r="B43" s="25">
        <v>0</v>
      </c>
      <c r="C43" s="25">
        <v>0</v>
      </c>
      <c r="D43" s="25">
        <v>0</v>
      </c>
      <c r="E43" s="25">
        <v>0</v>
      </c>
      <c r="F43" s="25">
        <v>0</v>
      </c>
      <c r="G43" s="25">
        <v>0</v>
      </c>
      <c r="H43" s="25">
        <v>0</v>
      </c>
      <c r="I43" s="25">
        <v>0</v>
      </c>
      <c r="J43" s="25">
        <v>0</v>
      </c>
      <c r="K43" s="31">
        <f t="shared" si="0"/>
        <v>0</v>
      </c>
    </row>
    <row r="44" spans="1:11" x14ac:dyDescent="0.35">
      <c r="A44" s="24" t="s">
        <v>49</v>
      </c>
      <c r="B44" s="25">
        <v>2</v>
      </c>
      <c r="C44" s="25">
        <v>0</v>
      </c>
      <c r="D44" s="25">
        <v>0</v>
      </c>
      <c r="E44" s="25">
        <v>12</v>
      </c>
      <c r="F44" s="25">
        <v>1</v>
      </c>
      <c r="G44" s="25">
        <v>2</v>
      </c>
      <c r="H44" s="25">
        <v>143</v>
      </c>
      <c r="I44" s="25">
        <v>98</v>
      </c>
      <c r="J44" s="25">
        <v>0</v>
      </c>
      <c r="K44" s="31">
        <f t="shared" si="0"/>
        <v>258</v>
      </c>
    </row>
    <row r="45" spans="1:11" x14ac:dyDescent="0.35">
      <c r="A45" s="24" t="s">
        <v>50</v>
      </c>
      <c r="B45" s="25">
        <v>0</v>
      </c>
      <c r="C45" s="25">
        <v>0</v>
      </c>
      <c r="D45" s="25">
        <v>0</v>
      </c>
      <c r="E45" s="25">
        <v>34</v>
      </c>
      <c r="F45" s="25">
        <v>0</v>
      </c>
      <c r="G45" s="25">
        <v>3</v>
      </c>
      <c r="H45" s="25">
        <v>46</v>
      </c>
      <c r="I45" s="25">
        <v>57</v>
      </c>
      <c r="J45" s="25">
        <v>0</v>
      </c>
      <c r="K45" s="31">
        <f t="shared" si="0"/>
        <v>140</v>
      </c>
    </row>
    <row r="46" spans="1:11" x14ac:dyDescent="0.35">
      <c r="A46" s="24" t="s">
        <v>51</v>
      </c>
      <c r="B46" s="25">
        <v>12</v>
      </c>
      <c r="C46" s="25">
        <v>1</v>
      </c>
      <c r="D46" s="25">
        <v>0</v>
      </c>
      <c r="E46" s="25">
        <v>86</v>
      </c>
      <c r="F46" s="25">
        <v>1</v>
      </c>
      <c r="G46" s="25">
        <v>21</v>
      </c>
      <c r="H46" s="25">
        <v>583</v>
      </c>
      <c r="I46" s="25">
        <v>410</v>
      </c>
      <c r="J46" s="25">
        <v>0</v>
      </c>
      <c r="K46" s="31">
        <f t="shared" si="0"/>
        <v>1114</v>
      </c>
    </row>
    <row r="47" spans="1:11" x14ac:dyDescent="0.35">
      <c r="A47" s="24" t="s">
        <v>52</v>
      </c>
      <c r="B47" s="25">
        <v>4</v>
      </c>
      <c r="C47" s="25">
        <v>0</v>
      </c>
      <c r="D47" s="25">
        <v>0</v>
      </c>
      <c r="E47" s="25">
        <v>53</v>
      </c>
      <c r="F47" s="25">
        <v>0</v>
      </c>
      <c r="G47" s="25">
        <v>11</v>
      </c>
      <c r="H47" s="25">
        <v>252</v>
      </c>
      <c r="I47" s="25">
        <v>160</v>
      </c>
      <c r="J47" s="25">
        <v>0</v>
      </c>
      <c r="K47" s="31">
        <f t="shared" si="0"/>
        <v>480</v>
      </c>
    </row>
    <row r="48" spans="1:11" x14ac:dyDescent="0.35">
      <c r="A48" s="24" t="s">
        <v>53</v>
      </c>
      <c r="B48" s="25">
        <v>0</v>
      </c>
      <c r="C48" s="25">
        <v>0</v>
      </c>
      <c r="D48" s="25">
        <v>0</v>
      </c>
      <c r="E48" s="25">
        <v>9</v>
      </c>
      <c r="F48" s="25">
        <v>0</v>
      </c>
      <c r="G48" s="25">
        <v>0</v>
      </c>
      <c r="H48" s="25">
        <v>57</v>
      </c>
      <c r="I48" s="25">
        <v>38</v>
      </c>
      <c r="J48" s="25">
        <v>0</v>
      </c>
      <c r="K48" s="31">
        <f t="shared" si="0"/>
        <v>104</v>
      </c>
    </row>
    <row r="49" spans="1:11" x14ac:dyDescent="0.35">
      <c r="A49" s="24" t="s">
        <v>54</v>
      </c>
      <c r="B49" s="25">
        <v>2</v>
      </c>
      <c r="C49" s="25">
        <v>0</v>
      </c>
      <c r="D49" s="25">
        <v>0</v>
      </c>
      <c r="E49" s="25">
        <v>22</v>
      </c>
      <c r="F49" s="25">
        <v>0</v>
      </c>
      <c r="G49" s="25">
        <v>3</v>
      </c>
      <c r="H49" s="25">
        <v>30</v>
      </c>
      <c r="I49" s="25">
        <v>59</v>
      </c>
      <c r="J49" s="25">
        <v>0</v>
      </c>
      <c r="K49" s="31">
        <f t="shared" si="0"/>
        <v>116</v>
      </c>
    </row>
    <row r="50" spans="1:11" x14ac:dyDescent="0.35">
      <c r="A50" s="24" t="s">
        <v>55</v>
      </c>
      <c r="B50" s="25">
        <v>5</v>
      </c>
      <c r="C50" s="25">
        <v>0</v>
      </c>
      <c r="D50" s="25">
        <v>0</v>
      </c>
      <c r="E50" s="25">
        <v>62</v>
      </c>
      <c r="F50" s="25">
        <v>0</v>
      </c>
      <c r="G50" s="25">
        <v>13</v>
      </c>
      <c r="H50" s="25">
        <v>223</v>
      </c>
      <c r="I50" s="25">
        <v>210</v>
      </c>
      <c r="J50" s="25">
        <v>1</v>
      </c>
      <c r="K50" s="31">
        <f t="shared" si="0"/>
        <v>514</v>
      </c>
    </row>
    <row r="51" spans="1:11" x14ac:dyDescent="0.35">
      <c r="A51" s="24" t="s">
        <v>56</v>
      </c>
      <c r="B51" s="25">
        <v>0</v>
      </c>
      <c r="C51" s="25">
        <v>0</v>
      </c>
      <c r="D51" s="25">
        <v>0</v>
      </c>
      <c r="E51" s="25">
        <v>0</v>
      </c>
      <c r="F51" s="25">
        <v>0</v>
      </c>
      <c r="G51" s="25">
        <v>0</v>
      </c>
      <c r="H51" s="25">
        <v>0</v>
      </c>
      <c r="I51" s="25">
        <v>0</v>
      </c>
      <c r="J51" s="25">
        <v>0</v>
      </c>
      <c r="K51" s="31">
        <f t="shared" si="0"/>
        <v>0</v>
      </c>
    </row>
    <row r="52" spans="1:11" x14ac:dyDescent="0.35">
      <c r="A52" s="24" t="s">
        <v>57</v>
      </c>
      <c r="B52" s="25">
        <v>1</v>
      </c>
      <c r="C52" s="25">
        <v>0</v>
      </c>
      <c r="D52" s="25">
        <v>1</v>
      </c>
      <c r="E52" s="25">
        <v>265</v>
      </c>
      <c r="F52" s="25">
        <v>2</v>
      </c>
      <c r="G52" s="25">
        <v>13</v>
      </c>
      <c r="H52" s="25">
        <v>119</v>
      </c>
      <c r="I52" s="25">
        <v>382</v>
      </c>
      <c r="J52" s="25">
        <v>2</v>
      </c>
      <c r="K52" s="31">
        <f t="shared" si="0"/>
        <v>785</v>
      </c>
    </row>
    <row r="53" spans="1:11" x14ac:dyDescent="0.35">
      <c r="A53" s="24" t="s">
        <v>58</v>
      </c>
      <c r="B53" s="25">
        <v>0</v>
      </c>
      <c r="C53" s="25">
        <v>0</v>
      </c>
      <c r="D53" s="25">
        <v>0</v>
      </c>
      <c r="E53" s="25">
        <v>0</v>
      </c>
      <c r="F53" s="25">
        <v>0</v>
      </c>
      <c r="G53" s="25">
        <v>2</v>
      </c>
      <c r="H53" s="25">
        <v>1</v>
      </c>
      <c r="I53" s="25">
        <v>2</v>
      </c>
      <c r="J53" s="25">
        <v>0</v>
      </c>
      <c r="K53" s="31">
        <f t="shared" si="0"/>
        <v>5</v>
      </c>
    </row>
    <row r="54" spans="1:11" x14ac:dyDescent="0.35">
      <c r="A54" s="24" t="s">
        <v>59</v>
      </c>
      <c r="B54" s="25">
        <v>22</v>
      </c>
      <c r="C54" s="25">
        <v>2</v>
      </c>
      <c r="D54" s="25">
        <v>1</v>
      </c>
      <c r="E54" s="25">
        <v>521</v>
      </c>
      <c r="F54" s="25">
        <v>7</v>
      </c>
      <c r="G54" s="25">
        <v>53</v>
      </c>
      <c r="H54" s="25">
        <v>1017</v>
      </c>
      <c r="I54" s="25">
        <v>1026</v>
      </c>
      <c r="J54" s="25">
        <v>2</v>
      </c>
      <c r="K54" s="31">
        <f t="shared" si="0"/>
        <v>2651</v>
      </c>
    </row>
    <row r="55" spans="1:11" x14ac:dyDescent="0.35">
      <c r="A55" s="24" t="s">
        <v>60</v>
      </c>
      <c r="B55" s="25">
        <v>0</v>
      </c>
      <c r="C55" s="25">
        <v>0</v>
      </c>
      <c r="D55" s="25">
        <v>0</v>
      </c>
      <c r="E55" s="25">
        <v>3</v>
      </c>
      <c r="F55" s="25">
        <v>0</v>
      </c>
      <c r="G55" s="25">
        <v>1</v>
      </c>
      <c r="H55" s="25">
        <v>71</v>
      </c>
      <c r="I55" s="25">
        <v>49</v>
      </c>
      <c r="J55" s="25">
        <v>0</v>
      </c>
      <c r="K55" s="31">
        <f t="shared" si="0"/>
        <v>124</v>
      </c>
    </row>
    <row r="56" spans="1:11" x14ac:dyDescent="0.35">
      <c r="A56" s="24" t="s">
        <v>61</v>
      </c>
      <c r="B56" s="25">
        <v>2</v>
      </c>
      <c r="C56" s="25">
        <v>0</v>
      </c>
      <c r="D56" s="25">
        <v>0</v>
      </c>
      <c r="E56" s="25">
        <v>34</v>
      </c>
      <c r="F56" s="25">
        <v>1</v>
      </c>
      <c r="G56" s="25">
        <v>2</v>
      </c>
      <c r="H56" s="25">
        <v>97</v>
      </c>
      <c r="I56" s="25">
        <v>90</v>
      </c>
      <c r="J56" s="25">
        <v>0</v>
      </c>
      <c r="K56" s="31">
        <f t="shared" si="0"/>
        <v>226</v>
      </c>
    </row>
    <row r="57" spans="1:11" x14ac:dyDescent="0.35">
      <c r="A57" s="24" t="s">
        <v>62</v>
      </c>
      <c r="B57" s="25">
        <v>4</v>
      </c>
      <c r="C57" s="25">
        <v>0</v>
      </c>
      <c r="D57" s="25">
        <v>0</v>
      </c>
      <c r="E57" s="25">
        <v>129</v>
      </c>
      <c r="F57" s="25">
        <v>1</v>
      </c>
      <c r="G57" s="25">
        <v>9</v>
      </c>
      <c r="H57" s="25">
        <v>134</v>
      </c>
      <c r="I57" s="25">
        <v>204</v>
      </c>
      <c r="J57" s="25">
        <v>0</v>
      </c>
      <c r="K57" s="31">
        <f t="shared" si="0"/>
        <v>481</v>
      </c>
    </row>
    <row r="58" spans="1:11" x14ac:dyDescent="0.35">
      <c r="A58" s="24" t="s">
        <v>63</v>
      </c>
      <c r="B58" s="25">
        <v>0</v>
      </c>
      <c r="C58" s="25">
        <v>0</v>
      </c>
      <c r="D58" s="25">
        <v>0</v>
      </c>
      <c r="E58" s="25">
        <v>14</v>
      </c>
      <c r="F58" s="25">
        <v>1</v>
      </c>
      <c r="G58" s="25">
        <v>2</v>
      </c>
      <c r="H58" s="25">
        <v>41</v>
      </c>
      <c r="I58" s="25">
        <v>52</v>
      </c>
      <c r="J58" s="25">
        <v>0</v>
      </c>
      <c r="K58" s="31">
        <f t="shared" si="0"/>
        <v>110</v>
      </c>
    </row>
    <row r="59" spans="1:11" x14ac:dyDescent="0.35">
      <c r="A59" s="24" t="s">
        <v>64</v>
      </c>
      <c r="B59" s="25">
        <v>0</v>
      </c>
      <c r="C59" s="25">
        <v>0</v>
      </c>
      <c r="D59" s="25">
        <v>0</v>
      </c>
      <c r="E59" s="25">
        <v>1</v>
      </c>
      <c r="F59" s="25">
        <v>0</v>
      </c>
      <c r="G59" s="25">
        <v>1</v>
      </c>
      <c r="H59" s="25">
        <v>0</v>
      </c>
      <c r="I59" s="25">
        <v>7</v>
      </c>
      <c r="J59" s="25">
        <v>0</v>
      </c>
      <c r="K59" s="31">
        <f t="shared" si="0"/>
        <v>9</v>
      </c>
    </row>
    <row r="60" spans="1:11" x14ac:dyDescent="0.35">
      <c r="A60" s="24" t="s">
        <v>65</v>
      </c>
      <c r="B60" s="25">
        <v>3</v>
      </c>
      <c r="C60" s="25">
        <v>0</v>
      </c>
      <c r="D60" s="25">
        <v>0</v>
      </c>
      <c r="E60" s="25">
        <v>108</v>
      </c>
      <c r="F60" s="25">
        <v>3</v>
      </c>
      <c r="G60" s="25">
        <v>5</v>
      </c>
      <c r="H60" s="25">
        <v>48</v>
      </c>
      <c r="I60" s="25">
        <v>141</v>
      </c>
      <c r="J60" s="25">
        <v>0</v>
      </c>
      <c r="K60" s="31">
        <f t="shared" si="0"/>
        <v>308</v>
      </c>
    </row>
    <row r="61" spans="1:11" x14ac:dyDescent="0.35">
      <c r="A61" s="24" t="s">
        <v>66</v>
      </c>
      <c r="B61" s="25">
        <v>2</v>
      </c>
      <c r="C61" s="25">
        <v>0</v>
      </c>
      <c r="D61" s="25">
        <v>0</v>
      </c>
      <c r="E61" s="25">
        <v>4</v>
      </c>
      <c r="F61" s="25">
        <v>0</v>
      </c>
      <c r="G61" s="25">
        <v>0</v>
      </c>
      <c r="H61" s="25">
        <v>19</v>
      </c>
      <c r="I61" s="25">
        <v>15</v>
      </c>
      <c r="J61" s="25">
        <v>0</v>
      </c>
      <c r="K61" s="31">
        <f t="shared" si="0"/>
        <v>40</v>
      </c>
    </row>
    <row r="62" spans="1:11" x14ac:dyDescent="0.35">
      <c r="A62" s="24" t="s">
        <v>67</v>
      </c>
      <c r="B62" s="25">
        <v>3</v>
      </c>
      <c r="C62" s="25">
        <v>0</v>
      </c>
      <c r="D62" s="25">
        <v>1</v>
      </c>
      <c r="E62" s="25">
        <v>282</v>
      </c>
      <c r="F62" s="25">
        <v>5</v>
      </c>
      <c r="G62" s="25">
        <v>20</v>
      </c>
      <c r="H62" s="25">
        <v>178</v>
      </c>
      <c r="I62" s="25">
        <v>478</v>
      </c>
      <c r="J62" s="25">
        <v>0</v>
      </c>
      <c r="K62" s="31">
        <f t="shared" si="0"/>
        <v>967</v>
      </c>
    </row>
    <row r="63" spans="1:11" x14ac:dyDescent="0.35">
      <c r="A63" s="24" t="s">
        <v>68</v>
      </c>
      <c r="B63" s="25">
        <v>2</v>
      </c>
      <c r="C63" s="25">
        <v>0</v>
      </c>
      <c r="D63" s="25">
        <v>1</v>
      </c>
      <c r="E63" s="25">
        <v>54</v>
      </c>
      <c r="F63" s="25">
        <v>2</v>
      </c>
      <c r="G63" s="25">
        <v>10</v>
      </c>
      <c r="H63" s="25">
        <v>518</v>
      </c>
      <c r="I63" s="25">
        <v>325</v>
      </c>
      <c r="J63" s="25">
        <v>0</v>
      </c>
      <c r="K63" s="31">
        <f t="shared" si="0"/>
        <v>912</v>
      </c>
    </row>
    <row r="64" spans="1:11" x14ac:dyDescent="0.35">
      <c r="A64" s="24" t="s">
        <v>69</v>
      </c>
      <c r="B64" s="25">
        <v>2</v>
      </c>
      <c r="C64" s="25">
        <v>0</v>
      </c>
      <c r="D64" s="25">
        <v>0</v>
      </c>
      <c r="E64" s="25">
        <v>4</v>
      </c>
      <c r="F64" s="25">
        <v>0</v>
      </c>
      <c r="G64" s="25">
        <v>2</v>
      </c>
      <c r="H64" s="25">
        <v>40</v>
      </c>
      <c r="I64" s="25">
        <v>17</v>
      </c>
      <c r="J64" s="25">
        <v>0</v>
      </c>
      <c r="K64" s="31">
        <f t="shared" si="0"/>
        <v>65</v>
      </c>
    </row>
    <row r="65" spans="1:11" x14ac:dyDescent="0.35">
      <c r="A65" s="24" t="s">
        <v>70</v>
      </c>
      <c r="B65" s="25">
        <v>41</v>
      </c>
      <c r="C65" s="25">
        <v>3</v>
      </c>
      <c r="D65" s="25">
        <v>4</v>
      </c>
      <c r="E65" s="25">
        <v>904</v>
      </c>
      <c r="F65" s="25">
        <v>6</v>
      </c>
      <c r="G65" s="25">
        <v>113</v>
      </c>
      <c r="H65" s="25">
        <v>3101</v>
      </c>
      <c r="I65" s="25">
        <v>2565</v>
      </c>
      <c r="J65" s="25">
        <v>4</v>
      </c>
      <c r="K65" s="31">
        <f t="shared" si="0"/>
        <v>6741</v>
      </c>
    </row>
    <row r="66" spans="1:11" x14ac:dyDescent="0.35">
      <c r="A66" s="24" t="s">
        <v>71</v>
      </c>
      <c r="B66" s="25">
        <v>2</v>
      </c>
      <c r="C66" s="25">
        <v>0</v>
      </c>
      <c r="D66" s="25">
        <v>0</v>
      </c>
      <c r="E66" s="25">
        <v>12</v>
      </c>
      <c r="F66" s="25">
        <v>0</v>
      </c>
      <c r="G66" s="25">
        <v>2</v>
      </c>
      <c r="H66" s="25">
        <v>86</v>
      </c>
      <c r="I66" s="25">
        <v>47</v>
      </c>
      <c r="J66" s="25">
        <v>1</v>
      </c>
      <c r="K66" s="31">
        <f t="shared" si="0"/>
        <v>150</v>
      </c>
    </row>
    <row r="67" spans="1:11" x14ac:dyDescent="0.35">
      <c r="A67" s="26" t="s">
        <v>6</v>
      </c>
      <c r="B67" s="27">
        <f>SUM(B3:B66)</f>
        <v>562</v>
      </c>
      <c r="C67" s="27">
        <f t="shared" ref="C67:J67" si="1">SUM(C3:C66)</f>
        <v>79</v>
      </c>
      <c r="D67" s="27">
        <f t="shared" si="1"/>
        <v>193</v>
      </c>
      <c r="E67" s="27">
        <f t="shared" si="1"/>
        <v>28769</v>
      </c>
      <c r="F67" s="27">
        <f t="shared" si="1"/>
        <v>339</v>
      </c>
      <c r="G67" s="27">
        <f t="shared" si="1"/>
        <v>2056</v>
      </c>
      <c r="H67" s="27">
        <f t="shared" si="1"/>
        <v>37759</v>
      </c>
      <c r="I67" s="27">
        <f t="shared" si="1"/>
        <v>50278</v>
      </c>
      <c r="J67" s="33">
        <f t="shared" si="1"/>
        <v>88</v>
      </c>
      <c r="K67" s="32">
        <f>SUM(K3:K66)</f>
        <v>120123</v>
      </c>
    </row>
  </sheetData>
  <mergeCells count="1">
    <mergeCell ref="B1:J1"/>
  </mergeCells>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C38F0-F343-4E0F-A89D-35DB07116308}">
  <dimension ref="A1:K22"/>
  <sheetViews>
    <sheetView tabSelected="1" workbookViewId="0">
      <selection activeCell="I19" sqref="I19"/>
    </sheetView>
  </sheetViews>
  <sheetFormatPr defaultRowHeight="14.5" x14ac:dyDescent="0.35"/>
  <cols>
    <col min="1" max="1" width="36.6328125" customWidth="1"/>
  </cols>
  <sheetData>
    <row r="1" spans="1:11" x14ac:dyDescent="0.35">
      <c r="B1" s="34" t="s">
        <v>90</v>
      </c>
      <c r="C1" s="34" t="s">
        <v>91</v>
      </c>
      <c r="D1" s="34" t="s">
        <v>101</v>
      </c>
      <c r="E1" s="34" t="s">
        <v>0</v>
      </c>
      <c r="F1" s="34" t="s">
        <v>92</v>
      </c>
      <c r="G1" s="34" t="s">
        <v>1</v>
      </c>
      <c r="H1" s="34" t="s">
        <v>2</v>
      </c>
      <c r="I1" s="34" t="s">
        <v>88</v>
      </c>
      <c r="J1" s="39" t="s">
        <v>93</v>
      </c>
    </row>
    <row r="2" spans="1:11" x14ac:dyDescent="0.35">
      <c r="A2" t="s">
        <v>117</v>
      </c>
      <c r="B2" s="122">
        <v>4597</v>
      </c>
      <c r="C2" s="122">
        <v>975</v>
      </c>
      <c r="D2" s="122">
        <v>369</v>
      </c>
      <c r="E2" s="122">
        <v>742429</v>
      </c>
      <c r="F2" s="122">
        <v>3913</v>
      </c>
      <c r="G2" s="122">
        <v>20499</v>
      </c>
      <c r="H2" s="122">
        <v>687433</v>
      </c>
      <c r="I2" s="122">
        <v>983477</v>
      </c>
      <c r="J2" s="122">
        <v>893</v>
      </c>
      <c r="K2" s="122">
        <v>2444585</v>
      </c>
    </row>
    <row r="4" spans="1:11" x14ac:dyDescent="0.35">
      <c r="B4" s="10" t="s">
        <v>90</v>
      </c>
      <c r="C4" s="10" t="s">
        <v>91</v>
      </c>
      <c r="D4" s="10" t="s">
        <v>101</v>
      </c>
      <c r="E4" s="10" t="s">
        <v>0</v>
      </c>
      <c r="F4" s="10" t="s">
        <v>92</v>
      </c>
      <c r="G4" s="10" t="s">
        <v>1</v>
      </c>
      <c r="H4" s="10" t="s">
        <v>2</v>
      </c>
      <c r="I4" s="11" t="s">
        <v>88</v>
      </c>
      <c r="J4" s="9" t="s">
        <v>93</v>
      </c>
    </row>
    <row r="5" spans="1:11" x14ac:dyDescent="0.35">
      <c r="A5" t="s">
        <v>116</v>
      </c>
      <c r="B5" s="13">
        <v>12165</v>
      </c>
      <c r="C5" s="13">
        <v>4581</v>
      </c>
      <c r="D5" s="13">
        <v>603</v>
      </c>
      <c r="E5" s="13">
        <v>1070760</v>
      </c>
      <c r="F5" s="13">
        <v>8849</v>
      </c>
      <c r="G5" s="13">
        <v>41614</v>
      </c>
      <c r="H5" s="13">
        <v>946771</v>
      </c>
      <c r="I5" s="13">
        <v>1751078</v>
      </c>
      <c r="J5" s="13">
        <v>3392</v>
      </c>
      <c r="K5" s="13">
        <f>SUM(B5:J5)</f>
        <v>3839813</v>
      </c>
    </row>
    <row r="7" spans="1:11" x14ac:dyDescent="0.35">
      <c r="A7" t="s">
        <v>118</v>
      </c>
      <c r="B7">
        <f>(B2/B5)*100</f>
        <v>37.78873818331278</v>
      </c>
      <c r="C7">
        <f t="shared" ref="C7:K7" si="0">(C2/C5)*100</f>
        <v>21.283562540929928</v>
      </c>
      <c r="D7">
        <f t="shared" si="0"/>
        <v>61.194029850746269</v>
      </c>
      <c r="E7">
        <f t="shared" si="0"/>
        <v>69.336639396316642</v>
      </c>
      <c r="F7">
        <f t="shared" si="0"/>
        <v>44.219685840207937</v>
      </c>
      <c r="G7">
        <f t="shared" si="0"/>
        <v>49.259864468688427</v>
      </c>
      <c r="H7">
        <f t="shared" si="0"/>
        <v>72.608159734508135</v>
      </c>
      <c r="I7">
        <f t="shared" si="0"/>
        <v>56.164088635686127</v>
      </c>
      <c r="J7">
        <f t="shared" si="0"/>
        <v>26.326650943396224</v>
      </c>
      <c r="K7">
        <f t="shared" si="0"/>
        <v>63.664168020682254</v>
      </c>
    </row>
    <row r="11" spans="1:11" x14ac:dyDescent="0.35">
      <c r="B11" t="s">
        <v>117</v>
      </c>
      <c r="E11" t="s">
        <v>116</v>
      </c>
      <c r="G11" t="s">
        <v>118</v>
      </c>
    </row>
    <row r="12" spans="1:11" x14ac:dyDescent="0.35">
      <c r="A12" s="34" t="s">
        <v>93</v>
      </c>
      <c r="B12" s="122">
        <v>893</v>
      </c>
      <c r="D12" s="9" t="s">
        <v>93</v>
      </c>
      <c r="E12" s="13">
        <v>3392</v>
      </c>
      <c r="G12">
        <f>(B12/E12)*100</f>
        <v>26.326650943396224</v>
      </c>
    </row>
    <row r="13" spans="1:11" x14ac:dyDescent="0.35">
      <c r="A13" s="34" t="s">
        <v>88</v>
      </c>
      <c r="B13" s="122">
        <v>983477</v>
      </c>
      <c r="D13" s="11" t="s">
        <v>88</v>
      </c>
      <c r="E13" s="13">
        <v>1751078</v>
      </c>
      <c r="G13">
        <f>(B13/E13)*100</f>
        <v>56.164088635686127</v>
      </c>
    </row>
    <row r="14" spans="1:11" x14ac:dyDescent="0.35">
      <c r="A14" s="34" t="s">
        <v>2</v>
      </c>
      <c r="B14" s="122">
        <v>687433</v>
      </c>
      <c r="D14" s="10" t="s">
        <v>2</v>
      </c>
      <c r="E14" s="13">
        <v>946771</v>
      </c>
      <c r="G14">
        <f>(B14/E14)*100</f>
        <v>72.608159734508135</v>
      </c>
    </row>
    <row r="15" spans="1:11" x14ac:dyDescent="0.35">
      <c r="A15" s="34" t="s">
        <v>1</v>
      </c>
      <c r="B15" s="122">
        <v>20499</v>
      </c>
      <c r="D15" s="10" t="s">
        <v>1</v>
      </c>
      <c r="E15" s="13">
        <v>41614</v>
      </c>
      <c r="G15">
        <f>(B15/E15)*100</f>
        <v>49.259864468688427</v>
      </c>
    </row>
    <row r="16" spans="1:11" x14ac:dyDescent="0.35">
      <c r="A16" s="34" t="s">
        <v>92</v>
      </c>
      <c r="B16" s="122">
        <v>3913</v>
      </c>
      <c r="D16" s="10" t="s">
        <v>92</v>
      </c>
      <c r="E16" s="13">
        <v>8849</v>
      </c>
      <c r="G16">
        <f>(B16/E16)*100</f>
        <v>44.219685840207937</v>
      </c>
    </row>
    <row r="17" spans="1:7" x14ac:dyDescent="0.35">
      <c r="A17" s="34" t="s">
        <v>0</v>
      </c>
      <c r="B17" s="122">
        <v>742429</v>
      </c>
      <c r="D17" s="10" t="s">
        <v>0</v>
      </c>
      <c r="E17" s="13">
        <v>1070760</v>
      </c>
      <c r="G17">
        <f>(B17/E17)*100</f>
        <v>69.336639396316642</v>
      </c>
    </row>
    <row r="18" spans="1:7" x14ac:dyDescent="0.35">
      <c r="A18" s="34" t="s">
        <v>101</v>
      </c>
      <c r="B18" s="122">
        <v>369</v>
      </c>
      <c r="D18" s="10" t="s">
        <v>101</v>
      </c>
      <c r="E18" s="13">
        <v>603</v>
      </c>
      <c r="G18">
        <f>(B18/E18)*100</f>
        <v>61.194029850746269</v>
      </c>
    </row>
    <row r="19" spans="1:7" x14ac:dyDescent="0.35">
      <c r="A19" s="34" t="s">
        <v>91</v>
      </c>
      <c r="B19" s="122">
        <v>975</v>
      </c>
      <c r="D19" s="10" t="s">
        <v>91</v>
      </c>
      <c r="E19" s="13">
        <v>4581</v>
      </c>
      <c r="G19">
        <f>(B19/E19)*100</f>
        <v>21.283562540929928</v>
      </c>
    </row>
    <row r="20" spans="1:7" x14ac:dyDescent="0.35">
      <c r="A20" s="39" t="s">
        <v>90</v>
      </c>
      <c r="B20" s="122">
        <v>4597</v>
      </c>
      <c r="D20" s="10" t="s">
        <v>90</v>
      </c>
      <c r="E20" s="13">
        <v>12165</v>
      </c>
      <c r="G20">
        <f>(B20/E20)*100</f>
        <v>37.78873818331278</v>
      </c>
    </row>
    <row r="21" spans="1:7" x14ac:dyDescent="0.35">
      <c r="A21" s="123"/>
      <c r="B21" s="124"/>
      <c r="C21" s="5"/>
      <c r="D21" s="125"/>
      <c r="E21" s="126"/>
      <c r="F21" s="5"/>
      <c r="G21" s="5"/>
    </row>
    <row r="22" spans="1:7" x14ac:dyDescent="0.35">
      <c r="A22" s="29" t="s">
        <v>119</v>
      </c>
      <c r="B22" s="122">
        <v>2444585</v>
      </c>
      <c r="E22" s="13">
        <f>SUM(E12:E20)</f>
        <v>3839813</v>
      </c>
      <c r="G22">
        <f>(B22/E22)*100</f>
        <v>63.664168020682254</v>
      </c>
    </row>
  </sheetData>
  <sortState xmlns:xlrd2="http://schemas.microsoft.com/office/spreadsheetml/2017/richdata2" ref="G12:G20">
    <sortCondition descending="1" ref="G12:G20"/>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010A2-DC47-4A30-9F42-382060E33B92}">
  <sheetPr codeName="Sheet1"/>
  <dimension ref="A1:W7"/>
  <sheetViews>
    <sheetView workbookViewId="0">
      <pane xSplit="1" ySplit="1" topLeftCell="B2" activePane="bottomRight" state="frozen"/>
      <selection activeCell="B5" sqref="B5"/>
      <selection pane="topRight" activeCell="B5" sqref="B5"/>
      <selection pane="bottomLeft" activeCell="B5" sqref="B5"/>
      <selection pane="bottomRight" activeCell="G30" sqref="G30"/>
    </sheetView>
  </sheetViews>
  <sheetFormatPr defaultColWidth="8.6328125" defaultRowHeight="14.5" x14ac:dyDescent="0.35"/>
  <cols>
    <col min="1" max="1" width="14.36328125" style="1" bestFit="1" customWidth="1"/>
    <col min="2" max="8" width="11.453125" style="1" customWidth="1"/>
    <col min="9" max="9" width="14" style="1" bestFit="1" customWidth="1"/>
    <col min="10" max="10" width="5.54296875" style="1" bestFit="1" customWidth="1"/>
    <col min="11" max="11" width="11.36328125" style="1" bestFit="1" customWidth="1"/>
    <col min="12" max="12" width="4.453125" style="1" bestFit="1" customWidth="1"/>
    <col min="13" max="13" width="8" style="1" bestFit="1" customWidth="1"/>
    <col min="14" max="14" width="7.36328125" style="1" bestFit="1" customWidth="1"/>
    <col min="15" max="15" width="11.36328125" style="1" bestFit="1" customWidth="1"/>
    <col min="16" max="16" width="4.36328125" style="1" bestFit="1" customWidth="1"/>
    <col min="17" max="17" width="5" style="1" bestFit="1" customWidth="1"/>
    <col min="18" max="18" width="4.453125" style="1" bestFit="1" customWidth="1"/>
    <col min="19" max="19" width="8" style="1" bestFit="1" customWidth="1"/>
    <col min="20" max="20" width="9.54296875" style="1" bestFit="1" customWidth="1"/>
    <col min="21" max="21" width="7.36328125" style="1" bestFit="1" customWidth="1"/>
    <col min="22" max="22" width="9.36328125" style="1" bestFit="1" customWidth="1"/>
    <col min="23" max="23" width="11.36328125" style="1" bestFit="1" customWidth="1"/>
    <col min="24" max="16384" width="8.6328125" style="1"/>
  </cols>
  <sheetData>
    <row r="1" spans="1:23" x14ac:dyDescent="0.35">
      <c r="A1" s="9" t="s">
        <v>89</v>
      </c>
      <c r="B1" s="10" t="s">
        <v>90</v>
      </c>
      <c r="C1" s="10" t="s">
        <v>91</v>
      </c>
      <c r="D1" s="10" t="s">
        <v>101</v>
      </c>
      <c r="E1" s="10" t="s">
        <v>0</v>
      </c>
      <c r="F1" s="10" t="s">
        <v>92</v>
      </c>
      <c r="G1" s="10" t="s">
        <v>1</v>
      </c>
      <c r="H1" s="10" t="s">
        <v>2</v>
      </c>
      <c r="I1" s="11" t="s">
        <v>88</v>
      </c>
      <c r="J1" s="9" t="s">
        <v>93</v>
      </c>
      <c r="K1" s="9" t="s">
        <v>6</v>
      </c>
      <c r="L1"/>
      <c r="M1"/>
      <c r="N1"/>
      <c r="O1"/>
      <c r="P1"/>
      <c r="Q1"/>
      <c r="R1"/>
      <c r="S1"/>
      <c r="T1"/>
      <c r="U1"/>
      <c r="V1"/>
      <c r="W1"/>
    </row>
    <row r="2" spans="1:23" x14ac:dyDescent="0.35">
      <c r="A2" s="12" t="s">
        <v>4</v>
      </c>
      <c r="B2" s="13">
        <v>12165</v>
      </c>
      <c r="C2" s="13">
        <v>4581</v>
      </c>
      <c r="D2" s="13">
        <v>603</v>
      </c>
      <c r="E2" s="13">
        <v>1070760</v>
      </c>
      <c r="F2" s="13">
        <v>8849</v>
      </c>
      <c r="G2" s="13">
        <v>41614</v>
      </c>
      <c r="H2" s="13">
        <v>946771</v>
      </c>
      <c r="I2" s="13">
        <v>1751078</v>
      </c>
      <c r="J2" s="13">
        <v>3392</v>
      </c>
      <c r="K2" s="13">
        <f>SUM(B2:J2)</f>
        <v>3839813</v>
      </c>
      <c r="L2"/>
      <c r="M2"/>
      <c r="N2"/>
      <c r="O2"/>
      <c r="P2"/>
      <c r="Q2"/>
      <c r="R2"/>
      <c r="S2"/>
      <c r="T2"/>
      <c r="U2"/>
      <c r="V2"/>
      <c r="W2"/>
    </row>
    <row r="3" spans="1:23" ht="15" thickBot="1" x14ac:dyDescent="0.4">
      <c r="A3" s="14" t="s">
        <v>5</v>
      </c>
      <c r="B3" s="15">
        <v>2255</v>
      </c>
      <c r="C3" s="15">
        <v>453</v>
      </c>
      <c r="D3" s="15">
        <v>2</v>
      </c>
      <c r="E3" s="15">
        <v>128354</v>
      </c>
      <c r="F3" s="15">
        <v>1877</v>
      </c>
      <c r="G3" s="15">
        <v>7944</v>
      </c>
      <c r="H3" s="15">
        <v>116878</v>
      </c>
      <c r="I3" s="15">
        <v>257689</v>
      </c>
      <c r="J3" s="15">
        <v>512</v>
      </c>
      <c r="K3" s="13">
        <f>SUM(B3:J3)</f>
        <v>515964</v>
      </c>
      <c r="L3"/>
      <c r="M3"/>
      <c r="N3"/>
      <c r="O3"/>
      <c r="P3"/>
      <c r="Q3"/>
      <c r="R3"/>
      <c r="S3"/>
      <c r="T3"/>
      <c r="U3"/>
      <c r="V3"/>
      <c r="W3"/>
    </row>
    <row r="4" spans="1:23" ht="15" thickTop="1" x14ac:dyDescent="0.35">
      <c r="A4" s="16" t="s">
        <v>6</v>
      </c>
      <c r="B4" s="17">
        <f>SUM(B2:B3)</f>
        <v>14420</v>
      </c>
      <c r="C4" s="17">
        <f t="shared" ref="C4:J4" si="0">SUM(C2:C3)</f>
        <v>5034</v>
      </c>
      <c r="D4" s="17">
        <f t="shared" si="0"/>
        <v>605</v>
      </c>
      <c r="E4" s="17">
        <f t="shared" si="0"/>
        <v>1199114</v>
      </c>
      <c r="F4" s="17">
        <f t="shared" si="0"/>
        <v>10726</v>
      </c>
      <c r="G4" s="17">
        <f t="shared" si="0"/>
        <v>49558</v>
      </c>
      <c r="H4" s="17">
        <f t="shared" si="0"/>
        <v>1063649</v>
      </c>
      <c r="I4" s="17">
        <f t="shared" si="0"/>
        <v>2008767</v>
      </c>
      <c r="J4" s="17">
        <f t="shared" si="0"/>
        <v>3904</v>
      </c>
      <c r="K4" s="17">
        <f>SUM(K2:K3)</f>
        <v>4355777</v>
      </c>
      <c r="L4"/>
      <c r="M4"/>
      <c r="N4"/>
      <c r="O4"/>
      <c r="P4"/>
      <c r="Q4"/>
      <c r="R4"/>
      <c r="S4"/>
      <c r="T4"/>
      <c r="U4"/>
      <c r="V4"/>
      <c r="W4"/>
    </row>
    <row r="5" spans="1:23" s="6" customFormat="1" x14ac:dyDescent="0.35">
      <c r="A5" s="7"/>
      <c r="B5" s="8"/>
      <c r="C5" s="8"/>
      <c r="D5" s="8"/>
      <c r="E5" s="8"/>
      <c r="F5" s="8"/>
      <c r="G5" s="8"/>
      <c r="H5" s="8"/>
      <c r="I5" s="8"/>
      <c r="J5" s="8"/>
      <c r="K5" s="8"/>
      <c r="L5" s="5"/>
      <c r="M5" s="5"/>
      <c r="N5" s="5"/>
      <c r="O5" s="5"/>
      <c r="P5" s="5"/>
      <c r="Q5" s="5"/>
      <c r="R5" s="5"/>
      <c r="S5" s="5"/>
      <c r="T5" s="5"/>
      <c r="U5" s="5"/>
      <c r="V5" s="5"/>
      <c r="W5" s="5"/>
    </row>
    <row r="6" spans="1:23" x14ac:dyDescent="0.35">
      <c r="A6" s="2"/>
      <c r="L6"/>
      <c r="M6"/>
      <c r="N6"/>
      <c r="O6"/>
      <c r="P6"/>
      <c r="Q6"/>
      <c r="R6"/>
      <c r="S6"/>
      <c r="T6"/>
      <c r="U6"/>
      <c r="V6"/>
      <c r="W6"/>
    </row>
    <row r="7" spans="1:23" x14ac:dyDescent="0.35">
      <c r="A7" s="3"/>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6B207-C4E1-4CEC-A72A-7D48E0D5CA02}">
  <dimension ref="A1:K69"/>
  <sheetViews>
    <sheetView workbookViewId="0">
      <pane ySplit="1" topLeftCell="A41" activePane="bottomLeft" state="frozen"/>
      <selection pane="bottomLeft" activeCell="B67" sqref="B67:K67"/>
    </sheetView>
  </sheetViews>
  <sheetFormatPr defaultRowHeight="14.5" x14ac:dyDescent="0.35"/>
  <sheetData>
    <row r="1" spans="1:11" x14ac:dyDescent="0.35">
      <c r="A1" s="38"/>
      <c r="B1" s="99" t="s">
        <v>86</v>
      </c>
      <c r="C1" s="100"/>
      <c r="D1" s="100"/>
      <c r="E1" s="100"/>
      <c r="F1" s="100"/>
      <c r="G1" s="100"/>
      <c r="H1" s="100"/>
      <c r="I1" s="100"/>
      <c r="J1" s="101"/>
      <c r="K1" s="40"/>
    </row>
    <row r="2" spans="1:11" x14ac:dyDescent="0.35">
      <c r="A2" s="21" t="s">
        <v>7</v>
      </c>
      <c r="B2" s="34" t="s">
        <v>90</v>
      </c>
      <c r="C2" s="34" t="s">
        <v>91</v>
      </c>
      <c r="D2" s="34" t="s">
        <v>101</v>
      </c>
      <c r="E2" s="34" t="s">
        <v>0</v>
      </c>
      <c r="F2" s="34" t="s">
        <v>92</v>
      </c>
      <c r="G2" s="34" t="s">
        <v>1</v>
      </c>
      <c r="H2" s="34" t="s">
        <v>2</v>
      </c>
      <c r="I2" s="34" t="s">
        <v>88</v>
      </c>
      <c r="J2" s="39" t="s">
        <v>93</v>
      </c>
      <c r="K2" s="41" t="s">
        <v>6</v>
      </c>
    </row>
    <row r="3" spans="1:11" x14ac:dyDescent="0.35">
      <c r="A3" s="24" t="s">
        <v>8</v>
      </c>
      <c r="B3" s="25">
        <v>367</v>
      </c>
      <c r="C3" s="25">
        <v>96</v>
      </c>
      <c r="D3" s="25">
        <v>16</v>
      </c>
      <c r="E3" s="25">
        <v>46555</v>
      </c>
      <c r="F3" s="25">
        <v>179</v>
      </c>
      <c r="G3" s="25">
        <v>1157</v>
      </c>
      <c r="H3" s="25">
        <v>34202</v>
      </c>
      <c r="I3" s="25">
        <v>54340</v>
      </c>
      <c r="J3" s="25">
        <v>78</v>
      </c>
      <c r="K3" s="36">
        <f>SUM(B3:J3)</f>
        <v>136990</v>
      </c>
    </row>
    <row r="4" spans="1:11" x14ac:dyDescent="0.35">
      <c r="A4" s="24" t="s">
        <v>9</v>
      </c>
      <c r="B4" s="25">
        <v>17</v>
      </c>
      <c r="C4" s="25">
        <v>3</v>
      </c>
      <c r="D4" s="25">
        <v>0</v>
      </c>
      <c r="E4" s="25">
        <v>1905</v>
      </c>
      <c r="F4" s="25">
        <v>10</v>
      </c>
      <c r="G4" s="25">
        <v>30</v>
      </c>
      <c r="H4" s="25">
        <v>2021</v>
      </c>
      <c r="I4" s="25">
        <v>2044</v>
      </c>
      <c r="J4" s="25">
        <v>1</v>
      </c>
      <c r="K4" s="36">
        <f t="shared" ref="K4:K66" si="0">SUM(B4:J4)</f>
        <v>6031</v>
      </c>
    </row>
    <row r="5" spans="1:11" x14ac:dyDescent="0.35">
      <c r="A5" s="24" t="s">
        <v>10</v>
      </c>
      <c r="B5" s="25">
        <v>412</v>
      </c>
      <c r="C5" s="25">
        <v>141</v>
      </c>
      <c r="D5" s="25">
        <v>26</v>
      </c>
      <c r="E5" s="25">
        <v>86715</v>
      </c>
      <c r="F5" s="25">
        <v>366</v>
      </c>
      <c r="G5" s="25">
        <v>2224</v>
      </c>
      <c r="H5" s="25">
        <v>63960</v>
      </c>
      <c r="I5" s="25">
        <v>103557</v>
      </c>
      <c r="J5" s="25">
        <v>116</v>
      </c>
      <c r="K5" s="36">
        <f t="shared" si="0"/>
        <v>257517</v>
      </c>
    </row>
    <row r="6" spans="1:11" x14ac:dyDescent="0.35">
      <c r="A6" s="24" t="s">
        <v>11</v>
      </c>
      <c r="B6" s="25">
        <v>13</v>
      </c>
      <c r="C6" s="25">
        <v>3</v>
      </c>
      <c r="D6" s="25">
        <v>0</v>
      </c>
      <c r="E6" s="25">
        <v>1439</v>
      </c>
      <c r="F6" s="25">
        <v>17</v>
      </c>
      <c r="G6" s="25">
        <v>49</v>
      </c>
      <c r="H6" s="25">
        <v>3246</v>
      </c>
      <c r="I6" s="25">
        <v>3162</v>
      </c>
      <c r="J6" s="25">
        <v>1</v>
      </c>
      <c r="K6" s="36">
        <f t="shared" si="0"/>
        <v>7930</v>
      </c>
    </row>
    <row r="7" spans="1:11" x14ac:dyDescent="0.35">
      <c r="A7" s="24" t="s">
        <v>12</v>
      </c>
      <c r="B7" s="25">
        <v>6</v>
      </c>
      <c r="C7" s="25">
        <v>2</v>
      </c>
      <c r="D7" s="25">
        <v>0</v>
      </c>
      <c r="E7" s="25">
        <v>247</v>
      </c>
      <c r="F7" s="25">
        <v>1</v>
      </c>
      <c r="G7" s="25">
        <v>10</v>
      </c>
      <c r="H7" s="25">
        <v>1044</v>
      </c>
      <c r="I7" s="25">
        <v>489</v>
      </c>
      <c r="J7" s="25">
        <v>1</v>
      </c>
      <c r="K7" s="36">
        <f t="shared" si="0"/>
        <v>1800</v>
      </c>
    </row>
    <row r="8" spans="1:11" x14ac:dyDescent="0.35">
      <c r="A8" s="24" t="s">
        <v>13</v>
      </c>
      <c r="B8" s="25">
        <v>10</v>
      </c>
      <c r="C8" s="25">
        <v>1</v>
      </c>
      <c r="D8" s="25">
        <v>0</v>
      </c>
      <c r="E8" s="25">
        <v>411</v>
      </c>
      <c r="F8" s="25">
        <v>2</v>
      </c>
      <c r="G8" s="25">
        <v>14</v>
      </c>
      <c r="H8" s="25">
        <v>849</v>
      </c>
      <c r="I8" s="25">
        <v>595</v>
      </c>
      <c r="J8" s="25">
        <v>1</v>
      </c>
      <c r="K8" s="36">
        <f t="shared" si="0"/>
        <v>1883</v>
      </c>
    </row>
    <row r="9" spans="1:11" x14ac:dyDescent="0.35">
      <c r="A9" s="24" t="s">
        <v>14</v>
      </c>
      <c r="B9" s="25">
        <v>129</v>
      </c>
      <c r="C9" s="25">
        <v>43</v>
      </c>
      <c r="D9" s="25">
        <v>43</v>
      </c>
      <c r="E9" s="25">
        <v>76374</v>
      </c>
      <c r="F9" s="25">
        <v>408</v>
      </c>
      <c r="G9" s="25">
        <v>1091</v>
      </c>
      <c r="H9" s="25">
        <v>19833</v>
      </c>
      <c r="I9" s="25">
        <v>68900</v>
      </c>
      <c r="J9" s="25">
        <v>39</v>
      </c>
      <c r="K9" s="36">
        <f t="shared" si="0"/>
        <v>166860</v>
      </c>
    </row>
    <row r="10" spans="1:11" x14ac:dyDescent="0.35">
      <c r="A10" s="24" t="s">
        <v>15</v>
      </c>
      <c r="B10" s="25">
        <v>38</v>
      </c>
      <c r="C10" s="25">
        <v>6</v>
      </c>
      <c r="D10" s="25">
        <v>11</v>
      </c>
      <c r="E10" s="25">
        <v>12115</v>
      </c>
      <c r="F10" s="25">
        <v>41</v>
      </c>
      <c r="G10" s="25">
        <v>313</v>
      </c>
      <c r="H10" s="25">
        <v>8289</v>
      </c>
      <c r="I10" s="25">
        <v>17000</v>
      </c>
      <c r="J10" s="25">
        <v>9</v>
      </c>
      <c r="K10" s="36">
        <f t="shared" si="0"/>
        <v>37822</v>
      </c>
    </row>
    <row r="11" spans="1:11" x14ac:dyDescent="0.35">
      <c r="A11" s="24" t="s">
        <v>16</v>
      </c>
      <c r="B11" s="25">
        <v>17</v>
      </c>
      <c r="C11" s="25">
        <v>1</v>
      </c>
      <c r="D11" s="25">
        <v>1</v>
      </c>
      <c r="E11" s="25">
        <v>3345</v>
      </c>
      <c r="F11" s="25">
        <v>10</v>
      </c>
      <c r="G11" s="25">
        <v>79</v>
      </c>
      <c r="H11" s="25">
        <v>3423</v>
      </c>
      <c r="I11" s="25">
        <v>5071</v>
      </c>
      <c r="J11" s="25">
        <v>2</v>
      </c>
      <c r="K11" s="36">
        <f t="shared" si="0"/>
        <v>11949</v>
      </c>
    </row>
    <row r="12" spans="1:11" x14ac:dyDescent="0.35">
      <c r="A12" s="24" t="s">
        <v>17</v>
      </c>
      <c r="B12" s="25">
        <v>1</v>
      </c>
      <c r="C12" s="25">
        <v>0</v>
      </c>
      <c r="D12" s="25">
        <v>0</v>
      </c>
      <c r="E12" s="25">
        <v>74</v>
      </c>
      <c r="F12" s="25">
        <v>0</v>
      </c>
      <c r="G12" s="25">
        <v>0</v>
      </c>
      <c r="H12" s="25">
        <v>622</v>
      </c>
      <c r="I12" s="25">
        <v>228</v>
      </c>
      <c r="J12" s="25">
        <v>0</v>
      </c>
      <c r="K12" s="36">
        <f t="shared" si="0"/>
        <v>925</v>
      </c>
    </row>
    <row r="13" spans="1:11" x14ac:dyDescent="0.35">
      <c r="A13" s="24" t="s">
        <v>18</v>
      </c>
      <c r="B13" s="25">
        <v>6</v>
      </c>
      <c r="C13" s="25">
        <v>2</v>
      </c>
      <c r="D13" s="25">
        <v>1</v>
      </c>
      <c r="E13" s="25">
        <v>1516</v>
      </c>
      <c r="F13" s="25">
        <v>15</v>
      </c>
      <c r="G13" s="25">
        <v>64</v>
      </c>
      <c r="H13" s="25">
        <v>1249</v>
      </c>
      <c r="I13" s="25">
        <v>2214</v>
      </c>
      <c r="J13" s="25">
        <v>3</v>
      </c>
      <c r="K13" s="36">
        <f t="shared" si="0"/>
        <v>5070</v>
      </c>
    </row>
    <row r="14" spans="1:11" x14ac:dyDescent="0.35">
      <c r="A14" s="24" t="s">
        <v>19</v>
      </c>
      <c r="B14" s="25">
        <v>11</v>
      </c>
      <c r="C14" s="25">
        <v>0</v>
      </c>
      <c r="D14" s="25">
        <v>0</v>
      </c>
      <c r="E14" s="25">
        <v>1435</v>
      </c>
      <c r="F14" s="25">
        <v>0</v>
      </c>
      <c r="G14" s="25">
        <v>14</v>
      </c>
      <c r="H14" s="25">
        <v>1401</v>
      </c>
      <c r="I14" s="25">
        <v>629</v>
      </c>
      <c r="J14" s="25">
        <v>1</v>
      </c>
      <c r="K14" s="36">
        <f t="shared" si="0"/>
        <v>3491</v>
      </c>
    </row>
    <row r="15" spans="1:11" x14ac:dyDescent="0.35">
      <c r="A15" s="24" t="s">
        <v>20</v>
      </c>
      <c r="B15" s="25">
        <v>8</v>
      </c>
      <c r="C15" s="25">
        <v>0</v>
      </c>
      <c r="D15" s="25">
        <v>0</v>
      </c>
      <c r="E15" s="25">
        <v>1045</v>
      </c>
      <c r="F15" s="25">
        <v>7</v>
      </c>
      <c r="G15" s="25">
        <v>13</v>
      </c>
      <c r="H15" s="25">
        <v>241</v>
      </c>
      <c r="I15" s="25">
        <v>433</v>
      </c>
      <c r="J15" s="25">
        <v>0</v>
      </c>
      <c r="K15" s="36">
        <f t="shared" si="0"/>
        <v>1747</v>
      </c>
    </row>
    <row r="16" spans="1:11" x14ac:dyDescent="0.35">
      <c r="A16" s="24" t="s">
        <v>21</v>
      </c>
      <c r="B16" s="25">
        <v>2</v>
      </c>
      <c r="C16" s="25">
        <v>2</v>
      </c>
      <c r="D16" s="25">
        <v>0</v>
      </c>
      <c r="E16" s="25">
        <v>237</v>
      </c>
      <c r="F16" s="25">
        <v>4</v>
      </c>
      <c r="G16" s="25">
        <v>11</v>
      </c>
      <c r="H16" s="25">
        <v>754</v>
      </c>
      <c r="I16" s="25">
        <v>385</v>
      </c>
      <c r="J16" s="25">
        <v>1</v>
      </c>
      <c r="K16" s="36">
        <f t="shared" si="0"/>
        <v>1396</v>
      </c>
    </row>
    <row r="17" spans="1:11" x14ac:dyDescent="0.35">
      <c r="A17" s="24" t="s">
        <v>22</v>
      </c>
      <c r="B17" s="25">
        <v>7</v>
      </c>
      <c r="C17" s="25">
        <v>0</v>
      </c>
      <c r="D17" s="25">
        <v>0</v>
      </c>
      <c r="E17" s="25">
        <v>397</v>
      </c>
      <c r="F17" s="25">
        <v>4</v>
      </c>
      <c r="G17" s="25">
        <v>30</v>
      </c>
      <c r="H17" s="25">
        <v>1758</v>
      </c>
      <c r="I17" s="25">
        <v>1192</v>
      </c>
      <c r="J17" s="25">
        <v>1</v>
      </c>
      <c r="K17" s="36">
        <f t="shared" si="0"/>
        <v>3389</v>
      </c>
    </row>
    <row r="18" spans="1:11" x14ac:dyDescent="0.35">
      <c r="A18" s="24" t="s">
        <v>23</v>
      </c>
      <c r="B18" s="25">
        <v>43</v>
      </c>
      <c r="C18" s="25">
        <v>6</v>
      </c>
      <c r="D18" s="25">
        <v>1</v>
      </c>
      <c r="E18" s="25">
        <v>2374</v>
      </c>
      <c r="F18" s="25">
        <v>36</v>
      </c>
      <c r="G18" s="25">
        <v>113</v>
      </c>
      <c r="H18" s="25">
        <v>7420</v>
      </c>
      <c r="I18" s="25">
        <v>6126</v>
      </c>
      <c r="J18" s="25">
        <v>6</v>
      </c>
      <c r="K18" s="36">
        <f t="shared" si="0"/>
        <v>16125</v>
      </c>
    </row>
    <row r="19" spans="1:11" x14ac:dyDescent="0.35">
      <c r="A19" s="24" t="s">
        <v>24</v>
      </c>
      <c r="B19" s="25">
        <v>314</v>
      </c>
      <c r="C19" s="25">
        <v>163</v>
      </c>
      <c r="D19" s="25">
        <v>91</v>
      </c>
      <c r="E19" s="25">
        <v>140536</v>
      </c>
      <c r="F19" s="25">
        <v>553</v>
      </c>
      <c r="G19" s="25">
        <v>1925</v>
      </c>
      <c r="H19" s="25">
        <v>28985</v>
      </c>
      <c r="I19" s="25">
        <v>111045</v>
      </c>
      <c r="J19" s="25">
        <v>124</v>
      </c>
      <c r="K19" s="36">
        <f t="shared" si="0"/>
        <v>283736</v>
      </c>
    </row>
    <row r="20" spans="1:11" x14ac:dyDescent="0.35">
      <c r="A20" s="24" t="s">
        <v>25</v>
      </c>
      <c r="B20" s="25">
        <v>4</v>
      </c>
      <c r="C20" s="25">
        <v>0</v>
      </c>
      <c r="D20" s="25">
        <v>0</v>
      </c>
      <c r="E20" s="25">
        <v>157</v>
      </c>
      <c r="F20" s="25">
        <v>2</v>
      </c>
      <c r="G20" s="25">
        <v>8</v>
      </c>
      <c r="H20" s="25">
        <v>652</v>
      </c>
      <c r="I20" s="25">
        <v>520</v>
      </c>
      <c r="J20" s="25">
        <v>0</v>
      </c>
      <c r="K20" s="36">
        <f t="shared" si="0"/>
        <v>1343</v>
      </c>
    </row>
    <row r="21" spans="1:11" x14ac:dyDescent="0.35">
      <c r="A21" s="24" t="s">
        <v>26</v>
      </c>
      <c r="B21" s="25">
        <v>258</v>
      </c>
      <c r="C21" s="25">
        <v>47</v>
      </c>
      <c r="D21" s="25">
        <v>23</v>
      </c>
      <c r="E21" s="25">
        <v>38879</v>
      </c>
      <c r="F21" s="25">
        <v>154</v>
      </c>
      <c r="G21" s="25">
        <v>1732</v>
      </c>
      <c r="H21" s="25">
        <v>72613</v>
      </c>
      <c r="I21" s="25">
        <v>79763</v>
      </c>
      <c r="J21" s="25">
        <v>39</v>
      </c>
      <c r="K21" s="36">
        <f t="shared" si="0"/>
        <v>193508</v>
      </c>
    </row>
    <row r="22" spans="1:11" x14ac:dyDescent="0.35">
      <c r="A22" s="24" t="s">
        <v>27</v>
      </c>
      <c r="B22" s="25">
        <v>34</v>
      </c>
      <c r="C22" s="25">
        <v>4</v>
      </c>
      <c r="D22" s="25">
        <v>9</v>
      </c>
      <c r="E22" s="25">
        <v>6711</v>
      </c>
      <c r="F22" s="25">
        <v>36</v>
      </c>
      <c r="G22" s="25">
        <v>178</v>
      </c>
      <c r="H22" s="25">
        <v>4842</v>
      </c>
      <c r="I22" s="25">
        <v>10609</v>
      </c>
      <c r="J22" s="25">
        <v>9</v>
      </c>
      <c r="K22" s="36">
        <f t="shared" si="0"/>
        <v>22432</v>
      </c>
    </row>
    <row r="23" spans="1:11" x14ac:dyDescent="0.35">
      <c r="A23" s="24" t="s">
        <v>28</v>
      </c>
      <c r="B23" s="25">
        <v>768</v>
      </c>
      <c r="C23" s="25">
        <v>107</v>
      </c>
      <c r="D23" s="25">
        <v>40</v>
      </c>
      <c r="E23" s="25">
        <v>58838</v>
      </c>
      <c r="F23" s="25">
        <v>441</v>
      </c>
      <c r="G23" s="25">
        <v>3109</v>
      </c>
      <c r="H23" s="25">
        <v>111793</v>
      </c>
      <c r="I23" s="25">
        <v>116140</v>
      </c>
      <c r="J23" s="25">
        <v>103</v>
      </c>
      <c r="K23" s="36">
        <f t="shared" si="0"/>
        <v>291339</v>
      </c>
    </row>
    <row r="24" spans="1:11" x14ac:dyDescent="0.35">
      <c r="A24" s="24" t="s">
        <v>29</v>
      </c>
      <c r="B24" s="25">
        <v>25</v>
      </c>
      <c r="C24" s="25">
        <v>2</v>
      </c>
      <c r="D24" s="25">
        <v>1</v>
      </c>
      <c r="E24" s="25">
        <v>1394</v>
      </c>
      <c r="F24" s="25">
        <v>3</v>
      </c>
      <c r="G24" s="25">
        <v>105</v>
      </c>
      <c r="H24" s="25">
        <v>7164</v>
      </c>
      <c r="I24" s="25">
        <v>4657</v>
      </c>
      <c r="J24" s="25">
        <v>6</v>
      </c>
      <c r="K24" s="36">
        <f t="shared" si="0"/>
        <v>13357</v>
      </c>
    </row>
    <row r="25" spans="1:11" x14ac:dyDescent="0.35">
      <c r="A25" s="24" t="s">
        <v>30</v>
      </c>
      <c r="B25" s="25">
        <v>73</v>
      </c>
      <c r="C25" s="25">
        <v>2</v>
      </c>
      <c r="D25" s="25">
        <v>1</v>
      </c>
      <c r="E25" s="25">
        <v>3292</v>
      </c>
      <c r="F25" s="25">
        <v>33</v>
      </c>
      <c r="G25" s="25">
        <v>161</v>
      </c>
      <c r="H25" s="25">
        <v>9349</v>
      </c>
      <c r="I25" s="25">
        <v>7380</v>
      </c>
      <c r="J25" s="25">
        <v>8</v>
      </c>
      <c r="K25" s="36">
        <f t="shared" si="0"/>
        <v>20299</v>
      </c>
    </row>
    <row r="26" spans="1:11" x14ac:dyDescent="0.35">
      <c r="A26" s="24" t="s">
        <v>31</v>
      </c>
      <c r="B26" s="25">
        <v>63</v>
      </c>
      <c r="C26" s="25">
        <v>6</v>
      </c>
      <c r="D26" s="25">
        <v>4</v>
      </c>
      <c r="E26" s="25">
        <v>5979</v>
      </c>
      <c r="F26" s="25">
        <v>59</v>
      </c>
      <c r="G26" s="25">
        <v>196</v>
      </c>
      <c r="H26" s="25">
        <v>7387</v>
      </c>
      <c r="I26" s="25">
        <v>11110</v>
      </c>
      <c r="J26" s="25">
        <v>4</v>
      </c>
      <c r="K26" s="36">
        <f t="shared" si="0"/>
        <v>24808</v>
      </c>
    </row>
    <row r="27" spans="1:11" x14ac:dyDescent="0.35">
      <c r="A27" s="24" t="s">
        <v>32</v>
      </c>
      <c r="B27" s="25">
        <v>5</v>
      </c>
      <c r="C27" s="25">
        <v>2</v>
      </c>
      <c r="D27" s="25">
        <v>0</v>
      </c>
      <c r="E27" s="25">
        <v>1001</v>
      </c>
      <c r="F27" s="25">
        <v>11</v>
      </c>
      <c r="G27" s="25">
        <v>34</v>
      </c>
      <c r="H27" s="25">
        <v>816</v>
      </c>
      <c r="I27" s="25">
        <v>1585</v>
      </c>
      <c r="J27" s="25">
        <v>1</v>
      </c>
      <c r="K27" s="36">
        <f t="shared" si="0"/>
        <v>3455</v>
      </c>
    </row>
    <row r="28" spans="1:11" x14ac:dyDescent="0.35">
      <c r="A28" s="24" t="s">
        <v>33</v>
      </c>
      <c r="B28" s="25">
        <v>17</v>
      </c>
      <c r="C28" s="25">
        <v>2</v>
      </c>
      <c r="D28" s="25">
        <v>3</v>
      </c>
      <c r="E28" s="25">
        <v>1782</v>
      </c>
      <c r="F28" s="25">
        <v>18</v>
      </c>
      <c r="G28" s="25">
        <v>92</v>
      </c>
      <c r="H28" s="25">
        <v>2902</v>
      </c>
      <c r="I28" s="25">
        <v>3296</v>
      </c>
      <c r="J28" s="25">
        <v>0</v>
      </c>
      <c r="K28" s="36">
        <f t="shared" si="0"/>
        <v>8112</v>
      </c>
    </row>
    <row r="29" spans="1:11" x14ac:dyDescent="0.35">
      <c r="A29" s="24" t="s">
        <v>34</v>
      </c>
      <c r="B29" s="25">
        <v>14</v>
      </c>
      <c r="C29" s="25">
        <v>2</v>
      </c>
      <c r="D29" s="25">
        <v>1</v>
      </c>
      <c r="E29" s="25">
        <v>2825</v>
      </c>
      <c r="F29" s="25">
        <v>35</v>
      </c>
      <c r="G29" s="25">
        <v>86</v>
      </c>
      <c r="H29" s="25">
        <v>1909</v>
      </c>
      <c r="I29" s="25">
        <v>4356</v>
      </c>
      <c r="J29" s="25">
        <v>3</v>
      </c>
      <c r="K29" s="36">
        <f t="shared" si="0"/>
        <v>9231</v>
      </c>
    </row>
    <row r="30" spans="1:11" x14ac:dyDescent="0.35">
      <c r="A30" s="24" t="s">
        <v>35</v>
      </c>
      <c r="B30" s="25">
        <v>0</v>
      </c>
      <c r="C30" s="25">
        <v>0</v>
      </c>
      <c r="D30" s="25">
        <v>0</v>
      </c>
      <c r="E30" s="25">
        <v>64</v>
      </c>
      <c r="F30" s="25">
        <v>0</v>
      </c>
      <c r="G30" s="25">
        <v>2</v>
      </c>
      <c r="H30" s="25">
        <v>263</v>
      </c>
      <c r="I30" s="25">
        <v>193</v>
      </c>
      <c r="J30" s="25">
        <v>0</v>
      </c>
      <c r="K30" s="36">
        <f t="shared" si="0"/>
        <v>522</v>
      </c>
    </row>
    <row r="31" spans="1:11" x14ac:dyDescent="0.35">
      <c r="A31" s="24" t="s">
        <v>36</v>
      </c>
      <c r="B31" s="25">
        <v>15</v>
      </c>
      <c r="C31" s="25">
        <v>3</v>
      </c>
      <c r="D31" s="25">
        <v>0</v>
      </c>
      <c r="E31" s="25">
        <v>1353</v>
      </c>
      <c r="F31" s="25">
        <v>7</v>
      </c>
      <c r="G31" s="25">
        <v>32</v>
      </c>
      <c r="H31" s="25">
        <v>1081</v>
      </c>
      <c r="I31" s="25">
        <v>1397</v>
      </c>
      <c r="J31" s="25">
        <v>4</v>
      </c>
      <c r="K31" s="36">
        <f t="shared" si="0"/>
        <v>3892</v>
      </c>
    </row>
    <row r="32" spans="1:11" x14ac:dyDescent="0.35">
      <c r="A32" s="24" t="s">
        <v>37</v>
      </c>
      <c r="B32" s="25">
        <v>2</v>
      </c>
      <c r="C32" s="25">
        <v>1</v>
      </c>
      <c r="D32" s="25">
        <v>0</v>
      </c>
      <c r="E32" s="25">
        <v>46</v>
      </c>
      <c r="F32" s="25">
        <v>0</v>
      </c>
      <c r="G32" s="25">
        <v>5</v>
      </c>
      <c r="H32" s="25">
        <v>474</v>
      </c>
      <c r="I32" s="25">
        <v>172</v>
      </c>
      <c r="J32" s="25">
        <v>0</v>
      </c>
      <c r="K32" s="36">
        <f t="shared" si="0"/>
        <v>700</v>
      </c>
    </row>
    <row r="33" spans="1:11" x14ac:dyDescent="0.35">
      <c r="A33" s="24" t="s">
        <v>38</v>
      </c>
      <c r="B33" s="25">
        <v>457</v>
      </c>
      <c r="C33" s="25">
        <v>79</v>
      </c>
      <c r="D33" s="25">
        <v>44</v>
      </c>
      <c r="E33" s="25">
        <v>94335</v>
      </c>
      <c r="F33" s="25">
        <v>471</v>
      </c>
      <c r="G33" s="25">
        <v>2705</v>
      </c>
      <c r="H33" s="25">
        <v>75102</v>
      </c>
      <c r="I33" s="25">
        <v>129198</v>
      </c>
      <c r="J33" s="25">
        <v>98</v>
      </c>
      <c r="K33" s="36">
        <f t="shared" si="0"/>
        <v>302489</v>
      </c>
    </row>
    <row r="34" spans="1:11" x14ac:dyDescent="0.35">
      <c r="A34" s="24" t="s">
        <v>39</v>
      </c>
      <c r="B34" s="25">
        <v>1</v>
      </c>
      <c r="C34" s="25">
        <v>0</v>
      </c>
      <c r="D34" s="25">
        <v>0</v>
      </c>
      <c r="E34" s="25">
        <v>63</v>
      </c>
      <c r="F34" s="25">
        <v>0</v>
      </c>
      <c r="G34" s="25">
        <v>2</v>
      </c>
      <c r="H34" s="25">
        <v>499</v>
      </c>
      <c r="I34" s="25">
        <v>211</v>
      </c>
      <c r="J34" s="25">
        <v>1</v>
      </c>
      <c r="K34" s="36">
        <f t="shared" si="0"/>
        <v>777</v>
      </c>
    </row>
    <row r="35" spans="1:11" x14ac:dyDescent="0.35">
      <c r="A35" s="24" t="s">
        <v>40</v>
      </c>
      <c r="B35" s="25">
        <v>10</v>
      </c>
      <c r="C35" s="25">
        <v>2</v>
      </c>
      <c r="D35" s="25">
        <v>0</v>
      </c>
      <c r="E35" s="25">
        <v>283</v>
      </c>
      <c r="F35" s="25">
        <v>0</v>
      </c>
      <c r="G35" s="25">
        <v>15</v>
      </c>
      <c r="H35" s="25">
        <v>1989</v>
      </c>
      <c r="I35" s="25">
        <v>786</v>
      </c>
      <c r="J35" s="25">
        <v>2</v>
      </c>
      <c r="K35" s="36">
        <f t="shared" si="0"/>
        <v>3087</v>
      </c>
    </row>
    <row r="36" spans="1:11" x14ac:dyDescent="0.35">
      <c r="A36" s="24" t="s">
        <v>41</v>
      </c>
      <c r="B36" s="25">
        <v>54</v>
      </c>
      <c r="C36" s="25">
        <v>9</v>
      </c>
      <c r="D36" s="25">
        <v>5</v>
      </c>
      <c r="E36" s="25">
        <v>7401</v>
      </c>
      <c r="F36" s="25">
        <v>65</v>
      </c>
      <c r="G36" s="25">
        <v>226</v>
      </c>
      <c r="H36" s="25">
        <v>6809</v>
      </c>
      <c r="I36" s="25">
        <v>12154</v>
      </c>
      <c r="J36" s="25">
        <v>4</v>
      </c>
      <c r="K36" s="36">
        <f t="shared" si="0"/>
        <v>26727</v>
      </c>
    </row>
    <row r="37" spans="1:11" x14ac:dyDescent="0.35">
      <c r="A37" s="24" t="s">
        <v>42</v>
      </c>
      <c r="B37" s="25">
        <v>5</v>
      </c>
      <c r="C37" s="25">
        <v>0</v>
      </c>
      <c r="D37" s="25">
        <v>0</v>
      </c>
      <c r="E37" s="25">
        <v>1211</v>
      </c>
      <c r="F37" s="25">
        <v>12</v>
      </c>
      <c r="G37" s="25">
        <v>34</v>
      </c>
      <c r="H37" s="25">
        <v>572</v>
      </c>
      <c r="I37" s="25">
        <v>1224</v>
      </c>
      <c r="J37" s="25">
        <v>1</v>
      </c>
      <c r="K37" s="36">
        <f t="shared" si="0"/>
        <v>3059</v>
      </c>
    </row>
    <row r="38" spans="1:11" x14ac:dyDescent="0.35">
      <c r="A38" s="24" t="s">
        <v>43</v>
      </c>
      <c r="B38" s="25">
        <v>218</v>
      </c>
      <c r="C38" s="25">
        <v>37</v>
      </c>
      <c r="D38" s="25">
        <v>13</v>
      </c>
      <c r="E38" s="25">
        <v>44662</v>
      </c>
      <c r="F38" s="25">
        <v>318</v>
      </c>
      <c r="G38" s="25">
        <v>1242</v>
      </c>
      <c r="H38" s="25">
        <v>40843</v>
      </c>
      <c r="I38" s="25">
        <v>61897</v>
      </c>
      <c r="J38" s="25">
        <v>39</v>
      </c>
      <c r="K38" s="36">
        <f t="shared" si="0"/>
        <v>149269</v>
      </c>
    </row>
    <row r="39" spans="1:11" x14ac:dyDescent="0.35">
      <c r="A39" s="24" t="s">
        <v>44</v>
      </c>
      <c r="B39" s="25">
        <v>23</v>
      </c>
      <c r="C39" s="25">
        <v>1</v>
      </c>
      <c r="D39" s="25">
        <v>0</v>
      </c>
      <c r="E39" s="25">
        <v>2500</v>
      </c>
      <c r="F39" s="25">
        <v>10</v>
      </c>
      <c r="G39" s="25">
        <v>42</v>
      </c>
      <c r="H39" s="25">
        <v>2003</v>
      </c>
      <c r="I39" s="25">
        <v>2225</v>
      </c>
      <c r="J39" s="25">
        <v>3</v>
      </c>
      <c r="K39" s="36">
        <f t="shared" si="0"/>
        <v>6807</v>
      </c>
    </row>
    <row r="40" spans="1:11" x14ac:dyDescent="0.35">
      <c r="A40" s="24" t="s">
        <v>45</v>
      </c>
      <c r="B40" s="25">
        <v>6</v>
      </c>
      <c r="C40" s="25">
        <v>1</v>
      </c>
      <c r="D40" s="25">
        <v>2</v>
      </c>
      <c r="E40" s="25">
        <v>206</v>
      </c>
      <c r="F40" s="25">
        <v>1</v>
      </c>
      <c r="G40" s="25">
        <v>20</v>
      </c>
      <c r="H40" s="25">
        <v>1373</v>
      </c>
      <c r="I40" s="25">
        <v>534</v>
      </c>
      <c r="J40" s="25">
        <v>1</v>
      </c>
      <c r="K40" s="36">
        <f t="shared" si="0"/>
        <v>2144</v>
      </c>
    </row>
    <row r="41" spans="1:11" x14ac:dyDescent="0.35">
      <c r="A41" s="24" t="s">
        <v>46</v>
      </c>
      <c r="B41" s="25">
        <v>16</v>
      </c>
      <c r="C41" s="25">
        <v>5</v>
      </c>
      <c r="D41" s="25">
        <v>0</v>
      </c>
      <c r="E41" s="25">
        <v>1037</v>
      </c>
      <c r="F41" s="25">
        <v>6</v>
      </c>
      <c r="G41" s="25">
        <v>53</v>
      </c>
      <c r="H41" s="25">
        <v>4782</v>
      </c>
      <c r="I41" s="25">
        <v>2482</v>
      </c>
      <c r="J41" s="25">
        <v>4</v>
      </c>
      <c r="K41" s="36">
        <f t="shared" si="0"/>
        <v>8385</v>
      </c>
    </row>
    <row r="42" spans="1:11" x14ac:dyDescent="0.35">
      <c r="A42" s="24" t="s">
        <v>47</v>
      </c>
      <c r="B42" s="25">
        <v>243</v>
      </c>
      <c r="C42" s="25">
        <v>36</v>
      </c>
      <c r="D42" s="25">
        <v>11</v>
      </c>
      <c r="E42" s="25">
        <v>11807</v>
      </c>
      <c r="F42" s="25">
        <v>99</v>
      </c>
      <c r="G42" s="25">
        <v>677</v>
      </c>
      <c r="H42" s="25">
        <v>31169</v>
      </c>
      <c r="I42" s="25">
        <v>30613</v>
      </c>
      <c r="J42" s="25">
        <v>33</v>
      </c>
      <c r="K42" s="36">
        <f t="shared" si="0"/>
        <v>74688</v>
      </c>
    </row>
    <row r="43" spans="1:11" x14ac:dyDescent="0.35">
      <c r="A43" s="24" t="s">
        <v>48</v>
      </c>
      <c r="B43" s="25">
        <v>4</v>
      </c>
      <c r="C43" s="25">
        <v>0</v>
      </c>
      <c r="D43" s="25">
        <v>0</v>
      </c>
      <c r="E43" s="25">
        <v>185</v>
      </c>
      <c r="F43" s="25">
        <v>1</v>
      </c>
      <c r="G43" s="25">
        <v>1</v>
      </c>
      <c r="H43" s="25">
        <v>262</v>
      </c>
      <c r="I43" s="25">
        <v>273</v>
      </c>
      <c r="J43" s="25">
        <v>0</v>
      </c>
      <c r="K43" s="36">
        <f t="shared" si="0"/>
        <v>726</v>
      </c>
    </row>
    <row r="44" spans="1:11" x14ac:dyDescent="0.35">
      <c r="A44" s="24" t="s">
        <v>49</v>
      </c>
      <c r="B44" s="25">
        <v>21</v>
      </c>
      <c r="C44" s="25">
        <v>4</v>
      </c>
      <c r="D44" s="25">
        <v>0</v>
      </c>
      <c r="E44" s="25">
        <v>442</v>
      </c>
      <c r="F44" s="25">
        <v>4</v>
      </c>
      <c r="G44" s="25">
        <v>36</v>
      </c>
      <c r="H44" s="25">
        <v>3179</v>
      </c>
      <c r="I44" s="25">
        <v>1783</v>
      </c>
      <c r="J44" s="25">
        <v>1</v>
      </c>
      <c r="K44" s="36">
        <f t="shared" si="0"/>
        <v>5470</v>
      </c>
    </row>
    <row r="45" spans="1:11" x14ac:dyDescent="0.35">
      <c r="A45" s="24" t="s">
        <v>50</v>
      </c>
      <c r="B45" s="25">
        <v>33</v>
      </c>
      <c r="C45" s="25">
        <v>7</v>
      </c>
      <c r="D45" s="25">
        <v>1</v>
      </c>
      <c r="E45" s="25">
        <v>2292</v>
      </c>
      <c r="F45" s="25">
        <v>29</v>
      </c>
      <c r="G45" s="25">
        <v>90</v>
      </c>
      <c r="H45" s="25">
        <v>5603</v>
      </c>
      <c r="I45" s="25">
        <v>4644</v>
      </c>
      <c r="J45" s="25">
        <v>6</v>
      </c>
      <c r="K45" s="36">
        <f t="shared" si="0"/>
        <v>12705</v>
      </c>
    </row>
    <row r="46" spans="1:11" x14ac:dyDescent="0.35">
      <c r="A46" s="24" t="s">
        <v>51</v>
      </c>
      <c r="B46" s="25">
        <v>67</v>
      </c>
      <c r="C46" s="25">
        <v>7</v>
      </c>
      <c r="D46" s="25">
        <v>0</v>
      </c>
      <c r="E46" s="25">
        <v>2976</v>
      </c>
      <c r="F46" s="25">
        <v>26</v>
      </c>
      <c r="G46" s="25">
        <v>148</v>
      </c>
      <c r="H46" s="25">
        <v>9741</v>
      </c>
      <c r="I46" s="25">
        <v>8096</v>
      </c>
      <c r="J46" s="25">
        <v>12</v>
      </c>
      <c r="K46" s="36">
        <f t="shared" si="0"/>
        <v>21073</v>
      </c>
    </row>
    <row r="47" spans="1:11" x14ac:dyDescent="0.35">
      <c r="A47" s="24" t="s">
        <v>52</v>
      </c>
      <c r="B47" s="25">
        <v>33</v>
      </c>
      <c r="C47" s="25">
        <v>5</v>
      </c>
      <c r="D47" s="25">
        <v>1</v>
      </c>
      <c r="E47" s="25">
        <v>1500</v>
      </c>
      <c r="F47" s="25">
        <v>6</v>
      </c>
      <c r="G47" s="25">
        <v>71</v>
      </c>
      <c r="H47" s="25">
        <v>5181</v>
      </c>
      <c r="I47" s="25">
        <v>3508</v>
      </c>
      <c r="J47" s="25">
        <v>3</v>
      </c>
      <c r="K47" s="36">
        <f t="shared" si="0"/>
        <v>10308</v>
      </c>
    </row>
    <row r="48" spans="1:11" x14ac:dyDescent="0.35">
      <c r="A48" s="24" t="s">
        <v>53</v>
      </c>
      <c r="B48" s="25">
        <v>22</v>
      </c>
      <c r="C48" s="25">
        <v>6</v>
      </c>
      <c r="D48" s="25">
        <v>0</v>
      </c>
      <c r="E48" s="25">
        <v>1915</v>
      </c>
      <c r="F48" s="25">
        <v>9</v>
      </c>
      <c r="G48" s="25">
        <v>32</v>
      </c>
      <c r="H48" s="25">
        <v>3120</v>
      </c>
      <c r="I48" s="25">
        <v>2200</v>
      </c>
      <c r="J48" s="25">
        <v>9</v>
      </c>
      <c r="K48" s="36">
        <f t="shared" si="0"/>
        <v>7313</v>
      </c>
    </row>
    <row r="49" spans="1:11" x14ac:dyDescent="0.35">
      <c r="A49" s="24" t="s">
        <v>54</v>
      </c>
      <c r="B49" s="25">
        <v>5</v>
      </c>
      <c r="C49" s="25">
        <v>2</v>
      </c>
      <c r="D49" s="25">
        <v>0</v>
      </c>
      <c r="E49" s="25">
        <v>861</v>
      </c>
      <c r="F49" s="25">
        <v>9</v>
      </c>
      <c r="G49" s="25">
        <v>21</v>
      </c>
      <c r="H49" s="25">
        <v>904</v>
      </c>
      <c r="I49" s="25">
        <v>1786</v>
      </c>
      <c r="J49" s="25">
        <v>0</v>
      </c>
      <c r="K49" s="36">
        <f t="shared" si="0"/>
        <v>3588</v>
      </c>
    </row>
    <row r="50" spans="1:11" x14ac:dyDescent="0.35">
      <c r="A50" s="24" t="s">
        <v>55</v>
      </c>
      <c r="B50" s="25">
        <v>22</v>
      </c>
      <c r="C50" s="25">
        <v>0</v>
      </c>
      <c r="D50" s="25">
        <v>0</v>
      </c>
      <c r="E50" s="25">
        <v>1848</v>
      </c>
      <c r="F50" s="25">
        <v>25</v>
      </c>
      <c r="G50" s="25">
        <v>112</v>
      </c>
      <c r="H50" s="25">
        <v>3432</v>
      </c>
      <c r="I50" s="25">
        <v>3897</v>
      </c>
      <c r="J50" s="25">
        <v>6</v>
      </c>
      <c r="K50" s="36">
        <f t="shared" si="0"/>
        <v>9342</v>
      </c>
    </row>
    <row r="51" spans="1:11" x14ac:dyDescent="0.35">
      <c r="A51" s="24" t="s">
        <v>56</v>
      </c>
      <c r="B51" s="25">
        <v>3</v>
      </c>
      <c r="C51" s="25">
        <v>0</v>
      </c>
      <c r="D51" s="25">
        <v>0</v>
      </c>
      <c r="E51" s="25">
        <v>193</v>
      </c>
      <c r="F51" s="25">
        <v>0</v>
      </c>
      <c r="G51" s="25">
        <v>8</v>
      </c>
      <c r="H51" s="25">
        <v>1201</v>
      </c>
      <c r="I51" s="25">
        <v>591</v>
      </c>
      <c r="J51" s="25">
        <v>0</v>
      </c>
      <c r="K51" s="36">
        <f t="shared" si="0"/>
        <v>1996</v>
      </c>
    </row>
    <row r="52" spans="1:11" x14ac:dyDescent="0.35">
      <c r="A52" s="24" t="s">
        <v>57</v>
      </c>
      <c r="B52" s="25">
        <v>8</v>
      </c>
      <c r="C52" s="25">
        <v>0</v>
      </c>
      <c r="D52" s="25">
        <v>2</v>
      </c>
      <c r="E52" s="25">
        <v>3622</v>
      </c>
      <c r="F52" s="25">
        <v>27</v>
      </c>
      <c r="G52" s="25">
        <v>70</v>
      </c>
      <c r="H52" s="25">
        <v>1232</v>
      </c>
      <c r="I52" s="25">
        <v>4712</v>
      </c>
      <c r="J52" s="25">
        <v>6</v>
      </c>
      <c r="K52" s="36">
        <f t="shared" si="0"/>
        <v>9679</v>
      </c>
    </row>
    <row r="53" spans="1:11" x14ac:dyDescent="0.35">
      <c r="A53" s="24" t="s">
        <v>58</v>
      </c>
      <c r="B53" s="25">
        <v>12</v>
      </c>
      <c r="C53" s="25">
        <v>4</v>
      </c>
      <c r="D53" s="25">
        <v>0</v>
      </c>
      <c r="E53" s="25">
        <v>715</v>
      </c>
      <c r="F53" s="25">
        <v>1</v>
      </c>
      <c r="G53" s="25">
        <v>19</v>
      </c>
      <c r="H53" s="25">
        <v>2252</v>
      </c>
      <c r="I53" s="25">
        <v>1341</v>
      </c>
      <c r="J53" s="25">
        <v>2</v>
      </c>
      <c r="K53" s="36">
        <f t="shared" si="0"/>
        <v>4346</v>
      </c>
    </row>
    <row r="54" spans="1:11" x14ac:dyDescent="0.35">
      <c r="A54" s="24" t="s">
        <v>59</v>
      </c>
      <c r="B54" s="25">
        <v>172</v>
      </c>
      <c r="C54" s="25">
        <v>44</v>
      </c>
      <c r="D54" s="25">
        <v>4</v>
      </c>
      <c r="E54" s="25">
        <v>23249</v>
      </c>
      <c r="F54" s="25">
        <v>93</v>
      </c>
      <c r="G54" s="25">
        <v>401</v>
      </c>
      <c r="H54" s="25">
        <v>17580</v>
      </c>
      <c r="I54" s="25">
        <v>19967</v>
      </c>
      <c r="J54" s="25">
        <v>24</v>
      </c>
      <c r="K54" s="36">
        <f t="shared" si="0"/>
        <v>61534</v>
      </c>
    </row>
    <row r="55" spans="1:11" x14ac:dyDescent="0.35">
      <c r="A55" s="24" t="s">
        <v>60</v>
      </c>
      <c r="B55" s="25">
        <v>6</v>
      </c>
      <c r="C55" s="25">
        <v>1</v>
      </c>
      <c r="D55" s="25">
        <v>0</v>
      </c>
      <c r="E55" s="25">
        <v>158</v>
      </c>
      <c r="F55" s="25">
        <v>1</v>
      </c>
      <c r="G55" s="25">
        <v>15</v>
      </c>
      <c r="H55" s="25">
        <v>2089</v>
      </c>
      <c r="I55" s="25">
        <v>818</v>
      </c>
      <c r="J55" s="25">
        <v>1</v>
      </c>
      <c r="K55" s="36">
        <f t="shared" si="0"/>
        <v>3089</v>
      </c>
    </row>
    <row r="56" spans="1:11" x14ac:dyDescent="0.35">
      <c r="A56" s="24" t="s">
        <v>61</v>
      </c>
      <c r="B56" s="25">
        <v>18</v>
      </c>
      <c r="C56" s="25">
        <v>2</v>
      </c>
      <c r="D56" s="25">
        <v>0</v>
      </c>
      <c r="E56" s="25">
        <v>1226</v>
      </c>
      <c r="F56" s="25">
        <v>11</v>
      </c>
      <c r="G56" s="25">
        <v>26</v>
      </c>
      <c r="H56" s="25">
        <v>2121</v>
      </c>
      <c r="I56" s="25">
        <v>1602</v>
      </c>
      <c r="J56" s="25">
        <v>3</v>
      </c>
      <c r="K56" s="36">
        <f t="shared" si="0"/>
        <v>5009</v>
      </c>
    </row>
    <row r="57" spans="1:11" x14ac:dyDescent="0.35">
      <c r="A57" s="24" t="s">
        <v>62</v>
      </c>
      <c r="B57" s="25">
        <v>26</v>
      </c>
      <c r="C57" s="25">
        <v>5</v>
      </c>
      <c r="D57" s="25">
        <v>1</v>
      </c>
      <c r="E57" s="25">
        <v>4363</v>
      </c>
      <c r="F57" s="25">
        <v>36</v>
      </c>
      <c r="G57" s="25">
        <v>104</v>
      </c>
      <c r="H57" s="25">
        <v>3152</v>
      </c>
      <c r="I57" s="25">
        <v>6432</v>
      </c>
      <c r="J57" s="25">
        <v>4</v>
      </c>
      <c r="K57" s="36">
        <f t="shared" si="0"/>
        <v>14123</v>
      </c>
    </row>
    <row r="58" spans="1:11" x14ac:dyDescent="0.35">
      <c r="A58" s="24" t="s">
        <v>63</v>
      </c>
      <c r="B58" s="25">
        <v>10</v>
      </c>
      <c r="C58" s="25">
        <v>4</v>
      </c>
      <c r="D58" s="25">
        <v>0</v>
      </c>
      <c r="E58" s="25">
        <v>1058</v>
      </c>
      <c r="F58" s="25">
        <v>6</v>
      </c>
      <c r="G58" s="25">
        <v>28</v>
      </c>
      <c r="H58" s="25">
        <v>669</v>
      </c>
      <c r="I58" s="25">
        <v>1035</v>
      </c>
      <c r="J58" s="25">
        <v>0</v>
      </c>
      <c r="K58" s="36">
        <f t="shared" si="0"/>
        <v>2810</v>
      </c>
    </row>
    <row r="59" spans="1:11" x14ac:dyDescent="0.35">
      <c r="A59" s="24" t="s">
        <v>64</v>
      </c>
      <c r="B59" s="25">
        <v>3</v>
      </c>
      <c r="C59" s="25">
        <v>0</v>
      </c>
      <c r="D59" s="25">
        <v>0</v>
      </c>
      <c r="E59" s="25">
        <v>149</v>
      </c>
      <c r="F59" s="25">
        <v>1</v>
      </c>
      <c r="G59" s="25">
        <v>5</v>
      </c>
      <c r="H59" s="25">
        <v>79</v>
      </c>
      <c r="I59" s="25">
        <v>329</v>
      </c>
      <c r="J59" s="25">
        <v>0</v>
      </c>
      <c r="K59" s="36">
        <f t="shared" si="0"/>
        <v>566</v>
      </c>
    </row>
    <row r="60" spans="1:11" x14ac:dyDescent="0.35">
      <c r="A60" s="24" t="s">
        <v>65</v>
      </c>
      <c r="B60" s="25">
        <v>5</v>
      </c>
      <c r="C60" s="25">
        <v>1</v>
      </c>
      <c r="D60" s="25">
        <v>0</v>
      </c>
      <c r="E60" s="25">
        <v>1620</v>
      </c>
      <c r="F60" s="25">
        <v>20</v>
      </c>
      <c r="G60" s="25">
        <v>43</v>
      </c>
      <c r="H60" s="25">
        <v>551</v>
      </c>
      <c r="I60" s="25">
        <v>1869</v>
      </c>
      <c r="J60" s="25">
        <v>2</v>
      </c>
      <c r="K60" s="36">
        <f t="shared" si="0"/>
        <v>4111</v>
      </c>
    </row>
    <row r="61" spans="1:11" x14ac:dyDescent="0.35">
      <c r="A61" s="24" t="s">
        <v>66</v>
      </c>
      <c r="B61" s="25">
        <v>7</v>
      </c>
      <c r="C61" s="25">
        <v>1</v>
      </c>
      <c r="D61" s="25">
        <v>0</v>
      </c>
      <c r="E61" s="25">
        <v>163</v>
      </c>
      <c r="F61" s="25">
        <v>0</v>
      </c>
      <c r="G61" s="25">
        <v>3</v>
      </c>
      <c r="H61" s="25">
        <v>698</v>
      </c>
      <c r="I61" s="25">
        <v>322</v>
      </c>
      <c r="J61" s="25">
        <v>0</v>
      </c>
      <c r="K61" s="36">
        <f t="shared" si="0"/>
        <v>1194</v>
      </c>
    </row>
    <row r="62" spans="1:11" x14ac:dyDescent="0.35">
      <c r="A62" s="24" t="s">
        <v>67</v>
      </c>
      <c r="B62" s="25">
        <v>13</v>
      </c>
      <c r="C62" s="25">
        <v>5</v>
      </c>
      <c r="D62" s="25">
        <v>2</v>
      </c>
      <c r="E62" s="25">
        <v>4751</v>
      </c>
      <c r="F62" s="25">
        <v>30</v>
      </c>
      <c r="G62" s="25">
        <v>144</v>
      </c>
      <c r="H62" s="25">
        <v>2497</v>
      </c>
      <c r="I62" s="25">
        <v>6911</v>
      </c>
      <c r="J62" s="25">
        <v>7</v>
      </c>
      <c r="K62" s="36">
        <f t="shared" si="0"/>
        <v>14360</v>
      </c>
    </row>
    <row r="63" spans="1:11" x14ac:dyDescent="0.35">
      <c r="A63" s="24" t="s">
        <v>68</v>
      </c>
      <c r="B63" s="25">
        <v>36</v>
      </c>
      <c r="C63" s="25">
        <v>7</v>
      </c>
      <c r="D63" s="25">
        <v>1</v>
      </c>
      <c r="E63" s="25">
        <v>1912</v>
      </c>
      <c r="F63" s="25">
        <v>16</v>
      </c>
      <c r="G63" s="25">
        <v>150</v>
      </c>
      <c r="H63" s="25">
        <v>5787</v>
      </c>
      <c r="I63" s="25">
        <v>4740</v>
      </c>
      <c r="J63" s="25">
        <v>4</v>
      </c>
      <c r="K63" s="36">
        <f t="shared" si="0"/>
        <v>12653</v>
      </c>
    </row>
    <row r="64" spans="1:11" x14ac:dyDescent="0.35">
      <c r="A64" s="24" t="s">
        <v>69</v>
      </c>
      <c r="B64" s="25">
        <v>11</v>
      </c>
      <c r="C64" s="25">
        <v>0</v>
      </c>
      <c r="D64" s="25">
        <v>0</v>
      </c>
      <c r="E64" s="25">
        <v>150</v>
      </c>
      <c r="F64" s="25">
        <v>2</v>
      </c>
      <c r="G64" s="25">
        <v>14</v>
      </c>
      <c r="H64" s="25">
        <v>1743</v>
      </c>
      <c r="I64" s="25">
        <v>501</v>
      </c>
      <c r="J64" s="25">
        <v>0</v>
      </c>
      <c r="K64" s="36">
        <f t="shared" si="0"/>
        <v>2421</v>
      </c>
    </row>
    <row r="65" spans="1:11" x14ac:dyDescent="0.35">
      <c r="A65" s="24" t="s">
        <v>70</v>
      </c>
      <c r="B65" s="25">
        <v>341</v>
      </c>
      <c r="C65" s="25">
        <v>52</v>
      </c>
      <c r="D65" s="25">
        <v>10</v>
      </c>
      <c r="E65" s="25">
        <v>24143</v>
      </c>
      <c r="F65" s="25">
        <v>124</v>
      </c>
      <c r="G65" s="25">
        <v>1046</v>
      </c>
      <c r="H65" s="25">
        <v>46220</v>
      </c>
      <c r="I65" s="25">
        <v>45032</v>
      </c>
      <c r="J65" s="25">
        <v>54</v>
      </c>
      <c r="K65" s="36">
        <f t="shared" si="0"/>
        <v>117022</v>
      </c>
    </row>
    <row r="66" spans="1:11" x14ac:dyDescent="0.35">
      <c r="A66" s="24" t="s">
        <v>71</v>
      </c>
      <c r="B66" s="25">
        <v>7</v>
      </c>
      <c r="C66" s="25">
        <v>1</v>
      </c>
      <c r="D66" s="25">
        <v>0</v>
      </c>
      <c r="E66" s="25">
        <v>392</v>
      </c>
      <c r="F66" s="25">
        <v>2</v>
      </c>
      <c r="G66" s="25">
        <v>19</v>
      </c>
      <c r="H66" s="25">
        <v>2457</v>
      </c>
      <c r="I66" s="25">
        <v>1176</v>
      </c>
      <c r="J66" s="25">
        <v>2</v>
      </c>
      <c r="K66" s="36">
        <f t="shared" si="0"/>
        <v>4056</v>
      </c>
    </row>
    <row r="67" spans="1:11" x14ac:dyDescent="0.35">
      <c r="A67" s="26" t="s">
        <v>6</v>
      </c>
      <c r="B67" s="27">
        <f>SUM(B3:B66)</f>
        <v>4597</v>
      </c>
      <c r="C67" s="27">
        <f t="shared" ref="C67:J67" si="1">SUM(C3:C66)</f>
        <v>975</v>
      </c>
      <c r="D67" s="27">
        <f t="shared" si="1"/>
        <v>369</v>
      </c>
      <c r="E67" s="27">
        <f t="shared" si="1"/>
        <v>742429</v>
      </c>
      <c r="F67" s="27">
        <f t="shared" si="1"/>
        <v>3913</v>
      </c>
      <c r="G67" s="27">
        <f t="shared" si="1"/>
        <v>20499</v>
      </c>
      <c r="H67" s="27">
        <f t="shared" si="1"/>
        <v>687433</v>
      </c>
      <c r="I67" s="27">
        <f t="shared" si="1"/>
        <v>983477</v>
      </c>
      <c r="J67" s="35">
        <f t="shared" si="1"/>
        <v>893</v>
      </c>
      <c r="K67" s="37">
        <f>SUM(K3:K66)</f>
        <v>2444585</v>
      </c>
    </row>
    <row r="69" spans="1:11" x14ac:dyDescent="0.35">
      <c r="A69" s="121" t="s">
        <v>115</v>
      </c>
      <c r="B69" s="122">
        <f>SUM(B3:B66)</f>
        <v>4597</v>
      </c>
      <c r="C69" s="122">
        <f t="shared" ref="C69:K69" si="2">SUM(C3:C66)</f>
        <v>975</v>
      </c>
      <c r="D69" s="122">
        <f t="shared" si="2"/>
        <v>369</v>
      </c>
      <c r="E69" s="122">
        <f t="shared" si="2"/>
        <v>742429</v>
      </c>
      <c r="F69" s="122">
        <f t="shared" si="2"/>
        <v>3913</v>
      </c>
      <c r="G69" s="122">
        <f t="shared" si="2"/>
        <v>20499</v>
      </c>
      <c r="H69" s="122">
        <f t="shared" si="2"/>
        <v>687433</v>
      </c>
      <c r="I69" s="122">
        <f t="shared" si="2"/>
        <v>983477</v>
      </c>
      <c r="J69" s="122">
        <f t="shared" si="2"/>
        <v>893</v>
      </c>
      <c r="K69" s="122">
        <f t="shared" si="2"/>
        <v>2444585</v>
      </c>
    </row>
  </sheetData>
  <mergeCells count="1">
    <mergeCell ref="B1:J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98452-A9AD-4A2A-9392-8F0C87CC583B}">
  <sheetPr codeName="Sheet2"/>
  <dimension ref="A1:Q71"/>
  <sheetViews>
    <sheetView workbookViewId="0">
      <pane xSplit="1" ySplit="2" topLeftCell="B42" activePane="bottomRight" state="frozen"/>
      <selection pane="topRight" activeCell="B1" sqref="B1"/>
      <selection pane="bottomLeft" activeCell="A3" sqref="A3"/>
      <selection pane="bottomRight" activeCell="H80" sqref="H80"/>
    </sheetView>
  </sheetViews>
  <sheetFormatPr defaultColWidth="13.36328125" defaultRowHeight="14.5" x14ac:dyDescent="0.35"/>
  <cols>
    <col min="1" max="1" width="11.54296875" style="4" bestFit="1" customWidth="1"/>
    <col min="2" max="10" width="9.54296875" style="4" customWidth="1"/>
    <col min="11" max="11" width="11.36328125" style="4" bestFit="1" customWidth="1"/>
    <col min="12" max="12" width="6.6328125" style="4" bestFit="1" customWidth="1"/>
    <col min="13" max="13" width="9.453125" style="4" bestFit="1" customWidth="1"/>
    <col min="14" max="14" width="7" style="4" bestFit="1" customWidth="1"/>
    <col min="15" max="15" width="9.36328125" style="4" bestFit="1" customWidth="1"/>
    <col min="16" max="16" width="6.6328125" style="4" bestFit="1" customWidth="1"/>
    <col min="17" max="17" width="11.36328125" style="4" bestFit="1" customWidth="1"/>
    <col min="18" max="16384" width="13.36328125" style="4"/>
  </cols>
  <sheetData>
    <row r="1" spans="1:17" x14ac:dyDescent="0.35">
      <c r="A1" s="38"/>
      <c r="B1" s="99" t="s">
        <v>86</v>
      </c>
      <c r="C1" s="100"/>
      <c r="D1" s="100"/>
      <c r="E1" s="100"/>
      <c r="F1" s="100"/>
      <c r="G1" s="100"/>
      <c r="H1" s="100"/>
      <c r="I1" s="100"/>
      <c r="J1" s="101"/>
      <c r="K1" s="40"/>
    </row>
    <row r="2" spans="1:17" x14ac:dyDescent="0.35">
      <c r="A2" s="21" t="s">
        <v>7</v>
      </c>
      <c r="B2" s="34" t="s">
        <v>90</v>
      </c>
      <c r="C2" s="34" t="s">
        <v>91</v>
      </c>
      <c r="D2" s="34" t="s">
        <v>101</v>
      </c>
      <c r="E2" s="34" t="s">
        <v>0</v>
      </c>
      <c r="F2" s="34" t="s">
        <v>92</v>
      </c>
      <c r="G2" s="34" t="s">
        <v>1</v>
      </c>
      <c r="H2" s="34" t="s">
        <v>2</v>
      </c>
      <c r="I2" s="34" t="s">
        <v>88</v>
      </c>
      <c r="J2" s="39" t="s">
        <v>93</v>
      </c>
      <c r="K2" s="41" t="s">
        <v>6</v>
      </c>
      <c r="L2"/>
      <c r="M2"/>
      <c r="N2"/>
      <c r="O2"/>
      <c r="P2"/>
      <c r="Q2"/>
    </row>
    <row r="3" spans="1:17" x14ac:dyDescent="0.35">
      <c r="A3" s="24" t="s">
        <v>8</v>
      </c>
      <c r="B3" s="25">
        <v>367</v>
      </c>
      <c r="C3" s="25">
        <v>96</v>
      </c>
      <c r="D3" s="25">
        <v>16</v>
      </c>
      <c r="E3" s="25">
        <v>46555</v>
      </c>
      <c r="F3" s="25">
        <v>179</v>
      </c>
      <c r="G3" s="25">
        <v>1157</v>
      </c>
      <c r="H3" s="25">
        <v>34202</v>
      </c>
      <c r="I3" s="25">
        <v>54340</v>
      </c>
      <c r="J3" s="25">
        <v>78</v>
      </c>
      <c r="K3" s="36">
        <f>SUM(B3:J3)</f>
        <v>136990</v>
      </c>
      <c r="L3"/>
      <c r="M3"/>
      <c r="N3"/>
      <c r="O3"/>
      <c r="P3"/>
      <c r="Q3"/>
    </row>
    <row r="4" spans="1:17" x14ac:dyDescent="0.35">
      <c r="A4" s="24" t="s">
        <v>9</v>
      </c>
      <c r="B4" s="25">
        <v>17</v>
      </c>
      <c r="C4" s="25">
        <v>3</v>
      </c>
      <c r="D4" s="25">
        <v>0</v>
      </c>
      <c r="E4" s="25">
        <v>1905</v>
      </c>
      <c r="F4" s="25">
        <v>10</v>
      </c>
      <c r="G4" s="25">
        <v>30</v>
      </c>
      <c r="H4" s="25">
        <v>2021</v>
      </c>
      <c r="I4" s="25">
        <v>2044</v>
      </c>
      <c r="J4" s="25">
        <v>1</v>
      </c>
      <c r="K4" s="36">
        <f t="shared" ref="K4:K66" si="0">SUM(B4:J4)</f>
        <v>6031</v>
      </c>
      <c r="L4"/>
      <c r="M4"/>
      <c r="N4"/>
      <c r="O4"/>
      <c r="P4"/>
      <c r="Q4"/>
    </row>
    <row r="5" spans="1:17" x14ac:dyDescent="0.35">
      <c r="A5" s="24" t="s">
        <v>10</v>
      </c>
      <c r="B5" s="25">
        <v>412</v>
      </c>
      <c r="C5" s="25">
        <v>141</v>
      </c>
      <c r="D5" s="25">
        <v>26</v>
      </c>
      <c r="E5" s="25">
        <v>86715</v>
      </c>
      <c r="F5" s="25">
        <v>366</v>
      </c>
      <c r="G5" s="25">
        <v>2224</v>
      </c>
      <c r="H5" s="25">
        <v>63960</v>
      </c>
      <c r="I5" s="25">
        <v>103557</v>
      </c>
      <c r="J5" s="25">
        <v>116</v>
      </c>
      <c r="K5" s="36">
        <f t="shared" si="0"/>
        <v>257517</v>
      </c>
      <c r="L5"/>
      <c r="M5"/>
      <c r="N5"/>
      <c r="O5"/>
      <c r="P5"/>
      <c r="Q5"/>
    </row>
    <row r="6" spans="1:17" x14ac:dyDescent="0.35">
      <c r="A6" s="24" t="s">
        <v>11</v>
      </c>
      <c r="B6" s="25">
        <v>13</v>
      </c>
      <c r="C6" s="25">
        <v>3</v>
      </c>
      <c r="D6" s="25">
        <v>0</v>
      </c>
      <c r="E6" s="25">
        <v>1439</v>
      </c>
      <c r="F6" s="25">
        <v>17</v>
      </c>
      <c r="G6" s="25">
        <v>49</v>
      </c>
      <c r="H6" s="25">
        <v>3246</v>
      </c>
      <c r="I6" s="25">
        <v>3162</v>
      </c>
      <c r="J6" s="25">
        <v>1</v>
      </c>
      <c r="K6" s="36">
        <f t="shared" si="0"/>
        <v>7930</v>
      </c>
      <c r="L6"/>
      <c r="M6"/>
      <c r="N6"/>
      <c r="O6"/>
      <c r="P6"/>
      <c r="Q6"/>
    </row>
    <row r="7" spans="1:17" x14ac:dyDescent="0.35">
      <c r="A7" s="24" t="s">
        <v>12</v>
      </c>
      <c r="B7" s="25">
        <v>6</v>
      </c>
      <c r="C7" s="25">
        <v>2</v>
      </c>
      <c r="D7" s="25">
        <v>0</v>
      </c>
      <c r="E7" s="25">
        <v>247</v>
      </c>
      <c r="F7" s="25">
        <v>1</v>
      </c>
      <c r="G7" s="25">
        <v>10</v>
      </c>
      <c r="H7" s="25">
        <v>1044</v>
      </c>
      <c r="I7" s="25">
        <v>489</v>
      </c>
      <c r="J7" s="25">
        <v>1</v>
      </c>
      <c r="K7" s="36">
        <f t="shared" si="0"/>
        <v>1800</v>
      </c>
      <c r="L7"/>
      <c r="M7"/>
      <c r="N7"/>
      <c r="O7"/>
      <c r="P7"/>
      <c r="Q7"/>
    </row>
    <row r="8" spans="1:17" x14ac:dyDescent="0.35">
      <c r="A8" s="24" t="s">
        <v>13</v>
      </c>
      <c r="B8" s="25">
        <v>10</v>
      </c>
      <c r="C8" s="25">
        <v>1</v>
      </c>
      <c r="D8" s="25">
        <v>0</v>
      </c>
      <c r="E8" s="25">
        <v>411</v>
      </c>
      <c r="F8" s="25">
        <v>2</v>
      </c>
      <c r="G8" s="25">
        <v>14</v>
      </c>
      <c r="H8" s="25">
        <v>849</v>
      </c>
      <c r="I8" s="25">
        <v>595</v>
      </c>
      <c r="J8" s="25">
        <v>1</v>
      </c>
      <c r="K8" s="36">
        <f t="shared" si="0"/>
        <v>1883</v>
      </c>
      <c r="L8"/>
      <c r="M8"/>
      <c r="N8"/>
      <c r="O8"/>
      <c r="P8"/>
      <c r="Q8"/>
    </row>
    <row r="9" spans="1:17" x14ac:dyDescent="0.35">
      <c r="A9" s="24" t="s">
        <v>14</v>
      </c>
      <c r="B9" s="25">
        <v>129</v>
      </c>
      <c r="C9" s="25">
        <v>43</v>
      </c>
      <c r="D9" s="25">
        <v>43</v>
      </c>
      <c r="E9" s="25">
        <v>76374</v>
      </c>
      <c r="F9" s="25">
        <v>408</v>
      </c>
      <c r="G9" s="25">
        <v>1091</v>
      </c>
      <c r="H9" s="25">
        <v>19833</v>
      </c>
      <c r="I9" s="25">
        <v>68900</v>
      </c>
      <c r="J9" s="25">
        <v>39</v>
      </c>
      <c r="K9" s="36">
        <f t="shared" si="0"/>
        <v>166860</v>
      </c>
      <c r="L9"/>
      <c r="M9"/>
      <c r="N9"/>
      <c r="O9"/>
      <c r="P9"/>
      <c r="Q9"/>
    </row>
    <row r="10" spans="1:17" x14ac:dyDescent="0.35">
      <c r="A10" s="24" t="s">
        <v>15</v>
      </c>
      <c r="B10" s="25">
        <v>38</v>
      </c>
      <c r="C10" s="25">
        <v>6</v>
      </c>
      <c r="D10" s="25">
        <v>11</v>
      </c>
      <c r="E10" s="25">
        <v>12115</v>
      </c>
      <c r="F10" s="25">
        <v>41</v>
      </c>
      <c r="G10" s="25">
        <v>313</v>
      </c>
      <c r="H10" s="25">
        <v>8289</v>
      </c>
      <c r="I10" s="25">
        <v>17000</v>
      </c>
      <c r="J10" s="25">
        <v>9</v>
      </c>
      <c r="K10" s="36">
        <f t="shared" si="0"/>
        <v>37822</v>
      </c>
      <c r="L10"/>
      <c r="M10"/>
      <c r="N10"/>
      <c r="O10"/>
      <c r="P10"/>
      <c r="Q10"/>
    </row>
    <row r="11" spans="1:17" x14ac:dyDescent="0.35">
      <c r="A11" s="24" t="s">
        <v>16</v>
      </c>
      <c r="B11" s="25">
        <v>17</v>
      </c>
      <c r="C11" s="25">
        <v>1</v>
      </c>
      <c r="D11" s="25">
        <v>1</v>
      </c>
      <c r="E11" s="25">
        <v>3345</v>
      </c>
      <c r="F11" s="25">
        <v>10</v>
      </c>
      <c r="G11" s="25">
        <v>79</v>
      </c>
      <c r="H11" s="25">
        <v>3423</v>
      </c>
      <c r="I11" s="25">
        <v>5071</v>
      </c>
      <c r="J11" s="25">
        <v>2</v>
      </c>
      <c r="K11" s="36">
        <f t="shared" si="0"/>
        <v>11949</v>
      </c>
      <c r="L11"/>
      <c r="M11"/>
      <c r="N11"/>
      <c r="O11"/>
      <c r="P11"/>
      <c r="Q11"/>
    </row>
    <row r="12" spans="1:17" x14ac:dyDescent="0.35">
      <c r="A12" s="24" t="s">
        <v>17</v>
      </c>
      <c r="B12" s="25">
        <v>1</v>
      </c>
      <c r="C12" s="25">
        <v>0</v>
      </c>
      <c r="D12" s="25">
        <v>0</v>
      </c>
      <c r="E12" s="25">
        <v>74</v>
      </c>
      <c r="F12" s="25">
        <v>0</v>
      </c>
      <c r="G12" s="25">
        <v>0</v>
      </c>
      <c r="H12" s="25">
        <v>622</v>
      </c>
      <c r="I12" s="25">
        <v>228</v>
      </c>
      <c r="J12" s="25">
        <v>0</v>
      </c>
      <c r="K12" s="36">
        <f t="shared" si="0"/>
        <v>925</v>
      </c>
      <c r="L12"/>
      <c r="M12"/>
      <c r="N12"/>
      <c r="O12"/>
      <c r="P12"/>
      <c r="Q12"/>
    </row>
    <row r="13" spans="1:17" x14ac:dyDescent="0.35">
      <c r="A13" s="24" t="s">
        <v>18</v>
      </c>
      <c r="B13" s="25">
        <v>6</v>
      </c>
      <c r="C13" s="25">
        <v>2</v>
      </c>
      <c r="D13" s="25">
        <v>1</v>
      </c>
      <c r="E13" s="25">
        <v>1516</v>
      </c>
      <c r="F13" s="25">
        <v>15</v>
      </c>
      <c r="G13" s="25">
        <v>64</v>
      </c>
      <c r="H13" s="25">
        <v>1249</v>
      </c>
      <c r="I13" s="25">
        <v>2214</v>
      </c>
      <c r="J13" s="25">
        <v>3</v>
      </c>
      <c r="K13" s="36">
        <f t="shared" si="0"/>
        <v>5070</v>
      </c>
      <c r="L13"/>
      <c r="M13"/>
      <c r="N13"/>
      <c r="O13"/>
      <c r="P13"/>
      <c r="Q13"/>
    </row>
    <row r="14" spans="1:17" x14ac:dyDescent="0.35">
      <c r="A14" s="24" t="s">
        <v>19</v>
      </c>
      <c r="B14" s="25">
        <v>11</v>
      </c>
      <c r="C14" s="25">
        <v>0</v>
      </c>
      <c r="D14" s="25">
        <v>0</v>
      </c>
      <c r="E14" s="25">
        <v>1435</v>
      </c>
      <c r="F14" s="25">
        <v>0</v>
      </c>
      <c r="G14" s="25">
        <v>14</v>
      </c>
      <c r="H14" s="25">
        <v>1401</v>
      </c>
      <c r="I14" s="25">
        <v>629</v>
      </c>
      <c r="J14" s="25">
        <v>1</v>
      </c>
      <c r="K14" s="36">
        <f t="shared" si="0"/>
        <v>3491</v>
      </c>
      <c r="L14"/>
      <c r="M14"/>
      <c r="N14"/>
      <c r="O14"/>
      <c r="P14"/>
      <c r="Q14"/>
    </row>
    <row r="15" spans="1:17" x14ac:dyDescent="0.35">
      <c r="A15" s="24" t="s">
        <v>20</v>
      </c>
      <c r="B15" s="25">
        <v>8</v>
      </c>
      <c r="C15" s="25">
        <v>0</v>
      </c>
      <c r="D15" s="25">
        <v>0</v>
      </c>
      <c r="E15" s="25">
        <v>1045</v>
      </c>
      <c r="F15" s="25">
        <v>7</v>
      </c>
      <c r="G15" s="25">
        <v>13</v>
      </c>
      <c r="H15" s="25">
        <v>241</v>
      </c>
      <c r="I15" s="25">
        <v>433</v>
      </c>
      <c r="J15" s="25">
        <v>0</v>
      </c>
      <c r="K15" s="36">
        <f t="shared" si="0"/>
        <v>1747</v>
      </c>
      <c r="L15"/>
      <c r="M15"/>
      <c r="N15"/>
      <c r="O15"/>
      <c r="P15"/>
      <c r="Q15"/>
    </row>
    <row r="16" spans="1:17" x14ac:dyDescent="0.35">
      <c r="A16" s="24" t="s">
        <v>21</v>
      </c>
      <c r="B16" s="25">
        <v>2</v>
      </c>
      <c r="C16" s="25">
        <v>2</v>
      </c>
      <c r="D16" s="25">
        <v>0</v>
      </c>
      <c r="E16" s="25">
        <v>237</v>
      </c>
      <c r="F16" s="25">
        <v>4</v>
      </c>
      <c r="G16" s="25">
        <v>11</v>
      </c>
      <c r="H16" s="25">
        <v>754</v>
      </c>
      <c r="I16" s="25">
        <v>385</v>
      </c>
      <c r="J16" s="25">
        <v>1</v>
      </c>
      <c r="K16" s="36">
        <f t="shared" si="0"/>
        <v>1396</v>
      </c>
      <c r="L16"/>
      <c r="M16"/>
      <c r="N16"/>
      <c r="O16"/>
      <c r="P16"/>
      <c r="Q16"/>
    </row>
    <row r="17" spans="1:17" x14ac:dyDescent="0.35">
      <c r="A17" s="24" t="s">
        <v>22</v>
      </c>
      <c r="B17" s="25">
        <v>7</v>
      </c>
      <c r="C17" s="25">
        <v>0</v>
      </c>
      <c r="D17" s="25">
        <v>0</v>
      </c>
      <c r="E17" s="25">
        <v>397</v>
      </c>
      <c r="F17" s="25">
        <v>4</v>
      </c>
      <c r="G17" s="25">
        <v>30</v>
      </c>
      <c r="H17" s="25">
        <v>1758</v>
      </c>
      <c r="I17" s="25">
        <v>1192</v>
      </c>
      <c r="J17" s="25">
        <v>1</v>
      </c>
      <c r="K17" s="36">
        <f t="shared" si="0"/>
        <v>3389</v>
      </c>
      <c r="L17"/>
      <c r="M17"/>
      <c r="N17"/>
      <c r="O17"/>
      <c r="P17"/>
      <c r="Q17"/>
    </row>
    <row r="18" spans="1:17" x14ac:dyDescent="0.35">
      <c r="A18" s="24" t="s">
        <v>23</v>
      </c>
      <c r="B18" s="25">
        <v>43</v>
      </c>
      <c r="C18" s="25">
        <v>6</v>
      </c>
      <c r="D18" s="25">
        <v>1</v>
      </c>
      <c r="E18" s="25">
        <v>2374</v>
      </c>
      <c r="F18" s="25">
        <v>36</v>
      </c>
      <c r="G18" s="25">
        <v>113</v>
      </c>
      <c r="H18" s="25">
        <v>7420</v>
      </c>
      <c r="I18" s="25">
        <v>6126</v>
      </c>
      <c r="J18" s="25">
        <v>6</v>
      </c>
      <c r="K18" s="36">
        <f t="shared" si="0"/>
        <v>16125</v>
      </c>
      <c r="L18"/>
      <c r="M18"/>
      <c r="N18"/>
      <c r="O18"/>
      <c r="P18"/>
      <c r="Q18"/>
    </row>
    <row r="19" spans="1:17" x14ac:dyDescent="0.35">
      <c r="A19" s="24" t="s">
        <v>24</v>
      </c>
      <c r="B19" s="25">
        <v>314</v>
      </c>
      <c r="C19" s="25">
        <v>163</v>
      </c>
      <c r="D19" s="25">
        <v>91</v>
      </c>
      <c r="E19" s="25">
        <v>140536</v>
      </c>
      <c r="F19" s="25">
        <v>553</v>
      </c>
      <c r="G19" s="25">
        <v>1925</v>
      </c>
      <c r="H19" s="25">
        <v>28985</v>
      </c>
      <c r="I19" s="25">
        <v>111045</v>
      </c>
      <c r="J19" s="25">
        <v>124</v>
      </c>
      <c r="K19" s="36">
        <f t="shared" si="0"/>
        <v>283736</v>
      </c>
      <c r="L19"/>
      <c r="M19"/>
      <c r="N19"/>
      <c r="O19"/>
      <c r="P19"/>
      <c r="Q19"/>
    </row>
    <row r="20" spans="1:17" x14ac:dyDescent="0.35">
      <c r="A20" s="24" t="s">
        <v>25</v>
      </c>
      <c r="B20" s="25">
        <v>4</v>
      </c>
      <c r="C20" s="25">
        <v>0</v>
      </c>
      <c r="D20" s="25">
        <v>0</v>
      </c>
      <c r="E20" s="25">
        <v>157</v>
      </c>
      <c r="F20" s="25">
        <v>2</v>
      </c>
      <c r="G20" s="25">
        <v>8</v>
      </c>
      <c r="H20" s="25">
        <v>652</v>
      </c>
      <c r="I20" s="25">
        <v>520</v>
      </c>
      <c r="J20" s="25">
        <v>0</v>
      </c>
      <c r="K20" s="36">
        <f t="shared" si="0"/>
        <v>1343</v>
      </c>
      <c r="L20"/>
      <c r="M20"/>
      <c r="N20"/>
      <c r="O20"/>
      <c r="P20"/>
      <c r="Q20"/>
    </row>
    <row r="21" spans="1:17" x14ac:dyDescent="0.35">
      <c r="A21" s="24" t="s">
        <v>26</v>
      </c>
      <c r="B21" s="25">
        <v>258</v>
      </c>
      <c r="C21" s="25">
        <v>47</v>
      </c>
      <c r="D21" s="25">
        <v>23</v>
      </c>
      <c r="E21" s="25">
        <v>38879</v>
      </c>
      <c r="F21" s="25">
        <v>154</v>
      </c>
      <c r="G21" s="25">
        <v>1732</v>
      </c>
      <c r="H21" s="25">
        <v>72613</v>
      </c>
      <c r="I21" s="25">
        <v>79763</v>
      </c>
      <c r="J21" s="25">
        <v>39</v>
      </c>
      <c r="K21" s="36">
        <f t="shared" si="0"/>
        <v>193508</v>
      </c>
      <c r="L21"/>
      <c r="M21"/>
      <c r="N21"/>
      <c r="O21"/>
      <c r="P21"/>
      <c r="Q21"/>
    </row>
    <row r="22" spans="1:17" x14ac:dyDescent="0.35">
      <c r="A22" s="24" t="s">
        <v>27</v>
      </c>
      <c r="B22" s="25">
        <v>34</v>
      </c>
      <c r="C22" s="25">
        <v>4</v>
      </c>
      <c r="D22" s="25">
        <v>9</v>
      </c>
      <c r="E22" s="25">
        <v>6711</v>
      </c>
      <c r="F22" s="25">
        <v>36</v>
      </c>
      <c r="G22" s="25">
        <v>178</v>
      </c>
      <c r="H22" s="25">
        <v>4842</v>
      </c>
      <c r="I22" s="25">
        <v>10609</v>
      </c>
      <c r="J22" s="25">
        <v>9</v>
      </c>
      <c r="K22" s="36">
        <f t="shared" si="0"/>
        <v>22432</v>
      </c>
      <c r="L22"/>
      <c r="M22"/>
      <c r="N22"/>
      <c r="O22"/>
      <c r="P22"/>
      <c r="Q22"/>
    </row>
    <row r="23" spans="1:17" x14ac:dyDescent="0.35">
      <c r="A23" s="24" t="s">
        <v>28</v>
      </c>
      <c r="B23" s="25">
        <v>768</v>
      </c>
      <c r="C23" s="25">
        <v>107</v>
      </c>
      <c r="D23" s="25">
        <v>40</v>
      </c>
      <c r="E23" s="25">
        <v>58838</v>
      </c>
      <c r="F23" s="25">
        <v>441</v>
      </c>
      <c r="G23" s="25">
        <v>3109</v>
      </c>
      <c r="H23" s="25">
        <v>111793</v>
      </c>
      <c r="I23" s="25">
        <v>116140</v>
      </c>
      <c r="J23" s="25">
        <v>103</v>
      </c>
      <c r="K23" s="36">
        <f t="shared" si="0"/>
        <v>291339</v>
      </c>
      <c r="L23"/>
      <c r="M23"/>
      <c r="N23"/>
      <c r="O23"/>
      <c r="P23"/>
      <c r="Q23"/>
    </row>
    <row r="24" spans="1:17" x14ac:dyDescent="0.35">
      <c r="A24" s="24" t="s">
        <v>29</v>
      </c>
      <c r="B24" s="25">
        <v>25</v>
      </c>
      <c r="C24" s="25">
        <v>2</v>
      </c>
      <c r="D24" s="25">
        <v>1</v>
      </c>
      <c r="E24" s="25">
        <v>1394</v>
      </c>
      <c r="F24" s="25">
        <v>3</v>
      </c>
      <c r="G24" s="25">
        <v>105</v>
      </c>
      <c r="H24" s="25">
        <v>7164</v>
      </c>
      <c r="I24" s="25">
        <v>4657</v>
      </c>
      <c r="J24" s="25">
        <v>6</v>
      </c>
      <c r="K24" s="36">
        <f t="shared" si="0"/>
        <v>13357</v>
      </c>
      <c r="L24"/>
      <c r="M24"/>
      <c r="N24"/>
      <c r="O24"/>
      <c r="P24"/>
      <c r="Q24"/>
    </row>
    <row r="25" spans="1:17" x14ac:dyDescent="0.35">
      <c r="A25" s="24" t="s">
        <v>30</v>
      </c>
      <c r="B25" s="25">
        <v>73</v>
      </c>
      <c r="C25" s="25">
        <v>2</v>
      </c>
      <c r="D25" s="25">
        <v>1</v>
      </c>
      <c r="E25" s="25">
        <v>3292</v>
      </c>
      <c r="F25" s="25">
        <v>33</v>
      </c>
      <c r="G25" s="25">
        <v>161</v>
      </c>
      <c r="H25" s="25">
        <v>9349</v>
      </c>
      <c r="I25" s="25">
        <v>7380</v>
      </c>
      <c r="J25" s="25">
        <v>8</v>
      </c>
      <c r="K25" s="36">
        <f t="shared" si="0"/>
        <v>20299</v>
      </c>
      <c r="L25"/>
      <c r="M25"/>
      <c r="N25"/>
      <c r="O25"/>
      <c r="P25"/>
      <c r="Q25"/>
    </row>
    <row r="26" spans="1:17" x14ac:dyDescent="0.35">
      <c r="A26" s="24" t="s">
        <v>31</v>
      </c>
      <c r="B26" s="25">
        <v>63</v>
      </c>
      <c r="C26" s="25">
        <v>6</v>
      </c>
      <c r="D26" s="25">
        <v>4</v>
      </c>
      <c r="E26" s="25">
        <v>5979</v>
      </c>
      <c r="F26" s="25">
        <v>59</v>
      </c>
      <c r="G26" s="25">
        <v>196</v>
      </c>
      <c r="H26" s="25">
        <v>7387</v>
      </c>
      <c r="I26" s="25">
        <v>11110</v>
      </c>
      <c r="J26" s="25">
        <v>4</v>
      </c>
      <c r="K26" s="36">
        <f t="shared" si="0"/>
        <v>24808</v>
      </c>
      <c r="L26"/>
      <c r="M26"/>
      <c r="N26"/>
      <c r="O26"/>
      <c r="P26"/>
      <c r="Q26"/>
    </row>
    <row r="27" spans="1:17" x14ac:dyDescent="0.35">
      <c r="A27" s="24" t="s">
        <v>32</v>
      </c>
      <c r="B27" s="25">
        <v>5</v>
      </c>
      <c r="C27" s="25">
        <v>2</v>
      </c>
      <c r="D27" s="25">
        <v>0</v>
      </c>
      <c r="E27" s="25">
        <v>1001</v>
      </c>
      <c r="F27" s="25">
        <v>11</v>
      </c>
      <c r="G27" s="25">
        <v>34</v>
      </c>
      <c r="H27" s="25">
        <v>816</v>
      </c>
      <c r="I27" s="25">
        <v>1585</v>
      </c>
      <c r="J27" s="25">
        <v>1</v>
      </c>
      <c r="K27" s="36">
        <f t="shared" si="0"/>
        <v>3455</v>
      </c>
      <c r="L27"/>
      <c r="M27"/>
      <c r="N27"/>
      <c r="O27"/>
      <c r="P27"/>
      <c r="Q27"/>
    </row>
    <row r="28" spans="1:17" x14ac:dyDescent="0.35">
      <c r="A28" s="24" t="s">
        <v>33</v>
      </c>
      <c r="B28" s="25">
        <v>17</v>
      </c>
      <c r="C28" s="25">
        <v>2</v>
      </c>
      <c r="D28" s="25">
        <v>3</v>
      </c>
      <c r="E28" s="25">
        <v>1782</v>
      </c>
      <c r="F28" s="25">
        <v>18</v>
      </c>
      <c r="G28" s="25">
        <v>92</v>
      </c>
      <c r="H28" s="25">
        <v>2902</v>
      </c>
      <c r="I28" s="25">
        <v>3296</v>
      </c>
      <c r="J28" s="25">
        <v>0</v>
      </c>
      <c r="K28" s="36">
        <f t="shared" si="0"/>
        <v>8112</v>
      </c>
      <c r="L28"/>
      <c r="M28"/>
      <c r="N28"/>
      <c r="O28"/>
      <c r="P28"/>
      <c r="Q28"/>
    </row>
    <row r="29" spans="1:17" x14ac:dyDescent="0.35">
      <c r="A29" s="24" t="s">
        <v>34</v>
      </c>
      <c r="B29" s="25">
        <v>14</v>
      </c>
      <c r="C29" s="25">
        <v>2</v>
      </c>
      <c r="D29" s="25">
        <v>1</v>
      </c>
      <c r="E29" s="25">
        <v>2825</v>
      </c>
      <c r="F29" s="25">
        <v>35</v>
      </c>
      <c r="G29" s="25">
        <v>86</v>
      </c>
      <c r="H29" s="25">
        <v>1909</v>
      </c>
      <c r="I29" s="25">
        <v>4356</v>
      </c>
      <c r="J29" s="25">
        <v>3</v>
      </c>
      <c r="K29" s="36">
        <f t="shared" si="0"/>
        <v>9231</v>
      </c>
      <c r="L29"/>
      <c r="M29"/>
      <c r="N29"/>
      <c r="O29"/>
      <c r="P29"/>
      <c r="Q29"/>
    </row>
    <row r="30" spans="1:17" x14ac:dyDescent="0.35">
      <c r="A30" s="24" t="s">
        <v>35</v>
      </c>
      <c r="B30" s="25">
        <v>0</v>
      </c>
      <c r="C30" s="25">
        <v>0</v>
      </c>
      <c r="D30" s="25">
        <v>0</v>
      </c>
      <c r="E30" s="25">
        <v>64</v>
      </c>
      <c r="F30" s="25">
        <v>0</v>
      </c>
      <c r="G30" s="25">
        <v>2</v>
      </c>
      <c r="H30" s="25">
        <v>263</v>
      </c>
      <c r="I30" s="25">
        <v>193</v>
      </c>
      <c r="J30" s="25">
        <v>0</v>
      </c>
      <c r="K30" s="36">
        <f t="shared" si="0"/>
        <v>522</v>
      </c>
      <c r="L30"/>
      <c r="M30"/>
      <c r="N30"/>
      <c r="O30"/>
      <c r="P30"/>
      <c r="Q30"/>
    </row>
    <row r="31" spans="1:17" x14ac:dyDescent="0.35">
      <c r="A31" s="24" t="s">
        <v>36</v>
      </c>
      <c r="B31" s="25">
        <v>15</v>
      </c>
      <c r="C31" s="25">
        <v>3</v>
      </c>
      <c r="D31" s="25">
        <v>0</v>
      </c>
      <c r="E31" s="25">
        <v>1353</v>
      </c>
      <c r="F31" s="25">
        <v>7</v>
      </c>
      <c r="G31" s="25">
        <v>32</v>
      </c>
      <c r="H31" s="25">
        <v>1081</v>
      </c>
      <c r="I31" s="25">
        <v>1397</v>
      </c>
      <c r="J31" s="25">
        <v>4</v>
      </c>
      <c r="K31" s="36">
        <f t="shared" si="0"/>
        <v>3892</v>
      </c>
      <c r="L31"/>
      <c r="M31"/>
      <c r="N31"/>
      <c r="O31"/>
      <c r="P31"/>
      <c r="Q31"/>
    </row>
    <row r="32" spans="1:17" x14ac:dyDescent="0.35">
      <c r="A32" s="24" t="s">
        <v>37</v>
      </c>
      <c r="B32" s="25">
        <v>2</v>
      </c>
      <c r="C32" s="25">
        <v>1</v>
      </c>
      <c r="D32" s="25">
        <v>0</v>
      </c>
      <c r="E32" s="25">
        <v>46</v>
      </c>
      <c r="F32" s="25">
        <v>0</v>
      </c>
      <c r="G32" s="25">
        <v>5</v>
      </c>
      <c r="H32" s="25">
        <v>474</v>
      </c>
      <c r="I32" s="25">
        <v>172</v>
      </c>
      <c r="J32" s="25">
        <v>0</v>
      </c>
      <c r="K32" s="36">
        <f t="shared" si="0"/>
        <v>700</v>
      </c>
      <c r="L32"/>
      <c r="M32"/>
      <c r="N32"/>
      <c r="O32"/>
      <c r="P32"/>
      <c r="Q32"/>
    </row>
    <row r="33" spans="1:17" x14ac:dyDescent="0.35">
      <c r="A33" s="24" t="s">
        <v>38</v>
      </c>
      <c r="B33" s="25">
        <v>457</v>
      </c>
      <c r="C33" s="25">
        <v>79</v>
      </c>
      <c r="D33" s="25">
        <v>44</v>
      </c>
      <c r="E33" s="25">
        <v>94335</v>
      </c>
      <c r="F33" s="25">
        <v>471</v>
      </c>
      <c r="G33" s="25">
        <v>2705</v>
      </c>
      <c r="H33" s="25">
        <v>75102</v>
      </c>
      <c r="I33" s="25">
        <v>129198</v>
      </c>
      <c r="J33" s="25">
        <v>98</v>
      </c>
      <c r="K33" s="36">
        <f t="shared" si="0"/>
        <v>302489</v>
      </c>
      <c r="L33"/>
      <c r="M33"/>
      <c r="N33"/>
      <c r="O33"/>
      <c r="P33"/>
      <c r="Q33"/>
    </row>
    <row r="34" spans="1:17" x14ac:dyDescent="0.35">
      <c r="A34" s="24" t="s">
        <v>39</v>
      </c>
      <c r="B34" s="25">
        <v>1</v>
      </c>
      <c r="C34" s="25">
        <v>0</v>
      </c>
      <c r="D34" s="25">
        <v>0</v>
      </c>
      <c r="E34" s="25">
        <v>63</v>
      </c>
      <c r="F34" s="25">
        <v>0</v>
      </c>
      <c r="G34" s="25">
        <v>2</v>
      </c>
      <c r="H34" s="25">
        <v>499</v>
      </c>
      <c r="I34" s="25">
        <v>211</v>
      </c>
      <c r="J34" s="25">
        <v>1</v>
      </c>
      <c r="K34" s="36">
        <f t="shared" si="0"/>
        <v>777</v>
      </c>
      <c r="L34"/>
      <c r="M34"/>
      <c r="N34"/>
      <c r="O34"/>
      <c r="P34"/>
      <c r="Q34"/>
    </row>
    <row r="35" spans="1:17" x14ac:dyDescent="0.35">
      <c r="A35" s="24" t="s">
        <v>40</v>
      </c>
      <c r="B35" s="25">
        <v>10</v>
      </c>
      <c r="C35" s="25">
        <v>2</v>
      </c>
      <c r="D35" s="25">
        <v>0</v>
      </c>
      <c r="E35" s="25">
        <v>283</v>
      </c>
      <c r="F35" s="25">
        <v>0</v>
      </c>
      <c r="G35" s="25">
        <v>15</v>
      </c>
      <c r="H35" s="25">
        <v>1989</v>
      </c>
      <c r="I35" s="25">
        <v>786</v>
      </c>
      <c r="J35" s="25">
        <v>2</v>
      </c>
      <c r="K35" s="36">
        <f t="shared" si="0"/>
        <v>3087</v>
      </c>
      <c r="L35"/>
      <c r="M35"/>
      <c r="N35"/>
      <c r="O35"/>
      <c r="P35"/>
      <c r="Q35"/>
    </row>
    <row r="36" spans="1:17" x14ac:dyDescent="0.35">
      <c r="A36" s="24" t="s">
        <v>41</v>
      </c>
      <c r="B36" s="25">
        <v>54</v>
      </c>
      <c r="C36" s="25">
        <v>9</v>
      </c>
      <c r="D36" s="25">
        <v>5</v>
      </c>
      <c r="E36" s="25">
        <v>7401</v>
      </c>
      <c r="F36" s="25">
        <v>65</v>
      </c>
      <c r="G36" s="25">
        <v>226</v>
      </c>
      <c r="H36" s="25">
        <v>6809</v>
      </c>
      <c r="I36" s="25">
        <v>12154</v>
      </c>
      <c r="J36" s="25">
        <v>4</v>
      </c>
      <c r="K36" s="36">
        <f t="shared" si="0"/>
        <v>26727</v>
      </c>
      <c r="L36"/>
      <c r="M36"/>
      <c r="N36"/>
      <c r="O36"/>
      <c r="P36"/>
      <c r="Q36"/>
    </row>
    <row r="37" spans="1:17" x14ac:dyDescent="0.35">
      <c r="A37" s="24" t="s">
        <v>42</v>
      </c>
      <c r="B37" s="25">
        <v>5</v>
      </c>
      <c r="C37" s="25">
        <v>0</v>
      </c>
      <c r="D37" s="25">
        <v>0</v>
      </c>
      <c r="E37" s="25">
        <v>1211</v>
      </c>
      <c r="F37" s="25">
        <v>12</v>
      </c>
      <c r="G37" s="25">
        <v>34</v>
      </c>
      <c r="H37" s="25">
        <v>572</v>
      </c>
      <c r="I37" s="25">
        <v>1224</v>
      </c>
      <c r="J37" s="25">
        <v>1</v>
      </c>
      <c r="K37" s="36">
        <f t="shared" si="0"/>
        <v>3059</v>
      </c>
      <c r="L37"/>
      <c r="M37"/>
      <c r="N37"/>
      <c r="O37"/>
      <c r="P37"/>
      <c r="Q37"/>
    </row>
    <row r="38" spans="1:17" x14ac:dyDescent="0.35">
      <c r="A38" s="24" t="s">
        <v>43</v>
      </c>
      <c r="B38" s="25">
        <v>218</v>
      </c>
      <c r="C38" s="25">
        <v>37</v>
      </c>
      <c r="D38" s="25">
        <v>13</v>
      </c>
      <c r="E38" s="25">
        <v>44662</v>
      </c>
      <c r="F38" s="25">
        <v>318</v>
      </c>
      <c r="G38" s="25">
        <v>1242</v>
      </c>
      <c r="H38" s="25">
        <v>40843</v>
      </c>
      <c r="I38" s="25">
        <v>61897</v>
      </c>
      <c r="J38" s="25">
        <v>39</v>
      </c>
      <c r="K38" s="36">
        <f t="shared" si="0"/>
        <v>149269</v>
      </c>
      <c r="L38"/>
      <c r="M38"/>
      <c r="N38"/>
      <c r="O38"/>
      <c r="P38"/>
      <c r="Q38"/>
    </row>
    <row r="39" spans="1:17" x14ac:dyDescent="0.35">
      <c r="A39" s="24" t="s">
        <v>44</v>
      </c>
      <c r="B39" s="25">
        <v>23</v>
      </c>
      <c r="C39" s="25">
        <v>1</v>
      </c>
      <c r="D39" s="25">
        <v>0</v>
      </c>
      <c r="E39" s="25">
        <v>2500</v>
      </c>
      <c r="F39" s="25">
        <v>10</v>
      </c>
      <c r="G39" s="25">
        <v>42</v>
      </c>
      <c r="H39" s="25">
        <v>2003</v>
      </c>
      <c r="I39" s="25">
        <v>2225</v>
      </c>
      <c r="J39" s="25">
        <v>3</v>
      </c>
      <c r="K39" s="36">
        <f t="shared" si="0"/>
        <v>6807</v>
      </c>
      <c r="L39"/>
      <c r="M39"/>
      <c r="N39"/>
      <c r="O39"/>
      <c r="P39"/>
      <c r="Q39"/>
    </row>
    <row r="40" spans="1:17" x14ac:dyDescent="0.35">
      <c r="A40" s="24" t="s">
        <v>45</v>
      </c>
      <c r="B40" s="25">
        <v>6</v>
      </c>
      <c r="C40" s="25">
        <v>1</v>
      </c>
      <c r="D40" s="25">
        <v>2</v>
      </c>
      <c r="E40" s="25">
        <v>206</v>
      </c>
      <c r="F40" s="25">
        <v>1</v>
      </c>
      <c r="G40" s="25">
        <v>20</v>
      </c>
      <c r="H40" s="25">
        <v>1373</v>
      </c>
      <c r="I40" s="25">
        <v>534</v>
      </c>
      <c r="J40" s="25">
        <v>1</v>
      </c>
      <c r="K40" s="36">
        <f t="shared" si="0"/>
        <v>2144</v>
      </c>
      <c r="L40"/>
      <c r="M40"/>
      <c r="N40"/>
      <c r="O40"/>
      <c r="P40"/>
      <c r="Q40"/>
    </row>
    <row r="41" spans="1:17" x14ac:dyDescent="0.35">
      <c r="A41" s="24" t="s">
        <v>46</v>
      </c>
      <c r="B41" s="25">
        <v>16</v>
      </c>
      <c r="C41" s="25">
        <v>5</v>
      </c>
      <c r="D41" s="25">
        <v>0</v>
      </c>
      <c r="E41" s="25">
        <v>1037</v>
      </c>
      <c r="F41" s="25">
        <v>6</v>
      </c>
      <c r="G41" s="25">
        <v>53</v>
      </c>
      <c r="H41" s="25">
        <v>4782</v>
      </c>
      <c r="I41" s="25">
        <v>2482</v>
      </c>
      <c r="J41" s="25">
        <v>4</v>
      </c>
      <c r="K41" s="36">
        <f t="shared" si="0"/>
        <v>8385</v>
      </c>
      <c r="L41"/>
      <c r="M41"/>
      <c r="N41"/>
      <c r="O41"/>
      <c r="P41"/>
      <c r="Q41"/>
    </row>
    <row r="42" spans="1:17" x14ac:dyDescent="0.35">
      <c r="A42" s="24" t="s">
        <v>47</v>
      </c>
      <c r="B42" s="25">
        <v>243</v>
      </c>
      <c r="C42" s="25">
        <v>36</v>
      </c>
      <c r="D42" s="25">
        <v>11</v>
      </c>
      <c r="E42" s="25">
        <v>11807</v>
      </c>
      <c r="F42" s="25">
        <v>99</v>
      </c>
      <c r="G42" s="25">
        <v>677</v>
      </c>
      <c r="H42" s="25">
        <v>31169</v>
      </c>
      <c r="I42" s="25">
        <v>30613</v>
      </c>
      <c r="J42" s="25">
        <v>33</v>
      </c>
      <c r="K42" s="36">
        <f t="shared" si="0"/>
        <v>74688</v>
      </c>
      <c r="L42"/>
      <c r="M42"/>
      <c r="N42"/>
      <c r="O42"/>
      <c r="P42"/>
      <c r="Q42"/>
    </row>
    <row r="43" spans="1:17" x14ac:dyDescent="0.35">
      <c r="A43" s="24" t="s">
        <v>48</v>
      </c>
      <c r="B43" s="25">
        <v>4</v>
      </c>
      <c r="C43" s="25">
        <v>0</v>
      </c>
      <c r="D43" s="25">
        <v>0</v>
      </c>
      <c r="E43" s="25">
        <v>185</v>
      </c>
      <c r="F43" s="25">
        <v>1</v>
      </c>
      <c r="G43" s="25">
        <v>1</v>
      </c>
      <c r="H43" s="25">
        <v>262</v>
      </c>
      <c r="I43" s="25">
        <v>273</v>
      </c>
      <c r="J43" s="25">
        <v>0</v>
      </c>
      <c r="K43" s="36">
        <f t="shared" si="0"/>
        <v>726</v>
      </c>
      <c r="L43"/>
      <c r="M43"/>
      <c r="N43"/>
      <c r="O43"/>
      <c r="P43"/>
      <c r="Q43"/>
    </row>
    <row r="44" spans="1:17" x14ac:dyDescent="0.35">
      <c r="A44" s="24" t="s">
        <v>49</v>
      </c>
      <c r="B44" s="25">
        <v>21</v>
      </c>
      <c r="C44" s="25">
        <v>4</v>
      </c>
      <c r="D44" s="25">
        <v>0</v>
      </c>
      <c r="E44" s="25">
        <v>442</v>
      </c>
      <c r="F44" s="25">
        <v>4</v>
      </c>
      <c r="G44" s="25">
        <v>36</v>
      </c>
      <c r="H44" s="25">
        <v>3179</v>
      </c>
      <c r="I44" s="25">
        <v>1783</v>
      </c>
      <c r="J44" s="25">
        <v>1</v>
      </c>
      <c r="K44" s="36">
        <f t="shared" si="0"/>
        <v>5470</v>
      </c>
      <c r="L44"/>
      <c r="M44"/>
      <c r="N44"/>
      <c r="O44"/>
      <c r="P44"/>
      <c r="Q44"/>
    </row>
    <row r="45" spans="1:17" x14ac:dyDescent="0.35">
      <c r="A45" s="24" t="s">
        <v>50</v>
      </c>
      <c r="B45" s="25">
        <v>33</v>
      </c>
      <c r="C45" s="25">
        <v>7</v>
      </c>
      <c r="D45" s="25">
        <v>1</v>
      </c>
      <c r="E45" s="25">
        <v>2292</v>
      </c>
      <c r="F45" s="25">
        <v>29</v>
      </c>
      <c r="G45" s="25">
        <v>90</v>
      </c>
      <c r="H45" s="25">
        <v>5603</v>
      </c>
      <c r="I45" s="25">
        <v>4644</v>
      </c>
      <c r="J45" s="25">
        <v>6</v>
      </c>
      <c r="K45" s="36">
        <f t="shared" si="0"/>
        <v>12705</v>
      </c>
      <c r="L45"/>
      <c r="M45"/>
      <c r="N45"/>
      <c r="O45"/>
      <c r="P45"/>
      <c r="Q45"/>
    </row>
    <row r="46" spans="1:17" x14ac:dyDescent="0.35">
      <c r="A46" s="24" t="s">
        <v>51</v>
      </c>
      <c r="B46" s="25">
        <v>67</v>
      </c>
      <c r="C46" s="25">
        <v>7</v>
      </c>
      <c r="D46" s="25">
        <v>0</v>
      </c>
      <c r="E46" s="25">
        <v>2976</v>
      </c>
      <c r="F46" s="25">
        <v>26</v>
      </c>
      <c r="G46" s="25">
        <v>148</v>
      </c>
      <c r="H46" s="25">
        <v>9741</v>
      </c>
      <c r="I46" s="25">
        <v>8096</v>
      </c>
      <c r="J46" s="25">
        <v>12</v>
      </c>
      <c r="K46" s="36">
        <f t="shared" si="0"/>
        <v>21073</v>
      </c>
      <c r="L46"/>
      <c r="M46"/>
      <c r="N46"/>
      <c r="O46"/>
      <c r="P46"/>
      <c r="Q46"/>
    </row>
    <row r="47" spans="1:17" x14ac:dyDescent="0.35">
      <c r="A47" s="24" t="s">
        <v>52</v>
      </c>
      <c r="B47" s="25">
        <v>33</v>
      </c>
      <c r="C47" s="25">
        <v>5</v>
      </c>
      <c r="D47" s="25">
        <v>1</v>
      </c>
      <c r="E47" s="25">
        <v>1500</v>
      </c>
      <c r="F47" s="25">
        <v>6</v>
      </c>
      <c r="G47" s="25">
        <v>71</v>
      </c>
      <c r="H47" s="25">
        <v>5181</v>
      </c>
      <c r="I47" s="25">
        <v>3508</v>
      </c>
      <c r="J47" s="25">
        <v>3</v>
      </c>
      <c r="K47" s="36">
        <f t="shared" si="0"/>
        <v>10308</v>
      </c>
      <c r="L47"/>
      <c r="M47"/>
      <c r="N47"/>
      <c r="O47"/>
      <c r="P47"/>
      <c r="Q47"/>
    </row>
    <row r="48" spans="1:17" x14ac:dyDescent="0.35">
      <c r="A48" s="24" t="s">
        <v>53</v>
      </c>
      <c r="B48" s="25">
        <v>22</v>
      </c>
      <c r="C48" s="25">
        <v>6</v>
      </c>
      <c r="D48" s="25">
        <v>0</v>
      </c>
      <c r="E48" s="25">
        <v>1915</v>
      </c>
      <c r="F48" s="25">
        <v>9</v>
      </c>
      <c r="G48" s="25">
        <v>32</v>
      </c>
      <c r="H48" s="25">
        <v>3120</v>
      </c>
      <c r="I48" s="25">
        <v>2200</v>
      </c>
      <c r="J48" s="25">
        <v>9</v>
      </c>
      <c r="K48" s="36">
        <f t="shared" si="0"/>
        <v>7313</v>
      </c>
      <c r="L48"/>
      <c r="M48"/>
      <c r="N48"/>
      <c r="O48"/>
      <c r="P48"/>
      <c r="Q48"/>
    </row>
    <row r="49" spans="1:17" x14ac:dyDescent="0.35">
      <c r="A49" s="24" t="s">
        <v>54</v>
      </c>
      <c r="B49" s="25">
        <v>5</v>
      </c>
      <c r="C49" s="25">
        <v>2</v>
      </c>
      <c r="D49" s="25">
        <v>0</v>
      </c>
      <c r="E49" s="25">
        <v>861</v>
      </c>
      <c r="F49" s="25">
        <v>9</v>
      </c>
      <c r="G49" s="25">
        <v>21</v>
      </c>
      <c r="H49" s="25">
        <v>904</v>
      </c>
      <c r="I49" s="25">
        <v>1786</v>
      </c>
      <c r="J49" s="25">
        <v>0</v>
      </c>
      <c r="K49" s="36">
        <f t="shared" si="0"/>
        <v>3588</v>
      </c>
      <c r="L49"/>
      <c r="M49"/>
      <c r="N49"/>
      <c r="O49"/>
      <c r="P49"/>
      <c r="Q49"/>
    </row>
    <row r="50" spans="1:17" x14ac:dyDescent="0.35">
      <c r="A50" s="24" t="s">
        <v>55</v>
      </c>
      <c r="B50" s="25">
        <v>22</v>
      </c>
      <c r="C50" s="25">
        <v>0</v>
      </c>
      <c r="D50" s="25">
        <v>0</v>
      </c>
      <c r="E50" s="25">
        <v>1848</v>
      </c>
      <c r="F50" s="25">
        <v>25</v>
      </c>
      <c r="G50" s="25">
        <v>112</v>
      </c>
      <c r="H50" s="25">
        <v>3432</v>
      </c>
      <c r="I50" s="25">
        <v>3897</v>
      </c>
      <c r="J50" s="25">
        <v>6</v>
      </c>
      <c r="K50" s="36">
        <f t="shared" si="0"/>
        <v>9342</v>
      </c>
      <c r="L50"/>
      <c r="M50"/>
      <c r="N50"/>
      <c r="O50"/>
      <c r="P50"/>
      <c r="Q50"/>
    </row>
    <row r="51" spans="1:17" x14ac:dyDescent="0.35">
      <c r="A51" s="24" t="s">
        <v>56</v>
      </c>
      <c r="B51" s="25">
        <v>3</v>
      </c>
      <c r="C51" s="25">
        <v>0</v>
      </c>
      <c r="D51" s="25">
        <v>0</v>
      </c>
      <c r="E51" s="25">
        <v>193</v>
      </c>
      <c r="F51" s="25">
        <v>0</v>
      </c>
      <c r="G51" s="25">
        <v>8</v>
      </c>
      <c r="H51" s="25">
        <v>1201</v>
      </c>
      <c r="I51" s="25">
        <v>591</v>
      </c>
      <c r="J51" s="25">
        <v>0</v>
      </c>
      <c r="K51" s="36">
        <f t="shared" si="0"/>
        <v>1996</v>
      </c>
      <c r="L51"/>
      <c r="M51"/>
      <c r="N51"/>
      <c r="O51"/>
      <c r="P51"/>
      <c r="Q51"/>
    </row>
    <row r="52" spans="1:17" x14ac:dyDescent="0.35">
      <c r="A52" s="24" t="s">
        <v>57</v>
      </c>
      <c r="B52" s="25">
        <v>8</v>
      </c>
      <c r="C52" s="25">
        <v>0</v>
      </c>
      <c r="D52" s="25">
        <v>2</v>
      </c>
      <c r="E52" s="25">
        <v>3622</v>
      </c>
      <c r="F52" s="25">
        <v>27</v>
      </c>
      <c r="G52" s="25">
        <v>70</v>
      </c>
      <c r="H52" s="25">
        <v>1232</v>
      </c>
      <c r="I52" s="25">
        <v>4712</v>
      </c>
      <c r="J52" s="25">
        <v>6</v>
      </c>
      <c r="K52" s="36">
        <f t="shared" si="0"/>
        <v>9679</v>
      </c>
      <c r="L52"/>
      <c r="M52"/>
      <c r="N52"/>
      <c r="O52"/>
      <c r="P52"/>
      <c r="Q52"/>
    </row>
    <row r="53" spans="1:17" x14ac:dyDescent="0.35">
      <c r="A53" s="24" t="s">
        <v>58</v>
      </c>
      <c r="B53" s="25">
        <v>12</v>
      </c>
      <c r="C53" s="25">
        <v>4</v>
      </c>
      <c r="D53" s="25">
        <v>0</v>
      </c>
      <c r="E53" s="25">
        <v>715</v>
      </c>
      <c r="F53" s="25">
        <v>1</v>
      </c>
      <c r="G53" s="25">
        <v>19</v>
      </c>
      <c r="H53" s="25">
        <v>2252</v>
      </c>
      <c r="I53" s="25">
        <v>1341</v>
      </c>
      <c r="J53" s="25">
        <v>2</v>
      </c>
      <c r="K53" s="36">
        <f t="shared" si="0"/>
        <v>4346</v>
      </c>
      <c r="L53"/>
      <c r="M53"/>
      <c r="N53"/>
      <c r="O53"/>
      <c r="P53"/>
      <c r="Q53"/>
    </row>
    <row r="54" spans="1:17" x14ac:dyDescent="0.35">
      <c r="A54" s="24" t="s">
        <v>59</v>
      </c>
      <c r="B54" s="25">
        <v>172</v>
      </c>
      <c r="C54" s="25">
        <v>44</v>
      </c>
      <c r="D54" s="25">
        <v>4</v>
      </c>
      <c r="E54" s="25">
        <v>23249</v>
      </c>
      <c r="F54" s="25">
        <v>93</v>
      </c>
      <c r="G54" s="25">
        <v>401</v>
      </c>
      <c r="H54" s="25">
        <v>17580</v>
      </c>
      <c r="I54" s="25">
        <v>19967</v>
      </c>
      <c r="J54" s="25">
        <v>24</v>
      </c>
      <c r="K54" s="36">
        <f t="shared" si="0"/>
        <v>61534</v>
      </c>
      <c r="L54"/>
      <c r="M54"/>
      <c r="N54"/>
      <c r="O54"/>
      <c r="P54"/>
      <c r="Q54"/>
    </row>
    <row r="55" spans="1:17" x14ac:dyDescent="0.35">
      <c r="A55" s="24" t="s">
        <v>60</v>
      </c>
      <c r="B55" s="25">
        <v>6</v>
      </c>
      <c r="C55" s="25">
        <v>1</v>
      </c>
      <c r="D55" s="25">
        <v>0</v>
      </c>
      <c r="E55" s="25">
        <v>158</v>
      </c>
      <c r="F55" s="25">
        <v>1</v>
      </c>
      <c r="G55" s="25">
        <v>15</v>
      </c>
      <c r="H55" s="25">
        <v>2089</v>
      </c>
      <c r="I55" s="25">
        <v>818</v>
      </c>
      <c r="J55" s="25">
        <v>1</v>
      </c>
      <c r="K55" s="36">
        <f t="shared" si="0"/>
        <v>3089</v>
      </c>
      <c r="L55"/>
      <c r="M55"/>
      <c r="N55"/>
      <c r="O55"/>
      <c r="P55"/>
      <c r="Q55"/>
    </row>
    <row r="56" spans="1:17" x14ac:dyDescent="0.35">
      <c r="A56" s="24" t="s">
        <v>61</v>
      </c>
      <c r="B56" s="25">
        <v>18</v>
      </c>
      <c r="C56" s="25">
        <v>2</v>
      </c>
      <c r="D56" s="25">
        <v>0</v>
      </c>
      <c r="E56" s="25">
        <v>1226</v>
      </c>
      <c r="F56" s="25">
        <v>11</v>
      </c>
      <c r="G56" s="25">
        <v>26</v>
      </c>
      <c r="H56" s="25">
        <v>2121</v>
      </c>
      <c r="I56" s="25">
        <v>1602</v>
      </c>
      <c r="J56" s="25">
        <v>3</v>
      </c>
      <c r="K56" s="36">
        <f t="shared" si="0"/>
        <v>5009</v>
      </c>
      <c r="L56"/>
      <c r="M56"/>
      <c r="N56"/>
      <c r="O56"/>
      <c r="P56"/>
      <c r="Q56"/>
    </row>
    <row r="57" spans="1:17" x14ac:dyDescent="0.35">
      <c r="A57" s="24" t="s">
        <v>62</v>
      </c>
      <c r="B57" s="25">
        <v>26</v>
      </c>
      <c r="C57" s="25">
        <v>5</v>
      </c>
      <c r="D57" s="25">
        <v>1</v>
      </c>
      <c r="E57" s="25">
        <v>4363</v>
      </c>
      <c r="F57" s="25">
        <v>36</v>
      </c>
      <c r="G57" s="25">
        <v>104</v>
      </c>
      <c r="H57" s="25">
        <v>3152</v>
      </c>
      <c r="I57" s="25">
        <v>6432</v>
      </c>
      <c r="J57" s="25">
        <v>4</v>
      </c>
      <c r="K57" s="36">
        <f t="shared" si="0"/>
        <v>14123</v>
      </c>
      <c r="L57"/>
      <c r="M57"/>
      <c r="N57"/>
      <c r="O57"/>
      <c r="P57"/>
      <c r="Q57"/>
    </row>
    <row r="58" spans="1:17" x14ac:dyDescent="0.35">
      <c r="A58" s="24" t="s">
        <v>63</v>
      </c>
      <c r="B58" s="25">
        <v>10</v>
      </c>
      <c r="C58" s="25">
        <v>4</v>
      </c>
      <c r="D58" s="25">
        <v>0</v>
      </c>
      <c r="E58" s="25">
        <v>1058</v>
      </c>
      <c r="F58" s="25">
        <v>6</v>
      </c>
      <c r="G58" s="25">
        <v>28</v>
      </c>
      <c r="H58" s="25">
        <v>669</v>
      </c>
      <c r="I58" s="25">
        <v>1035</v>
      </c>
      <c r="J58" s="25">
        <v>0</v>
      </c>
      <c r="K58" s="36">
        <f t="shared" si="0"/>
        <v>2810</v>
      </c>
      <c r="L58"/>
      <c r="M58"/>
      <c r="N58"/>
      <c r="O58"/>
      <c r="P58"/>
      <c r="Q58"/>
    </row>
    <row r="59" spans="1:17" x14ac:dyDescent="0.35">
      <c r="A59" s="24" t="s">
        <v>64</v>
      </c>
      <c r="B59" s="25">
        <v>3</v>
      </c>
      <c r="C59" s="25">
        <v>0</v>
      </c>
      <c r="D59" s="25">
        <v>0</v>
      </c>
      <c r="E59" s="25">
        <v>149</v>
      </c>
      <c r="F59" s="25">
        <v>1</v>
      </c>
      <c r="G59" s="25">
        <v>5</v>
      </c>
      <c r="H59" s="25">
        <v>79</v>
      </c>
      <c r="I59" s="25">
        <v>329</v>
      </c>
      <c r="J59" s="25">
        <v>0</v>
      </c>
      <c r="K59" s="36">
        <f t="shared" si="0"/>
        <v>566</v>
      </c>
      <c r="L59"/>
      <c r="M59"/>
      <c r="N59"/>
      <c r="O59"/>
      <c r="P59"/>
      <c r="Q59"/>
    </row>
    <row r="60" spans="1:17" x14ac:dyDescent="0.35">
      <c r="A60" s="24" t="s">
        <v>65</v>
      </c>
      <c r="B60" s="25">
        <v>5</v>
      </c>
      <c r="C60" s="25">
        <v>1</v>
      </c>
      <c r="D60" s="25">
        <v>0</v>
      </c>
      <c r="E60" s="25">
        <v>1620</v>
      </c>
      <c r="F60" s="25">
        <v>20</v>
      </c>
      <c r="G60" s="25">
        <v>43</v>
      </c>
      <c r="H60" s="25">
        <v>551</v>
      </c>
      <c r="I60" s="25">
        <v>1869</v>
      </c>
      <c r="J60" s="25">
        <v>2</v>
      </c>
      <c r="K60" s="36">
        <f t="shared" si="0"/>
        <v>4111</v>
      </c>
      <c r="L60"/>
      <c r="M60"/>
      <c r="N60"/>
      <c r="O60"/>
      <c r="P60"/>
      <c r="Q60"/>
    </row>
    <row r="61" spans="1:17" x14ac:dyDescent="0.35">
      <c r="A61" s="24" t="s">
        <v>66</v>
      </c>
      <c r="B61" s="25">
        <v>7</v>
      </c>
      <c r="C61" s="25">
        <v>1</v>
      </c>
      <c r="D61" s="25">
        <v>0</v>
      </c>
      <c r="E61" s="25">
        <v>163</v>
      </c>
      <c r="F61" s="25">
        <v>0</v>
      </c>
      <c r="G61" s="25">
        <v>3</v>
      </c>
      <c r="H61" s="25">
        <v>698</v>
      </c>
      <c r="I61" s="25">
        <v>322</v>
      </c>
      <c r="J61" s="25">
        <v>0</v>
      </c>
      <c r="K61" s="36">
        <f t="shared" si="0"/>
        <v>1194</v>
      </c>
      <c r="L61"/>
      <c r="M61"/>
      <c r="N61"/>
      <c r="O61"/>
      <c r="P61"/>
      <c r="Q61"/>
    </row>
    <row r="62" spans="1:17" x14ac:dyDescent="0.35">
      <c r="A62" s="24" t="s">
        <v>67</v>
      </c>
      <c r="B62" s="25">
        <v>13</v>
      </c>
      <c r="C62" s="25">
        <v>5</v>
      </c>
      <c r="D62" s="25">
        <v>2</v>
      </c>
      <c r="E62" s="25">
        <v>4751</v>
      </c>
      <c r="F62" s="25">
        <v>30</v>
      </c>
      <c r="G62" s="25">
        <v>144</v>
      </c>
      <c r="H62" s="25">
        <v>2497</v>
      </c>
      <c r="I62" s="25">
        <v>6911</v>
      </c>
      <c r="J62" s="25">
        <v>7</v>
      </c>
      <c r="K62" s="36">
        <f t="shared" si="0"/>
        <v>14360</v>
      </c>
      <c r="L62"/>
      <c r="M62"/>
      <c r="N62"/>
      <c r="O62"/>
      <c r="P62"/>
      <c r="Q62"/>
    </row>
    <row r="63" spans="1:17" x14ac:dyDescent="0.35">
      <c r="A63" s="24" t="s">
        <v>68</v>
      </c>
      <c r="B63" s="25">
        <v>36</v>
      </c>
      <c r="C63" s="25">
        <v>7</v>
      </c>
      <c r="D63" s="25">
        <v>1</v>
      </c>
      <c r="E63" s="25">
        <v>1912</v>
      </c>
      <c r="F63" s="25">
        <v>16</v>
      </c>
      <c r="G63" s="25">
        <v>150</v>
      </c>
      <c r="H63" s="25">
        <v>5787</v>
      </c>
      <c r="I63" s="25">
        <v>4740</v>
      </c>
      <c r="J63" s="25">
        <v>4</v>
      </c>
      <c r="K63" s="36">
        <f t="shared" si="0"/>
        <v>12653</v>
      </c>
      <c r="L63"/>
      <c r="M63"/>
      <c r="N63"/>
      <c r="O63"/>
      <c r="P63"/>
      <c r="Q63"/>
    </row>
    <row r="64" spans="1:17" x14ac:dyDescent="0.35">
      <c r="A64" s="24" t="s">
        <v>69</v>
      </c>
      <c r="B64" s="25">
        <v>11</v>
      </c>
      <c r="C64" s="25">
        <v>0</v>
      </c>
      <c r="D64" s="25">
        <v>0</v>
      </c>
      <c r="E64" s="25">
        <v>150</v>
      </c>
      <c r="F64" s="25">
        <v>2</v>
      </c>
      <c r="G64" s="25">
        <v>14</v>
      </c>
      <c r="H64" s="25">
        <v>1743</v>
      </c>
      <c r="I64" s="25">
        <v>501</v>
      </c>
      <c r="J64" s="25">
        <v>0</v>
      </c>
      <c r="K64" s="36">
        <f t="shared" si="0"/>
        <v>2421</v>
      </c>
      <c r="L64"/>
      <c r="M64"/>
      <c r="N64"/>
      <c r="O64"/>
      <c r="P64"/>
      <c r="Q64"/>
    </row>
    <row r="65" spans="1:17" x14ac:dyDescent="0.35">
      <c r="A65" s="24" t="s">
        <v>70</v>
      </c>
      <c r="B65" s="25">
        <v>341</v>
      </c>
      <c r="C65" s="25">
        <v>52</v>
      </c>
      <c r="D65" s="25">
        <v>10</v>
      </c>
      <c r="E65" s="25">
        <v>24143</v>
      </c>
      <c r="F65" s="25">
        <v>124</v>
      </c>
      <c r="G65" s="25">
        <v>1046</v>
      </c>
      <c r="H65" s="25">
        <v>46220</v>
      </c>
      <c r="I65" s="25">
        <v>45032</v>
      </c>
      <c r="J65" s="25">
        <v>54</v>
      </c>
      <c r="K65" s="36">
        <f t="shared" si="0"/>
        <v>117022</v>
      </c>
      <c r="L65"/>
      <c r="M65"/>
      <c r="N65"/>
      <c r="O65"/>
      <c r="P65"/>
      <c r="Q65"/>
    </row>
    <row r="66" spans="1:17" x14ac:dyDescent="0.35">
      <c r="A66" s="24" t="s">
        <v>71</v>
      </c>
      <c r="B66" s="25">
        <v>7</v>
      </c>
      <c r="C66" s="25">
        <v>1</v>
      </c>
      <c r="D66" s="25">
        <v>0</v>
      </c>
      <c r="E66" s="25">
        <v>392</v>
      </c>
      <c r="F66" s="25">
        <v>2</v>
      </c>
      <c r="G66" s="25">
        <v>19</v>
      </c>
      <c r="H66" s="25">
        <v>2457</v>
      </c>
      <c r="I66" s="25">
        <v>1176</v>
      </c>
      <c r="J66" s="25">
        <v>2</v>
      </c>
      <c r="K66" s="36">
        <f t="shared" si="0"/>
        <v>4056</v>
      </c>
      <c r="L66"/>
      <c r="M66"/>
      <c r="N66"/>
      <c r="O66"/>
      <c r="P66"/>
      <c r="Q66"/>
    </row>
    <row r="67" spans="1:17" x14ac:dyDescent="0.35">
      <c r="A67" s="26" t="s">
        <v>6</v>
      </c>
      <c r="B67" s="27">
        <f>SUM(B3:B66)</f>
        <v>4597</v>
      </c>
      <c r="C67" s="27">
        <f t="shared" ref="C67:J67" si="1">SUM(C3:C66)</f>
        <v>975</v>
      </c>
      <c r="D67" s="27">
        <f t="shared" si="1"/>
        <v>369</v>
      </c>
      <c r="E67" s="27">
        <f t="shared" si="1"/>
        <v>742429</v>
      </c>
      <c r="F67" s="27">
        <f t="shared" si="1"/>
        <v>3913</v>
      </c>
      <c r="G67" s="27">
        <f t="shared" si="1"/>
        <v>20499</v>
      </c>
      <c r="H67" s="27">
        <f t="shared" si="1"/>
        <v>687433</v>
      </c>
      <c r="I67" s="27">
        <f t="shared" si="1"/>
        <v>983477</v>
      </c>
      <c r="J67" s="35">
        <f t="shared" si="1"/>
        <v>893</v>
      </c>
      <c r="K67" s="37">
        <f>SUM(K3:K66)</f>
        <v>2444585</v>
      </c>
      <c r="L67"/>
      <c r="M67"/>
      <c r="N67"/>
      <c r="O67"/>
      <c r="P67"/>
      <c r="Q67"/>
    </row>
    <row r="68" spans="1:17" x14ac:dyDescent="0.35">
      <c r="A68"/>
      <c r="B68"/>
      <c r="C68"/>
      <c r="D68"/>
      <c r="E68"/>
      <c r="F68"/>
      <c r="G68"/>
      <c r="H68"/>
      <c r="I68"/>
      <c r="J68"/>
      <c r="K68"/>
      <c r="L68"/>
      <c r="M68"/>
      <c r="N68"/>
      <c r="O68"/>
      <c r="P68"/>
      <c r="Q68"/>
    </row>
    <row r="69" spans="1:17" x14ac:dyDescent="0.35">
      <c r="A69"/>
      <c r="B69"/>
      <c r="C69"/>
      <c r="D69"/>
      <c r="E69"/>
      <c r="F69"/>
      <c r="G69"/>
      <c r="H69"/>
      <c r="I69"/>
      <c r="J69"/>
      <c r="K69"/>
      <c r="L69"/>
      <c r="M69"/>
      <c r="N69"/>
      <c r="O69"/>
      <c r="P69"/>
      <c r="Q69"/>
    </row>
    <row r="70" spans="1:17" x14ac:dyDescent="0.35">
      <c r="A70"/>
      <c r="B70"/>
      <c r="C70"/>
      <c r="D70"/>
      <c r="E70"/>
      <c r="F70"/>
      <c r="G70"/>
      <c r="H70"/>
      <c r="I70"/>
      <c r="J70"/>
      <c r="K70"/>
      <c r="L70"/>
      <c r="M70"/>
      <c r="N70"/>
      <c r="O70"/>
      <c r="P70"/>
      <c r="Q70"/>
    </row>
    <row r="71" spans="1:17" x14ac:dyDescent="0.35">
      <c r="A71"/>
      <c r="B71"/>
      <c r="C71"/>
      <c r="D71"/>
      <c r="E71"/>
      <c r="F71"/>
      <c r="G71"/>
      <c r="H71"/>
      <c r="I71"/>
      <c r="J71"/>
      <c r="K71"/>
      <c r="L71"/>
      <c r="M71"/>
      <c r="N71"/>
      <c r="O71"/>
      <c r="P71"/>
      <c r="Q71"/>
    </row>
  </sheetData>
  <mergeCells count="1">
    <mergeCell ref="B1:J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B53C0-4E55-49D8-AEC8-C711EBC7F26F}">
  <dimension ref="A1:AB38"/>
  <sheetViews>
    <sheetView workbookViewId="0">
      <selection activeCell="K15" sqref="K15"/>
    </sheetView>
  </sheetViews>
  <sheetFormatPr defaultRowHeight="14.5" x14ac:dyDescent="0.35"/>
  <cols>
    <col min="1" max="1" width="13.08984375" customWidth="1"/>
    <col min="2" max="2" width="16.36328125" customWidth="1"/>
    <col min="3" max="3" width="13.6328125" customWidth="1"/>
    <col min="5" max="5" width="19.08984375" customWidth="1"/>
    <col min="27" max="27" width="16.54296875" customWidth="1"/>
    <col min="28" max="28" width="13.6328125" customWidth="1"/>
  </cols>
  <sheetData>
    <row r="1" spans="1:28" x14ac:dyDescent="0.35">
      <c r="A1" s="104" t="s">
        <v>90</v>
      </c>
      <c r="B1" s="105"/>
      <c r="C1" s="105"/>
      <c r="D1" s="105" t="s">
        <v>91</v>
      </c>
      <c r="E1" s="105"/>
      <c r="F1" s="105"/>
      <c r="G1" s="106" t="s">
        <v>101</v>
      </c>
      <c r="H1" s="109"/>
      <c r="I1" s="104"/>
      <c r="J1" s="105" t="s">
        <v>0</v>
      </c>
      <c r="K1" s="105"/>
      <c r="L1" s="105"/>
      <c r="M1" s="105" t="s">
        <v>92</v>
      </c>
      <c r="N1" s="105"/>
      <c r="O1" s="105"/>
      <c r="P1" s="105" t="s">
        <v>1</v>
      </c>
      <c r="Q1" s="105"/>
      <c r="R1" s="105"/>
      <c r="S1" s="105" t="s">
        <v>2</v>
      </c>
      <c r="T1" s="105"/>
      <c r="U1" s="105"/>
      <c r="V1" s="105" t="s">
        <v>88</v>
      </c>
      <c r="W1" s="105"/>
      <c r="X1" s="105"/>
      <c r="Y1" s="105" t="s">
        <v>93</v>
      </c>
      <c r="Z1" s="105"/>
      <c r="AA1" s="106"/>
      <c r="AB1" s="102" t="s">
        <v>3</v>
      </c>
    </row>
    <row r="2" spans="1:28" x14ac:dyDescent="0.35">
      <c r="A2" s="53" t="s">
        <v>73</v>
      </c>
      <c r="B2" s="43" t="s">
        <v>74</v>
      </c>
      <c r="C2" s="42" t="s">
        <v>94</v>
      </c>
      <c r="D2" s="43" t="s">
        <v>73</v>
      </c>
      <c r="E2" s="43" t="s">
        <v>74</v>
      </c>
      <c r="F2" s="51" t="s">
        <v>100</v>
      </c>
      <c r="G2" s="51" t="s">
        <v>73</v>
      </c>
      <c r="H2" s="90" t="s">
        <v>74</v>
      </c>
      <c r="I2" s="51" t="s">
        <v>102</v>
      </c>
      <c r="J2" s="43" t="s">
        <v>73</v>
      </c>
      <c r="K2" s="43" t="s">
        <v>74</v>
      </c>
      <c r="L2" s="51" t="s">
        <v>103</v>
      </c>
      <c r="M2" s="43" t="s">
        <v>73</v>
      </c>
      <c r="N2" s="43" t="s">
        <v>74</v>
      </c>
      <c r="O2" s="51" t="s">
        <v>95</v>
      </c>
      <c r="P2" s="43" t="s">
        <v>73</v>
      </c>
      <c r="Q2" s="43" t="s">
        <v>74</v>
      </c>
      <c r="R2" s="52" t="s">
        <v>105</v>
      </c>
      <c r="S2" s="43" t="s">
        <v>73</v>
      </c>
      <c r="T2" s="43" t="s">
        <v>74</v>
      </c>
      <c r="U2" s="42" t="s">
        <v>75</v>
      </c>
      <c r="V2" s="43" t="s">
        <v>73</v>
      </c>
      <c r="W2" s="43" t="s">
        <v>74</v>
      </c>
      <c r="X2" s="42" t="s">
        <v>96</v>
      </c>
      <c r="Y2" s="43" t="s">
        <v>73</v>
      </c>
      <c r="Z2" s="43" t="s">
        <v>74</v>
      </c>
      <c r="AA2" s="44" t="s">
        <v>97</v>
      </c>
      <c r="AB2" s="103"/>
    </row>
    <row r="3" spans="1:28" x14ac:dyDescent="0.35">
      <c r="A3">
        <v>562</v>
      </c>
      <c r="B3">
        <v>4035</v>
      </c>
      <c r="C3">
        <v>4597</v>
      </c>
      <c r="D3">
        <v>79</v>
      </c>
      <c r="E3">
        <v>896</v>
      </c>
      <c r="F3">
        <v>975</v>
      </c>
      <c r="G3">
        <v>193</v>
      </c>
      <c r="H3">
        <v>176</v>
      </c>
      <c r="I3">
        <v>369</v>
      </c>
      <c r="J3">
        <v>28769</v>
      </c>
      <c r="K3">
        <v>713660</v>
      </c>
      <c r="L3">
        <v>742429</v>
      </c>
      <c r="M3">
        <v>339</v>
      </c>
      <c r="N3">
        <v>3574</v>
      </c>
      <c r="O3">
        <v>3913</v>
      </c>
      <c r="P3">
        <v>2056</v>
      </c>
      <c r="Q3">
        <v>18443</v>
      </c>
      <c r="R3">
        <v>20499</v>
      </c>
      <c r="S3">
        <v>37759</v>
      </c>
      <c r="T3">
        <v>649674</v>
      </c>
      <c r="U3">
        <v>687433</v>
      </c>
      <c r="V3">
        <v>50278</v>
      </c>
      <c r="W3">
        <v>933199</v>
      </c>
      <c r="X3">
        <v>983477</v>
      </c>
      <c r="Y3">
        <v>88</v>
      </c>
      <c r="Z3">
        <v>805</v>
      </c>
      <c r="AA3">
        <v>893</v>
      </c>
      <c r="AB3">
        <v>2444585</v>
      </c>
    </row>
    <row r="4" spans="1:28" x14ac:dyDescent="0.35">
      <c r="C4">
        <f>SUM(A3:B3)</f>
        <v>4597</v>
      </c>
      <c r="F4">
        <f>SUM(D3:E3)</f>
        <v>975</v>
      </c>
    </row>
    <row r="7" spans="1:28" x14ac:dyDescent="0.35">
      <c r="A7" s="127" t="s">
        <v>90</v>
      </c>
      <c r="B7" s="128" t="s">
        <v>73</v>
      </c>
      <c r="C7" s="122">
        <v>562</v>
      </c>
    </row>
    <row r="8" spans="1:28" x14ac:dyDescent="0.35">
      <c r="A8" s="129"/>
      <c r="B8" s="130" t="s">
        <v>74</v>
      </c>
      <c r="C8" s="122">
        <v>4035</v>
      </c>
    </row>
    <row r="9" spans="1:28" x14ac:dyDescent="0.35">
      <c r="A9" s="129"/>
      <c r="B9" s="131" t="s">
        <v>94</v>
      </c>
      <c r="C9" s="122">
        <v>4597</v>
      </c>
    </row>
    <row r="10" spans="1:28" x14ac:dyDescent="0.35">
      <c r="A10" s="129" t="s">
        <v>91</v>
      </c>
      <c r="B10" s="130" t="s">
        <v>73</v>
      </c>
      <c r="C10" s="122">
        <v>79</v>
      </c>
    </row>
    <row r="11" spans="1:28" x14ac:dyDescent="0.35">
      <c r="A11" s="129"/>
      <c r="B11" s="130" t="s">
        <v>74</v>
      </c>
      <c r="C11" s="122">
        <v>896</v>
      </c>
    </row>
    <row r="12" spans="1:28" x14ac:dyDescent="0.35">
      <c r="A12" s="129"/>
      <c r="B12" s="132" t="s">
        <v>100</v>
      </c>
      <c r="C12" s="122">
        <v>975</v>
      </c>
    </row>
    <row r="13" spans="1:28" x14ac:dyDescent="0.35">
      <c r="A13" s="133" t="s">
        <v>101</v>
      </c>
      <c r="B13" s="132" t="s">
        <v>73</v>
      </c>
      <c r="C13" s="122">
        <v>193</v>
      </c>
    </row>
    <row r="14" spans="1:28" x14ac:dyDescent="0.35">
      <c r="A14" s="134"/>
      <c r="B14" s="135" t="s">
        <v>74</v>
      </c>
      <c r="C14" s="122">
        <v>176</v>
      </c>
    </row>
    <row r="15" spans="1:28" x14ac:dyDescent="0.35">
      <c r="A15" s="127"/>
      <c r="B15" s="132" t="s">
        <v>102</v>
      </c>
      <c r="C15" s="122">
        <v>369</v>
      </c>
    </row>
    <row r="16" spans="1:28" x14ac:dyDescent="0.35">
      <c r="A16" s="137" t="s">
        <v>0</v>
      </c>
      <c r="B16" s="138" t="s">
        <v>73</v>
      </c>
      <c r="C16" s="139">
        <v>28769</v>
      </c>
      <c r="E16" t="s">
        <v>120</v>
      </c>
      <c r="F16">
        <f>(C16/C18)*100</f>
        <v>3.8749833317394655</v>
      </c>
    </row>
    <row r="17" spans="1:6" x14ac:dyDescent="0.35">
      <c r="A17" s="137"/>
      <c r="B17" s="138" t="s">
        <v>74</v>
      </c>
      <c r="C17" s="139">
        <v>713660</v>
      </c>
      <c r="E17" t="s">
        <v>121</v>
      </c>
      <c r="F17">
        <f>(C17/C18)*100</f>
        <v>96.125016668260528</v>
      </c>
    </row>
    <row r="18" spans="1:6" x14ac:dyDescent="0.35">
      <c r="A18" s="137"/>
      <c r="B18" s="140" t="s">
        <v>103</v>
      </c>
      <c r="C18" s="139">
        <v>742429</v>
      </c>
    </row>
    <row r="19" spans="1:6" x14ac:dyDescent="0.35">
      <c r="A19" s="129" t="s">
        <v>92</v>
      </c>
      <c r="B19" s="130" t="s">
        <v>73</v>
      </c>
      <c r="C19" s="122">
        <v>339</v>
      </c>
    </row>
    <row r="20" spans="1:6" x14ac:dyDescent="0.35">
      <c r="A20" s="129"/>
      <c r="B20" s="130" t="s">
        <v>74</v>
      </c>
      <c r="C20" s="122">
        <v>3574</v>
      </c>
    </row>
    <row r="21" spans="1:6" x14ac:dyDescent="0.35">
      <c r="A21" s="129"/>
      <c r="B21" s="132" t="s">
        <v>95</v>
      </c>
      <c r="C21" s="122">
        <v>3913</v>
      </c>
    </row>
    <row r="22" spans="1:6" x14ac:dyDescent="0.35">
      <c r="A22" s="129" t="s">
        <v>1</v>
      </c>
      <c r="B22" s="130" t="s">
        <v>73</v>
      </c>
      <c r="C22" s="122">
        <v>2056</v>
      </c>
    </row>
    <row r="23" spans="1:6" x14ac:dyDescent="0.35">
      <c r="A23" s="129"/>
      <c r="B23" s="130" t="s">
        <v>74</v>
      </c>
      <c r="C23" s="122">
        <v>18443</v>
      </c>
    </row>
    <row r="24" spans="1:6" x14ac:dyDescent="0.35">
      <c r="A24" s="129"/>
      <c r="B24" s="130" t="s">
        <v>105</v>
      </c>
      <c r="C24" s="122">
        <v>20499</v>
      </c>
    </row>
    <row r="25" spans="1:6" x14ac:dyDescent="0.35">
      <c r="A25" s="129" t="s">
        <v>2</v>
      </c>
      <c r="B25" s="144" t="s">
        <v>73</v>
      </c>
      <c r="C25" s="145">
        <v>37759</v>
      </c>
    </row>
    <row r="26" spans="1:6" x14ac:dyDescent="0.35">
      <c r="A26" s="129"/>
      <c r="B26" s="144" t="s">
        <v>74</v>
      </c>
      <c r="C26" s="145">
        <v>649674</v>
      </c>
      <c r="E26" t="s">
        <v>127</v>
      </c>
      <c r="F26">
        <f>(C26/C27)*100</f>
        <v>94.507246524388549</v>
      </c>
    </row>
    <row r="27" spans="1:6" x14ac:dyDescent="0.35">
      <c r="A27" s="129"/>
      <c r="B27" s="146" t="s">
        <v>75</v>
      </c>
      <c r="C27" s="145">
        <v>687433</v>
      </c>
    </row>
    <row r="28" spans="1:6" x14ac:dyDescent="0.35">
      <c r="A28" s="129" t="s">
        <v>88</v>
      </c>
      <c r="B28" s="141" t="s">
        <v>73</v>
      </c>
      <c r="C28" s="142">
        <v>50278</v>
      </c>
    </row>
    <row r="29" spans="1:6" x14ac:dyDescent="0.35">
      <c r="A29" s="129"/>
      <c r="B29" s="141" t="s">
        <v>74</v>
      </c>
      <c r="C29" s="142">
        <v>933199</v>
      </c>
      <c r="E29" t="s">
        <v>128</v>
      </c>
      <c r="F29">
        <f>(C29/C30)*100</f>
        <v>94.88772996216484</v>
      </c>
    </row>
    <row r="30" spans="1:6" x14ac:dyDescent="0.35">
      <c r="A30" s="129"/>
      <c r="B30" s="143" t="s">
        <v>96</v>
      </c>
      <c r="C30" s="142">
        <v>983477</v>
      </c>
    </row>
    <row r="31" spans="1:6" x14ac:dyDescent="0.35">
      <c r="A31" s="129" t="s">
        <v>93</v>
      </c>
      <c r="B31" s="130" t="s">
        <v>73</v>
      </c>
      <c r="C31" s="122">
        <v>88</v>
      </c>
    </row>
    <row r="32" spans="1:6" x14ac:dyDescent="0.35">
      <c r="A32" s="129"/>
      <c r="B32" s="130" t="s">
        <v>74</v>
      </c>
      <c r="C32" s="122">
        <v>805</v>
      </c>
    </row>
    <row r="33" spans="1:6" x14ac:dyDescent="0.35">
      <c r="A33" s="133"/>
      <c r="B33" s="136" t="s">
        <v>97</v>
      </c>
      <c r="C33" s="122">
        <v>893</v>
      </c>
    </row>
    <row r="36" spans="1:6" x14ac:dyDescent="0.35">
      <c r="B36" s="147" t="s">
        <v>124</v>
      </c>
      <c r="C36" s="122">
        <f>C7+C10+C13+C16+C19+C22+C25+C28+C31</f>
        <v>120123</v>
      </c>
      <c r="E36" t="s">
        <v>126</v>
      </c>
      <c r="F36">
        <f>(C36/C38)*100</f>
        <v>4.9138401814622927</v>
      </c>
    </row>
    <row r="37" spans="1:6" x14ac:dyDescent="0.35">
      <c r="B37" s="147" t="s">
        <v>123</v>
      </c>
      <c r="C37" s="122">
        <f>C8+C11+C14+C17+C20+C23+C26+C29+C32</f>
        <v>2324462</v>
      </c>
      <c r="E37" t="s">
        <v>125</v>
      </c>
      <c r="F37">
        <f>(C37/C38)*100</f>
        <v>95.086159818537709</v>
      </c>
    </row>
    <row r="38" spans="1:6" x14ac:dyDescent="0.35">
      <c r="B38" s="147" t="s">
        <v>122</v>
      </c>
      <c r="C38" s="122">
        <f>C9+C12+C15+C18+C21+C24+C27+C30+C33</f>
        <v>2444585</v>
      </c>
    </row>
  </sheetData>
  <mergeCells count="19">
    <mergeCell ref="A31:A33"/>
    <mergeCell ref="A13:A15"/>
    <mergeCell ref="A16:A18"/>
    <mergeCell ref="A19:A21"/>
    <mergeCell ref="A22:A24"/>
    <mergeCell ref="A25:A27"/>
    <mergeCell ref="A28:A30"/>
    <mergeCell ref="S1:U1"/>
    <mergeCell ref="V1:X1"/>
    <mergeCell ref="Y1:AA1"/>
    <mergeCell ref="AB1:AB2"/>
    <mergeCell ref="A7:A9"/>
    <mergeCell ref="A10:A12"/>
    <mergeCell ref="A1:C1"/>
    <mergeCell ref="D1:F1"/>
    <mergeCell ref="G1:I1"/>
    <mergeCell ref="J1:L1"/>
    <mergeCell ref="M1:O1"/>
    <mergeCell ref="P1:R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3560B8-5D12-4E35-AABA-E028C689176C}">
  <dimension ref="A1:B25"/>
  <sheetViews>
    <sheetView workbookViewId="0">
      <selection activeCell="B2" sqref="B2"/>
    </sheetView>
  </sheetViews>
  <sheetFormatPr defaultRowHeight="14.5" x14ac:dyDescent="0.35"/>
  <cols>
    <col min="1" max="1" width="21.7265625" customWidth="1"/>
    <col min="2" max="2" width="8.7265625" style="122"/>
  </cols>
  <sheetData>
    <row r="1" spans="1:2" x14ac:dyDescent="0.35">
      <c r="A1" t="s">
        <v>153</v>
      </c>
      <c r="B1" s="122" t="s">
        <v>154</v>
      </c>
    </row>
    <row r="2" spans="1:2" x14ac:dyDescent="0.35">
      <c r="A2" t="s">
        <v>134</v>
      </c>
      <c r="B2" s="122">
        <v>234568</v>
      </c>
    </row>
    <row r="3" spans="1:2" x14ac:dyDescent="0.35">
      <c r="A3" t="s">
        <v>135</v>
      </c>
      <c r="B3" s="122">
        <v>229196</v>
      </c>
    </row>
    <row r="4" spans="1:2" x14ac:dyDescent="0.35">
      <c r="A4" t="s">
        <v>142</v>
      </c>
      <c r="B4" s="122">
        <v>219196</v>
      </c>
    </row>
    <row r="5" spans="1:2" x14ac:dyDescent="0.35">
      <c r="A5" t="s">
        <v>143</v>
      </c>
      <c r="B5" s="122">
        <v>209180</v>
      </c>
    </row>
    <row r="6" spans="1:2" x14ac:dyDescent="0.35">
      <c r="A6" t="s">
        <v>132</v>
      </c>
      <c r="B6" s="122">
        <v>201820</v>
      </c>
    </row>
    <row r="7" spans="1:2" x14ac:dyDescent="0.35">
      <c r="A7" t="s">
        <v>133</v>
      </c>
      <c r="B7" s="122">
        <v>197924</v>
      </c>
    </row>
    <row r="8" spans="1:2" x14ac:dyDescent="0.35">
      <c r="A8" t="s">
        <v>141</v>
      </c>
      <c r="B8" s="122">
        <v>196750</v>
      </c>
    </row>
    <row r="9" spans="1:2" x14ac:dyDescent="0.35">
      <c r="A9" t="s">
        <v>140</v>
      </c>
      <c r="B9" s="122">
        <v>196091</v>
      </c>
    </row>
    <row r="10" spans="1:2" x14ac:dyDescent="0.35">
      <c r="A10" t="s">
        <v>131</v>
      </c>
      <c r="B10" s="122">
        <v>168970</v>
      </c>
    </row>
    <row r="11" spans="1:2" x14ac:dyDescent="0.35">
      <c r="A11" t="s">
        <v>139</v>
      </c>
      <c r="B11" s="122">
        <v>156898</v>
      </c>
    </row>
    <row r="12" spans="1:2" x14ac:dyDescent="0.35">
      <c r="A12" t="s">
        <v>136</v>
      </c>
      <c r="B12" s="122">
        <v>150806</v>
      </c>
    </row>
    <row r="13" spans="1:2" x14ac:dyDescent="0.35">
      <c r="A13" t="s">
        <v>144</v>
      </c>
      <c r="B13" s="122">
        <v>126047</v>
      </c>
    </row>
    <row r="14" spans="1:2" x14ac:dyDescent="0.35">
      <c r="A14" t="s">
        <v>130</v>
      </c>
      <c r="B14" s="122">
        <v>72703</v>
      </c>
    </row>
    <row r="15" spans="1:2" x14ac:dyDescent="0.35">
      <c r="A15" t="s">
        <v>138</v>
      </c>
      <c r="B15" s="122">
        <v>67283</v>
      </c>
    </row>
    <row r="16" spans="1:2" x14ac:dyDescent="0.35">
      <c r="A16" t="s">
        <v>147</v>
      </c>
      <c r="B16" s="122">
        <v>4367</v>
      </c>
    </row>
    <row r="17" spans="1:2" x14ac:dyDescent="0.35">
      <c r="A17" t="s">
        <v>146</v>
      </c>
      <c r="B17" s="122">
        <v>4193</v>
      </c>
    </row>
    <row r="18" spans="1:2" x14ac:dyDescent="0.35">
      <c r="A18" t="s">
        <v>148</v>
      </c>
      <c r="B18" s="122">
        <v>2642</v>
      </c>
    </row>
    <row r="19" spans="1:2" x14ac:dyDescent="0.35">
      <c r="A19" t="s">
        <v>149</v>
      </c>
      <c r="B19" s="122">
        <v>1692</v>
      </c>
    </row>
    <row r="20" spans="1:2" x14ac:dyDescent="0.35">
      <c r="A20" t="s">
        <v>150</v>
      </c>
      <c r="B20" s="122">
        <v>1628</v>
      </c>
    </row>
    <row r="21" spans="1:2" x14ac:dyDescent="0.35">
      <c r="A21" t="s">
        <v>151</v>
      </c>
      <c r="B21" s="122">
        <v>1443</v>
      </c>
    </row>
    <row r="22" spans="1:2" x14ac:dyDescent="0.35">
      <c r="A22" t="s">
        <v>152</v>
      </c>
      <c r="B22" s="122">
        <v>1040</v>
      </c>
    </row>
    <row r="23" spans="1:2" x14ac:dyDescent="0.35">
      <c r="A23" t="s">
        <v>137</v>
      </c>
      <c r="B23" s="122">
        <v>76</v>
      </c>
    </row>
    <row r="24" spans="1:2" x14ac:dyDescent="0.35">
      <c r="A24" t="s">
        <v>129</v>
      </c>
      <c r="B24" s="122">
        <v>68</v>
      </c>
    </row>
    <row r="25" spans="1:2" x14ac:dyDescent="0.35">
      <c r="A25" t="s">
        <v>145</v>
      </c>
      <c r="B25" s="122">
        <v>4</v>
      </c>
    </row>
  </sheetData>
  <sortState xmlns:xlrd2="http://schemas.microsoft.com/office/spreadsheetml/2017/richdata2" ref="A2:B25">
    <sortCondition descending="1" ref="B2:B25"/>
  </sortState>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BAB14-35B6-4808-A90D-FD4865A20ADF}">
  <dimension ref="A1:J44"/>
  <sheetViews>
    <sheetView workbookViewId="0">
      <selection activeCell="L16" sqref="L16"/>
    </sheetView>
  </sheetViews>
  <sheetFormatPr defaultRowHeight="14.5" x14ac:dyDescent="0.35"/>
  <cols>
    <col min="1" max="2" width="31.26953125" customWidth="1"/>
    <col min="8" max="8" width="11.1796875" customWidth="1"/>
    <col min="9" max="9" width="14.90625" customWidth="1"/>
    <col min="10" max="10" width="18.81640625" customWidth="1"/>
  </cols>
  <sheetData>
    <row r="1" spans="1:10" x14ac:dyDescent="0.35">
      <c r="A1" s="98" t="s">
        <v>72</v>
      </c>
      <c r="B1" s="150"/>
    </row>
    <row r="2" spans="1:10" x14ac:dyDescent="0.35">
      <c r="A2" s="55" t="s">
        <v>76</v>
      </c>
      <c r="B2" s="151"/>
      <c r="C2" s="122">
        <v>1256055</v>
      </c>
      <c r="D2" s="122">
        <f>SUM(C3:C10)</f>
        <v>1256055</v>
      </c>
      <c r="H2" s="155" t="s">
        <v>167</v>
      </c>
      <c r="I2" s="155"/>
      <c r="J2" s="155"/>
    </row>
    <row r="3" spans="1:10" x14ac:dyDescent="0.35">
      <c r="A3" s="56" t="s">
        <v>77</v>
      </c>
      <c r="B3" s="152" t="str">
        <f>A2&amp;" "&amp;A3</f>
        <v>Female &lt;18</v>
      </c>
      <c r="C3" s="122">
        <v>68</v>
      </c>
      <c r="H3" s="56" t="s">
        <v>77</v>
      </c>
      <c r="I3" s="152" t="s">
        <v>129</v>
      </c>
      <c r="J3" s="122">
        <v>68</v>
      </c>
    </row>
    <row r="4" spans="1:10" x14ac:dyDescent="0.35">
      <c r="A4" s="57" t="s">
        <v>78</v>
      </c>
      <c r="B4" s="152" t="str">
        <f>A2&amp;" "&amp;A4</f>
        <v>Female 18-24</v>
      </c>
      <c r="C4" s="122">
        <v>72703</v>
      </c>
      <c r="H4" s="57" t="s">
        <v>78</v>
      </c>
      <c r="I4" s="152" t="s">
        <v>130</v>
      </c>
      <c r="J4" s="122">
        <v>72703</v>
      </c>
    </row>
    <row r="5" spans="1:10" x14ac:dyDescent="0.35">
      <c r="A5" s="57" t="s">
        <v>79</v>
      </c>
      <c r="B5" s="152" t="str">
        <f>A2&amp;" "&amp;A5</f>
        <v>Female 25-34</v>
      </c>
      <c r="C5" s="122">
        <v>168970</v>
      </c>
      <c r="H5" s="57" t="s">
        <v>77</v>
      </c>
      <c r="I5" s="149" t="s">
        <v>137</v>
      </c>
      <c r="J5" s="122">
        <v>76</v>
      </c>
    </row>
    <row r="6" spans="1:10" x14ac:dyDescent="0.35">
      <c r="A6" s="57" t="s">
        <v>80</v>
      </c>
      <c r="B6" s="152" t="str">
        <f>A2&amp;" "&amp;A6</f>
        <v>Female 35-44</v>
      </c>
      <c r="C6" s="122">
        <v>201820</v>
      </c>
      <c r="H6" s="57" t="s">
        <v>78</v>
      </c>
      <c r="I6" s="149" t="s">
        <v>138</v>
      </c>
      <c r="J6" s="122">
        <v>67283</v>
      </c>
    </row>
    <row r="7" spans="1:10" x14ac:dyDescent="0.35">
      <c r="A7" s="57" t="s">
        <v>81</v>
      </c>
      <c r="B7" s="152" t="str">
        <f>A2&amp;" "&amp;A7</f>
        <v>Female 45-54</v>
      </c>
      <c r="C7" s="122">
        <v>197924</v>
      </c>
      <c r="H7" s="57" t="s">
        <v>77</v>
      </c>
      <c r="I7" s="149" t="s">
        <v>145</v>
      </c>
      <c r="J7" s="122">
        <v>4</v>
      </c>
    </row>
    <row r="8" spans="1:10" x14ac:dyDescent="0.35">
      <c r="A8" s="57" t="s">
        <v>82</v>
      </c>
      <c r="B8" s="152" t="str">
        <f>A2&amp;" "&amp;A8</f>
        <v>Female 55-64</v>
      </c>
      <c r="C8" s="122">
        <v>234568</v>
      </c>
      <c r="H8" s="57" t="s">
        <v>78</v>
      </c>
      <c r="I8" s="149" t="s">
        <v>146</v>
      </c>
      <c r="J8" s="122">
        <v>4193</v>
      </c>
    </row>
    <row r="9" spans="1:10" x14ac:dyDescent="0.35">
      <c r="A9" s="57" t="s">
        <v>83</v>
      </c>
      <c r="B9" s="152" t="str">
        <f>A2&amp;" "&amp;A9</f>
        <v>Female 65-74</v>
      </c>
      <c r="C9" s="122">
        <v>229196</v>
      </c>
    </row>
    <row r="10" spans="1:10" x14ac:dyDescent="0.35">
      <c r="A10" s="57" t="s">
        <v>84</v>
      </c>
      <c r="B10" s="152" t="str">
        <f>A2&amp;" "&amp;A10</f>
        <v>Female 75 AND OVER</v>
      </c>
      <c r="C10" s="122">
        <v>150806</v>
      </c>
      <c r="H10" s="149" t="s">
        <v>119</v>
      </c>
      <c r="J10" s="122">
        <f>SUM(J3:J8)</f>
        <v>144327</v>
      </c>
    </row>
    <row r="11" spans="1:10" x14ac:dyDescent="0.35">
      <c r="A11" s="58" t="s">
        <v>85</v>
      </c>
      <c r="B11" s="153"/>
      <c r="C11" s="122">
        <v>1171521</v>
      </c>
      <c r="H11" s="149" t="s">
        <v>168</v>
      </c>
      <c r="J11">
        <f>(J10/C30)*100</f>
        <v>5.9039468866903793</v>
      </c>
    </row>
    <row r="12" spans="1:10" x14ac:dyDescent="0.35">
      <c r="A12" s="57" t="s">
        <v>77</v>
      </c>
      <c r="B12" s="149" t="str">
        <f>A11&amp;" "&amp;A3</f>
        <v>Male &lt;18</v>
      </c>
      <c r="C12" s="122">
        <v>76</v>
      </c>
      <c r="H12" s="157"/>
      <c r="I12" s="157"/>
      <c r="J12" s="157"/>
    </row>
    <row r="13" spans="1:10" x14ac:dyDescent="0.35">
      <c r="A13" s="57" t="s">
        <v>78</v>
      </c>
      <c r="B13" s="149" t="str">
        <f>A11&amp;" "&amp;A4</f>
        <v>Male 18-24</v>
      </c>
      <c r="C13" s="122">
        <v>67283</v>
      </c>
    </row>
    <row r="14" spans="1:10" x14ac:dyDescent="0.35">
      <c r="A14" s="57" t="s">
        <v>79</v>
      </c>
      <c r="B14" s="149" t="str">
        <f>A11&amp;" "&amp;A5</f>
        <v>Male 25-34</v>
      </c>
      <c r="C14" s="122">
        <v>156898</v>
      </c>
    </row>
    <row r="15" spans="1:10" x14ac:dyDescent="0.35">
      <c r="A15" s="57" t="s">
        <v>80</v>
      </c>
      <c r="B15" s="149" t="str">
        <f>A11&amp;" "&amp;A6</f>
        <v>Male 35-44</v>
      </c>
      <c r="C15" s="122">
        <v>196091</v>
      </c>
    </row>
    <row r="16" spans="1:10" x14ac:dyDescent="0.35">
      <c r="A16" s="57" t="s">
        <v>81</v>
      </c>
      <c r="B16" s="149" t="str">
        <f>A11&amp;" "&amp;A7</f>
        <v>Male 45-54</v>
      </c>
      <c r="C16" s="122">
        <v>196750</v>
      </c>
    </row>
    <row r="17" spans="1:4" x14ac:dyDescent="0.35">
      <c r="A17" s="57" t="s">
        <v>82</v>
      </c>
      <c r="B17" s="149" t="str">
        <f>A11&amp;" "&amp;A8</f>
        <v>Male 55-64</v>
      </c>
      <c r="C17" s="122">
        <v>219196</v>
      </c>
    </row>
    <row r="18" spans="1:4" x14ac:dyDescent="0.35">
      <c r="A18" s="57" t="s">
        <v>83</v>
      </c>
      <c r="B18" s="149" t="str">
        <f>A11&amp;" "&amp;A9</f>
        <v>Male 65-74</v>
      </c>
      <c r="C18" s="122">
        <v>209180</v>
      </c>
    </row>
    <row r="19" spans="1:4" x14ac:dyDescent="0.35">
      <c r="A19" s="57" t="s">
        <v>84</v>
      </c>
      <c r="B19" s="149" t="str">
        <f>A11&amp;" "&amp;A10</f>
        <v>Male 75 AND OVER</v>
      </c>
      <c r="C19" s="122">
        <v>126047</v>
      </c>
    </row>
    <row r="20" spans="1:4" x14ac:dyDescent="0.35">
      <c r="A20" s="58" t="s">
        <v>104</v>
      </c>
      <c r="B20" s="153"/>
      <c r="C20" s="122">
        <v>17009</v>
      </c>
    </row>
    <row r="21" spans="1:4" x14ac:dyDescent="0.35">
      <c r="A21" s="57" t="s">
        <v>77</v>
      </c>
      <c r="B21" s="149" t="str">
        <f>A20&amp;" "&amp;A21</f>
        <v>Unknown &lt;18</v>
      </c>
      <c r="C21" s="122">
        <v>4</v>
      </c>
    </row>
    <row r="22" spans="1:4" x14ac:dyDescent="0.35">
      <c r="A22" s="57" t="s">
        <v>78</v>
      </c>
      <c r="B22" s="149" t="str">
        <f>A20&amp;" "&amp;A22</f>
        <v>Unknown 18-24</v>
      </c>
      <c r="C22" s="122">
        <v>4193</v>
      </c>
    </row>
    <row r="23" spans="1:4" x14ac:dyDescent="0.35">
      <c r="A23" s="57" t="s">
        <v>79</v>
      </c>
      <c r="B23" s="149" t="str">
        <f>A20&amp;" "&amp;A23</f>
        <v>Unknown 25-34</v>
      </c>
      <c r="C23" s="122">
        <v>4367</v>
      </c>
    </row>
    <row r="24" spans="1:4" x14ac:dyDescent="0.35">
      <c r="A24" s="57" t="s">
        <v>80</v>
      </c>
      <c r="B24" s="149" t="str">
        <f>A20&amp;" "&amp;A24</f>
        <v>Unknown 35-44</v>
      </c>
      <c r="C24" s="122">
        <v>2642</v>
      </c>
    </row>
    <row r="25" spans="1:4" x14ac:dyDescent="0.35">
      <c r="A25" s="57" t="s">
        <v>81</v>
      </c>
      <c r="B25" s="149" t="str">
        <f>A20&amp;" "&amp;A25</f>
        <v>Unknown 45-54</v>
      </c>
      <c r="C25" s="122">
        <v>1692</v>
      </c>
    </row>
    <row r="26" spans="1:4" x14ac:dyDescent="0.35">
      <c r="A26" s="57" t="s">
        <v>82</v>
      </c>
      <c r="B26" s="149" t="str">
        <f>A20&amp;" "&amp;A26</f>
        <v>Unknown 55-64</v>
      </c>
      <c r="C26" s="122">
        <v>1628</v>
      </c>
    </row>
    <row r="27" spans="1:4" x14ac:dyDescent="0.35">
      <c r="A27" s="57" t="s">
        <v>83</v>
      </c>
      <c r="B27" s="149" t="str">
        <f>A20&amp;" "&amp;A27</f>
        <v>Unknown 65-74</v>
      </c>
      <c r="C27" s="122">
        <v>1443</v>
      </c>
    </row>
    <row r="28" spans="1:4" x14ac:dyDescent="0.35">
      <c r="A28" s="57" t="s">
        <v>84</v>
      </c>
      <c r="B28" s="149" t="str">
        <f>A20&amp;" "&amp;A28</f>
        <v>Unknown 75 AND OVER</v>
      </c>
      <c r="C28" s="122">
        <v>1040</v>
      </c>
    </row>
    <row r="30" spans="1:4" x14ac:dyDescent="0.35">
      <c r="A30" s="149" t="s">
        <v>3</v>
      </c>
      <c r="B30" s="149"/>
      <c r="C30" s="122">
        <v>2444585</v>
      </c>
    </row>
    <row r="32" spans="1:4" x14ac:dyDescent="0.35">
      <c r="A32" s="55" t="s">
        <v>76</v>
      </c>
      <c r="B32" s="151"/>
      <c r="C32" s="122">
        <v>1256055</v>
      </c>
      <c r="D32">
        <f>(C32/C30)*100</f>
        <v>51.381113767776533</v>
      </c>
    </row>
    <row r="33" spans="1:4" x14ac:dyDescent="0.35">
      <c r="A33" s="58" t="s">
        <v>85</v>
      </c>
      <c r="B33" s="153"/>
      <c r="C33" s="122">
        <v>1171521</v>
      </c>
      <c r="D33">
        <f>(C33/C30)*100</f>
        <v>47.923103512457125</v>
      </c>
    </row>
    <row r="34" spans="1:4" x14ac:dyDescent="0.35">
      <c r="A34" s="58" t="s">
        <v>104</v>
      </c>
      <c r="B34" s="153"/>
      <c r="C34" s="122">
        <v>17009</v>
      </c>
    </row>
    <row r="36" spans="1:4" x14ac:dyDescent="0.35">
      <c r="A36" t="s">
        <v>155</v>
      </c>
      <c r="B36">
        <f>2022-1981</f>
        <v>41</v>
      </c>
    </row>
    <row r="37" spans="1:4" x14ac:dyDescent="0.35">
      <c r="A37" t="s">
        <v>156</v>
      </c>
      <c r="B37">
        <f>2022-1996</f>
        <v>26</v>
      </c>
    </row>
    <row r="39" spans="1:4" x14ac:dyDescent="0.35">
      <c r="A39" t="s">
        <v>157</v>
      </c>
      <c r="B39">
        <f>2022-1997</f>
        <v>25</v>
      </c>
    </row>
    <row r="41" spans="1:4" x14ac:dyDescent="0.35">
      <c r="A41" t="s">
        <v>160</v>
      </c>
    </row>
    <row r="42" spans="1:4" x14ac:dyDescent="0.35">
      <c r="B42" t="s">
        <v>158</v>
      </c>
    </row>
    <row r="44" spans="1:4" x14ac:dyDescent="0.35">
      <c r="B44" t="s">
        <v>159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A4ED8-A008-4E1C-B51E-32F4D25E3CC3}">
  <dimension ref="A1:K28"/>
  <sheetViews>
    <sheetView workbookViewId="0">
      <pane ySplit="1" topLeftCell="A2" activePane="bottomLeft" state="frozen"/>
      <selection pane="bottomLeft" activeCell="I30" sqref="I30"/>
    </sheetView>
  </sheetViews>
  <sheetFormatPr defaultRowHeight="14.5" x14ac:dyDescent="0.35"/>
  <cols>
    <col min="1" max="1" width="19.81640625" customWidth="1"/>
    <col min="2" max="2" width="22.36328125" customWidth="1"/>
    <col min="3" max="3" width="12.81640625" customWidth="1"/>
    <col min="4" max="4" width="16.36328125" customWidth="1"/>
    <col min="5" max="5" width="15.7265625" customWidth="1"/>
    <col min="6" max="6" width="13.26953125" customWidth="1"/>
    <col min="7" max="7" width="16.6328125" customWidth="1"/>
    <col min="8" max="8" width="15.7265625" customWidth="1"/>
    <col min="9" max="9" width="11.90625" customWidth="1"/>
    <col min="10" max="10" width="14.1796875" customWidth="1"/>
  </cols>
  <sheetData>
    <row r="1" spans="1:11" s="155" customFormat="1" x14ac:dyDescent="0.35">
      <c r="A1" s="155" t="s">
        <v>72</v>
      </c>
      <c r="C1" s="155" t="s">
        <v>94</v>
      </c>
      <c r="D1" s="155" t="s">
        <v>100</v>
      </c>
      <c r="E1" s="155" t="s">
        <v>102</v>
      </c>
      <c r="F1" s="155" t="s">
        <v>103</v>
      </c>
      <c r="G1" s="155" t="s">
        <v>95</v>
      </c>
      <c r="H1" s="155" t="s">
        <v>105</v>
      </c>
      <c r="I1" s="155" t="s">
        <v>75</v>
      </c>
      <c r="J1" s="155" t="s">
        <v>96</v>
      </c>
      <c r="K1" s="155" t="s">
        <v>97</v>
      </c>
    </row>
    <row r="2" spans="1:11" x14ac:dyDescent="0.35">
      <c r="A2" t="s">
        <v>82</v>
      </c>
      <c r="B2" t="s">
        <v>142</v>
      </c>
      <c r="C2" s="122">
        <v>549</v>
      </c>
      <c r="D2" s="122">
        <v>83</v>
      </c>
      <c r="E2" s="122">
        <v>12</v>
      </c>
      <c r="F2" s="122">
        <v>49671</v>
      </c>
      <c r="G2" s="122">
        <v>317</v>
      </c>
      <c r="H2" s="122">
        <v>1628</v>
      </c>
      <c r="I2" s="122">
        <v>82774</v>
      </c>
      <c r="J2" s="122">
        <v>84095</v>
      </c>
      <c r="K2" s="122">
        <v>67</v>
      </c>
    </row>
    <row r="3" spans="1:11" x14ac:dyDescent="0.35">
      <c r="A3" t="s">
        <v>82</v>
      </c>
      <c r="B3" t="s">
        <v>134</v>
      </c>
      <c r="C3" s="122">
        <v>337</v>
      </c>
      <c r="D3" s="122">
        <v>97</v>
      </c>
      <c r="E3" s="122">
        <v>8</v>
      </c>
      <c r="F3" s="122">
        <v>75904</v>
      </c>
      <c r="G3" s="122">
        <v>218</v>
      </c>
      <c r="H3" s="122">
        <v>877</v>
      </c>
      <c r="I3" s="122">
        <v>75649</v>
      </c>
      <c r="J3" s="122">
        <v>81398</v>
      </c>
      <c r="K3" s="122">
        <v>80</v>
      </c>
    </row>
    <row r="4" spans="1:11" x14ac:dyDescent="0.35">
      <c r="A4" t="s">
        <v>83</v>
      </c>
      <c r="B4" t="s">
        <v>143</v>
      </c>
      <c r="C4" s="122">
        <v>328</v>
      </c>
      <c r="D4" s="122">
        <v>82</v>
      </c>
      <c r="E4" s="122">
        <v>7</v>
      </c>
      <c r="F4" s="122">
        <v>56335</v>
      </c>
      <c r="G4" s="122">
        <v>201</v>
      </c>
      <c r="H4" s="122">
        <v>962</v>
      </c>
      <c r="I4" s="122">
        <v>72322</v>
      </c>
      <c r="J4" s="122">
        <v>78911</v>
      </c>
      <c r="K4" s="122">
        <v>32</v>
      </c>
    </row>
    <row r="5" spans="1:11" x14ac:dyDescent="0.35">
      <c r="A5" t="s">
        <v>83</v>
      </c>
      <c r="B5" t="s">
        <v>135</v>
      </c>
      <c r="C5" s="122">
        <v>215</v>
      </c>
      <c r="D5" s="122">
        <v>87</v>
      </c>
      <c r="E5" s="122">
        <v>7</v>
      </c>
      <c r="F5" s="122">
        <v>84851</v>
      </c>
      <c r="G5" s="122">
        <v>138</v>
      </c>
      <c r="H5" s="122">
        <v>556</v>
      </c>
      <c r="I5" s="122">
        <v>69493</v>
      </c>
      <c r="J5" s="122">
        <v>73808</v>
      </c>
      <c r="K5" s="122">
        <v>41</v>
      </c>
    </row>
    <row r="6" spans="1:11" x14ac:dyDescent="0.35">
      <c r="A6" t="s">
        <v>81</v>
      </c>
      <c r="B6" t="s">
        <v>141</v>
      </c>
      <c r="C6" s="122">
        <v>601</v>
      </c>
      <c r="D6" s="122">
        <v>73</v>
      </c>
      <c r="E6" s="122">
        <v>12</v>
      </c>
      <c r="F6" s="122">
        <v>46484</v>
      </c>
      <c r="G6" s="122">
        <v>400</v>
      </c>
      <c r="H6" s="122">
        <v>2551</v>
      </c>
      <c r="I6" s="122">
        <v>58694</v>
      </c>
      <c r="J6" s="122">
        <v>87849</v>
      </c>
      <c r="K6" s="122">
        <v>86</v>
      </c>
    </row>
    <row r="7" spans="1:11" x14ac:dyDescent="0.35">
      <c r="A7" t="s">
        <v>84</v>
      </c>
      <c r="B7" t="s">
        <v>136</v>
      </c>
      <c r="C7" s="122">
        <v>103</v>
      </c>
      <c r="D7" s="122">
        <v>31</v>
      </c>
      <c r="E7" s="122">
        <v>3</v>
      </c>
      <c r="F7" s="122">
        <v>54459</v>
      </c>
      <c r="G7" s="122">
        <v>51</v>
      </c>
      <c r="H7" s="122">
        <v>184</v>
      </c>
      <c r="I7" s="122">
        <v>56844</v>
      </c>
      <c r="J7" s="122">
        <v>39116</v>
      </c>
      <c r="K7" s="122">
        <v>15</v>
      </c>
    </row>
    <row r="8" spans="1:11" x14ac:dyDescent="0.35">
      <c r="A8" t="s">
        <v>81</v>
      </c>
      <c r="B8" t="s">
        <v>133</v>
      </c>
      <c r="C8" s="122">
        <v>264</v>
      </c>
      <c r="D8" s="122">
        <v>62</v>
      </c>
      <c r="E8" s="122">
        <v>10</v>
      </c>
      <c r="F8" s="122">
        <v>67594</v>
      </c>
      <c r="G8" s="122">
        <v>295</v>
      </c>
      <c r="H8" s="122">
        <v>1136</v>
      </c>
      <c r="I8" s="122">
        <v>52149</v>
      </c>
      <c r="J8" s="122">
        <v>76345</v>
      </c>
      <c r="K8" s="122">
        <v>69</v>
      </c>
    </row>
    <row r="9" spans="1:11" x14ac:dyDescent="0.35">
      <c r="A9" t="s">
        <v>84</v>
      </c>
      <c r="B9" t="s">
        <v>144</v>
      </c>
      <c r="C9" s="122">
        <v>119</v>
      </c>
      <c r="D9" s="122">
        <v>32</v>
      </c>
      <c r="E9" s="122">
        <v>3</v>
      </c>
      <c r="F9" s="122">
        <v>34658</v>
      </c>
      <c r="G9" s="122">
        <v>70</v>
      </c>
      <c r="H9" s="122">
        <v>289</v>
      </c>
      <c r="I9" s="122">
        <v>51580</v>
      </c>
      <c r="J9" s="122">
        <v>39273</v>
      </c>
      <c r="K9" s="122">
        <v>23</v>
      </c>
    </row>
    <row r="10" spans="1:11" x14ac:dyDescent="0.35">
      <c r="A10" t="s">
        <v>80</v>
      </c>
      <c r="B10" t="s">
        <v>140</v>
      </c>
      <c r="C10" s="122">
        <v>707</v>
      </c>
      <c r="D10" s="122">
        <v>73</v>
      </c>
      <c r="E10" s="122">
        <v>35</v>
      </c>
      <c r="F10" s="122">
        <v>50168</v>
      </c>
      <c r="G10" s="122">
        <v>455</v>
      </c>
      <c r="H10" s="122">
        <v>3746</v>
      </c>
      <c r="I10" s="122">
        <v>44584</v>
      </c>
      <c r="J10" s="122">
        <v>96214</v>
      </c>
      <c r="K10" s="122">
        <v>109</v>
      </c>
    </row>
    <row r="11" spans="1:11" x14ac:dyDescent="0.35">
      <c r="A11" t="s">
        <v>80</v>
      </c>
      <c r="B11" t="s">
        <v>132</v>
      </c>
      <c r="C11" s="122">
        <v>294</v>
      </c>
      <c r="D11" s="122">
        <v>59</v>
      </c>
      <c r="E11" s="122">
        <v>20</v>
      </c>
      <c r="F11" s="122">
        <v>72289</v>
      </c>
      <c r="G11" s="122">
        <v>363</v>
      </c>
      <c r="H11" s="122">
        <v>1853</v>
      </c>
      <c r="I11" s="122">
        <v>39852</v>
      </c>
      <c r="J11" s="122">
        <v>87008</v>
      </c>
      <c r="K11" s="122">
        <v>82</v>
      </c>
    </row>
    <row r="12" spans="1:11" x14ac:dyDescent="0.35">
      <c r="A12" t="s">
        <v>79</v>
      </c>
      <c r="B12" t="s">
        <v>139</v>
      </c>
      <c r="C12" s="122">
        <v>530</v>
      </c>
      <c r="D12" s="122">
        <v>89</v>
      </c>
      <c r="E12" s="122">
        <v>97</v>
      </c>
      <c r="F12" s="122">
        <v>44183</v>
      </c>
      <c r="G12" s="122">
        <v>474</v>
      </c>
      <c r="H12" s="122">
        <v>3320</v>
      </c>
      <c r="I12" s="122">
        <v>29031</v>
      </c>
      <c r="J12" s="122">
        <v>79087</v>
      </c>
      <c r="K12" s="122">
        <v>87</v>
      </c>
    </row>
    <row r="13" spans="1:11" x14ac:dyDescent="0.35">
      <c r="A13" t="s">
        <v>79</v>
      </c>
      <c r="B13" t="s">
        <v>131</v>
      </c>
      <c r="C13" s="122">
        <v>214</v>
      </c>
      <c r="D13" s="122">
        <v>75</v>
      </c>
      <c r="E13" s="122">
        <v>35</v>
      </c>
      <c r="F13" s="122">
        <v>64810</v>
      </c>
      <c r="G13" s="122">
        <v>445</v>
      </c>
      <c r="H13" s="122">
        <v>1825</v>
      </c>
      <c r="I13" s="122">
        <v>25380</v>
      </c>
      <c r="J13" s="122">
        <v>76099</v>
      </c>
      <c r="K13" s="122">
        <v>87</v>
      </c>
    </row>
    <row r="14" spans="1:11" x14ac:dyDescent="0.35">
      <c r="A14" t="s">
        <v>78</v>
      </c>
      <c r="B14" t="s">
        <v>138</v>
      </c>
      <c r="C14" s="122">
        <v>193</v>
      </c>
      <c r="D14" s="122">
        <v>49</v>
      </c>
      <c r="E14" s="122">
        <v>58</v>
      </c>
      <c r="F14" s="122">
        <v>13301</v>
      </c>
      <c r="G14" s="122">
        <v>168</v>
      </c>
      <c r="H14" s="122">
        <v>760</v>
      </c>
      <c r="I14" s="122">
        <v>15609</v>
      </c>
      <c r="J14" s="122">
        <v>37097</v>
      </c>
      <c r="K14" s="122">
        <v>48</v>
      </c>
    </row>
    <row r="15" spans="1:11" x14ac:dyDescent="0.35">
      <c r="A15" t="s">
        <v>78</v>
      </c>
      <c r="B15" t="s">
        <v>130</v>
      </c>
      <c r="C15" s="122">
        <v>94</v>
      </c>
      <c r="D15" s="122">
        <v>48</v>
      </c>
      <c r="E15" s="122">
        <v>35</v>
      </c>
      <c r="F15" s="122">
        <v>21992</v>
      </c>
      <c r="G15" s="122">
        <v>212</v>
      </c>
      <c r="H15" s="122">
        <v>639</v>
      </c>
      <c r="I15" s="122">
        <v>11146</v>
      </c>
      <c r="J15" s="122">
        <v>38487</v>
      </c>
      <c r="K15" s="122">
        <v>50</v>
      </c>
    </row>
    <row r="16" spans="1:11" x14ac:dyDescent="0.35">
      <c r="A16" t="s">
        <v>78</v>
      </c>
      <c r="B16" t="s">
        <v>146</v>
      </c>
      <c r="C16" s="122">
        <v>11</v>
      </c>
      <c r="D16" s="122">
        <v>2</v>
      </c>
      <c r="E16" s="122">
        <v>10</v>
      </c>
      <c r="F16" s="122">
        <v>1423</v>
      </c>
      <c r="G16" s="122">
        <v>39</v>
      </c>
      <c r="H16" s="122">
        <v>46</v>
      </c>
      <c r="I16" s="122">
        <v>482</v>
      </c>
      <c r="J16" s="122">
        <v>2178</v>
      </c>
      <c r="K16" s="122">
        <v>2</v>
      </c>
    </row>
    <row r="17" spans="1:11" x14ac:dyDescent="0.35">
      <c r="A17" t="s">
        <v>83</v>
      </c>
      <c r="B17" t="s">
        <v>151</v>
      </c>
      <c r="C17" s="122">
        <v>3</v>
      </c>
      <c r="D17" s="122">
        <v>7</v>
      </c>
      <c r="E17" s="122">
        <v>0</v>
      </c>
      <c r="F17" s="122">
        <v>439</v>
      </c>
      <c r="G17" s="122">
        <v>2</v>
      </c>
      <c r="H17" s="122">
        <v>15</v>
      </c>
      <c r="I17" s="122">
        <v>350</v>
      </c>
      <c r="J17" s="122">
        <v>624</v>
      </c>
      <c r="K17" s="122">
        <v>3</v>
      </c>
    </row>
    <row r="18" spans="1:11" x14ac:dyDescent="0.35">
      <c r="A18" t="s">
        <v>79</v>
      </c>
      <c r="B18" t="s">
        <v>147</v>
      </c>
      <c r="C18" s="122">
        <v>11</v>
      </c>
      <c r="D18" s="122">
        <v>13</v>
      </c>
      <c r="E18" s="122">
        <v>12</v>
      </c>
      <c r="F18" s="122">
        <v>1749</v>
      </c>
      <c r="G18" s="122">
        <v>34</v>
      </c>
      <c r="H18" s="122">
        <v>48</v>
      </c>
      <c r="I18" s="122">
        <v>347</v>
      </c>
      <c r="J18" s="122">
        <v>2147</v>
      </c>
      <c r="K18" s="122">
        <v>6</v>
      </c>
    </row>
    <row r="19" spans="1:11" x14ac:dyDescent="0.35">
      <c r="A19" t="s">
        <v>82</v>
      </c>
      <c r="B19" t="s">
        <v>150</v>
      </c>
      <c r="C19" s="122">
        <v>8</v>
      </c>
      <c r="D19" s="122">
        <v>8</v>
      </c>
      <c r="E19" s="122">
        <v>0</v>
      </c>
      <c r="F19" s="122">
        <v>445</v>
      </c>
      <c r="G19" s="122">
        <v>5</v>
      </c>
      <c r="H19" s="122">
        <v>4</v>
      </c>
      <c r="I19" s="122">
        <v>331</v>
      </c>
      <c r="J19" s="122">
        <v>826</v>
      </c>
      <c r="K19" s="122">
        <v>1</v>
      </c>
    </row>
    <row r="20" spans="1:11" x14ac:dyDescent="0.35">
      <c r="A20" t="s">
        <v>84</v>
      </c>
      <c r="B20" t="s">
        <v>152</v>
      </c>
      <c r="C20" s="122">
        <v>0</v>
      </c>
      <c r="D20" s="122">
        <v>3</v>
      </c>
      <c r="E20" s="122">
        <v>1</v>
      </c>
      <c r="F20" s="122">
        <v>369</v>
      </c>
      <c r="G20" s="122">
        <v>7</v>
      </c>
      <c r="H20" s="122">
        <v>2</v>
      </c>
      <c r="I20" s="122">
        <v>280</v>
      </c>
      <c r="J20" s="122">
        <v>377</v>
      </c>
      <c r="K20" s="122">
        <v>1</v>
      </c>
    </row>
    <row r="21" spans="1:11" x14ac:dyDescent="0.35">
      <c r="A21" t="s">
        <v>80</v>
      </c>
      <c r="B21" t="s">
        <v>148</v>
      </c>
      <c r="C21" s="122">
        <v>10</v>
      </c>
      <c r="D21" s="122">
        <v>0</v>
      </c>
      <c r="E21" s="122">
        <v>2</v>
      </c>
      <c r="F21" s="122">
        <v>846</v>
      </c>
      <c r="G21" s="122">
        <v>11</v>
      </c>
      <c r="H21" s="122">
        <v>36</v>
      </c>
      <c r="I21" s="122">
        <v>264</v>
      </c>
      <c r="J21" s="122">
        <v>1469</v>
      </c>
      <c r="K21" s="122">
        <v>4</v>
      </c>
    </row>
    <row r="22" spans="1:11" x14ac:dyDescent="0.35">
      <c r="A22" t="s">
        <v>81</v>
      </c>
      <c r="B22" t="s">
        <v>149</v>
      </c>
      <c r="C22" s="122">
        <v>6</v>
      </c>
      <c r="D22" s="122">
        <v>2</v>
      </c>
      <c r="E22" s="122">
        <v>2</v>
      </c>
      <c r="F22" s="122">
        <v>431</v>
      </c>
      <c r="G22" s="122">
        <v>7</v>
      </c>
      <c r="H22" s="122">
        <v>20</v>
      </c>
      <c r="I22" s="122">
        <v>246</v>
      </c>
      <c r="J22" s="122">
        <v>978</v>
      </c>
      <c r="K22" s="122">
        <v>0</v>
      </c>
    </row>
    <row r="23" spans="1:11" x14ac:dyDescent="0.35">
      <c r="A23" t="s">
        <v>77</v>
      </c>
      <c r="B23" t="s">
        <v>137</v>
      </c>
      <c r="C23" s="122">
        <v>0</v>
      </c>
      <c r="D23" s="122">
        <v>0</v>
      </c>
      <c r="E23" s="122">
        <v>0</v>
      </c>
      <c r="F23" s="122">
        <v>7</v>
      </c>
      <c r="G23" s="122">
        <v>0</v>
      </c>
      <c r="H23" s="122">
        <v>0</v>
      </c>
      <c r="I23" s="122">
        <v>14</v>
      </c>
      <c r="J23" s="122">
        <v>55</v>
      </c>
      <c r="K23" s="122">
        <v>0</v>
      </c>
    </row>
    <row r="24" spans="1:11" x14ac:dyDescent="0.35">
      <c r="A24" t="s">
        <v>77</v>
      </c>
      <c r="B24" t="s">
        <v>129</v>
      </c>
      <c r="C24" s="122">
        <v>0</v>
      </c>
      <c r="D24" s="122">
        <v>0</v>
      </c>
      <c r="E24" s="122">
        <v>0</v>
      </c>
      <c r="F24" s="122">
        <v>20</v>
      </c>
      <c r="G24" s="122">
        <v>1</v>
      </c>
      <c r="H24" s="122">
        <v>1</v>
      </c>
      <c r="I24" s="122">
        <v>11</v>
      </c>
      <c r="J24" s="122">
        <v>35</v>
      </c>
      <c r="K24" s="122">
        <v>0</v>
      </c>
    </row>
    <row r="25" spans="1:11" x14ac:dyDescent="0.35">
      <c r="A25" t="s">
        <v>77</v>
      </c>
      <c r="B25" t="s">
        <v>145</v>
      </c>
      <c r="C25" s="122">
        <v>0</v>
      </c>
      <c r="D25" s="122">
        <v>0</v>
      </c>
      <c r="E25" s="122">
        <v>0</v>
      </c>
      <c r="F25" s="122">
        <v>1</v>
      </c>
      <c r="G25" s="122">
        <v>0</v>
      </c>
      <c r="H25" s="122">
        <v>1</v>
      </c>
      <c r="I25" s="122">
        <v>1</v>
      </c>
      <c r="J25" s="122">
        <v>1</v>
      </c>
      <c r="K25" s="122">
        <v>0</v>
      </c>
    </row>
    <row r="27" spans="1:11" x14ac:dyDescent="0.35">
      <c r="I27" s="122"/>
    </row>
    <row r="28" spans="1:11" x14ac:dyDescent="0.35">
      <c r="B28" s="122"/>
    </row>
  </sheetData>
  <sortState xmlns:xlrd2="http://schemas.microsoft.com/office/spreadsheetml/2017/richdata2" ref="A1:K25">
    <sortCondition descending="1" ref="I2:I2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Data diary</vt:lpstr>
      <vt:lpstr>party_turnout</vt:lpstr>
      <vt:lpstr>Voter_Counts</vt:lpstr>
      <vt:lpstr>Prog_All_Returned_Ballots_Cnty</vt:lpstr>
      <vt:lpstr>Raw_All_Returned_Ballots_County</vt:lpstr>
      <vt:lpstr>party_mail_in-person</vt:lpstr>
      <vt:lpstr>clean gender_age</vt:lpstr>
      <vt:lpstr>in prog gender_age</vt:lpstr>
      <vt:lpstr>subcat - age_gender_party</vt:lpstr>
      <vt:lpstr>totals - age_gender_party</vt:lpstr>
      <vt:lpstr>All_Returned_Ballots_GenderAge</vt:lpstr>
      <vt:lpstr>Returned_Mail_Ballots_GenderAge</vt:lpstr>
      <vt:lpstr>In_Person_Ballots_GenderAge</vt:lpstr>
      <vt:lpstr>In_Person_by_Party_County</vt:lpstr>
    </vt:vector>
  </TitlesOfParts>
  <Company>CDOS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Kathy Overman</dc:creator>
  <cp:lastModifiedBy>Newman, Zack</cp:lastModifiedBy>
  <dcterms:created xsi:type="dcterms:W3CDTF">2020-05-18T14:29:23Z</dcterms:created>
  <dcterms:modified xsi:type="dcterms:W3CDTF">2022-11-09T22:45:09Z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9e4beaa-c4ba-4ea9-a1f4-4e52626a3d73_Enabled">
    <vt:lpwstr>true</vt:lpwstr>
  </property>
  <property fmtid="{D5CDD505-2E9C-101B-9397-08002B2CF9AE}" pid="3" name="MSIP_Label_59e4beaa-c4ba-4ea9-a1f4-4e52626a3d73_SetDate">
    <vt:lpwstr>2022-10-19T22:09:14Z</vt:lpwstr>
  </property>
  <property fmtid="{D5CDD505-2E9C-101B-9397-08002B2CF9AE}" pid="4" name="MSIP_Label_59e4beaa-c4ba-4ea9-a1f4-4e52626a3d73_Method">
    <vt:lpwstr>Standard</vt:lpwstr>
  </property>
  <property fmtid="{D5CDD505-2E9C-101B-9397-08002B2CF9AE}" pid="5" name="MSIP_Label_59e4beaa-c4ba-4ea9-a1f4-4e52626a3d73_Name">
    <vt:lpwstr>defa4170-0d19-0005-0004-bc88714345d2</vt:lpwstr>
  </property>
  <property fmtid="{D5CDD505-2E9C-101B-9397-08002B2CF9AE}" pid="6" name="MSIP_Label_59e4beaa-c4ba-4ea9-a1f4-4e52626a3d73_SiteId">
    <vt:lpwstr>58e69e55-1d13-4102-aac7-ea2947430191</vt:lpwstr>
  </property>
  <property fmtid="{D5CDD505-2E9C-101B-9397-08002B2CF9AE}" pid="7" name="MSIP_Label_59e4beaa-c4ba-4ea9-a1f4-4e52626a3d73_ActionId">
    <vt:lpwstr>00f4c9ce-319c-48f4-a5ba-a3d41663cd4e</vt:lpwstr>
  </property>
  <property fmtid="{D5CDD505-2E9C-101B-9397-08002B2CF9AE}" pid="8" name="MSIP_Label_59e4beaa-c4ba-4ea9-a1f4-4e52626a3d73_ContentBits">
    <vt:lpwstr>0</vt:lpwstr>
  </property>
</Properties>
</file>