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ary" sheetId="1" r:id="rId4"/>
    <sheet state="visible" name="Total celebrationparade cost" sheetId="2" r:id="rId5"/>
    <sheet state="visible" name="donations" sheetId="3" r:id="rId6"/>
    <sheet state="visible" name="Denver cost build" sheetId="4" r:id="rId7"/>
    <sheet state="visible" name="personnel pay - regular &amp; OT" sheetId="5" r:id="rId8"/>
    <sheet state="visible" name="pivot - total personnel cost" sheetId="6" r:id="rId9"/>
    <sheet state="visible" name="Detail1-No" sheetId="7" r:id="rId10"/>
    <sheet state="visible" name="pivot - safety" sheetId="8" r:id="rId11"/>
  </sheets>
  <definedNames>
    <definedName hidden="1" localSheetId="4" name="_xlnm._FilterDatabase">'personnel pay - regular &amp; OT'!$B$1:$AA$42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<sst xmlns="http://schemas.openxmlformats.org/spreadsheetml/2006/main" count="256" uniqueCount="113">
  <si>
    <t>Documents and department data lives here:</t>
  </si>
  <si>
    <t>https://drive.google.com/drive/folders/1PNq9iNGVx65Oi0l5pRNKsz99PIBMbEjn?usp=drive_link</t>
  </si>
  <si>
    <t>Christa Bruning, Denver Office of Special Events PIO, said the only cost for the city was personnel costs</t>
  </si>
  <si>
    <t>Type of cost</t>
  </si>
  <si>
    <t>Amount</t>
  </si>
  <si>
    <t>Private</t>
  </si>
  <si>
    <t>Denver</t>
  </si>
  <si>
    <t>organization</t>
  </si>
  <si>
    <t>expenditure</t>
  </si>
  <si>
    <t>amount</t>
  </si>
  <si>
    <t>link</t>
  </si>
  <si>
    <t>notes</t>
  </si>
  <si>
    <t xml:space="preserve">Downtown Denver Partnership </t>
  </si>
  <si>
    <t>General donation</t>
  </si>
  <si>
    <t>https://drive.google.com/file/d/1qAuv7BeGUYrqfRJLSk95JewQz77MGgOu/view?usp=drive_link</t>
  </si>
  <si>
    <t>Clean-up efforts</t>
  </si>
  <si>
    <t>Denver Metro Chamber of Commerce</t>
  </si>
  <si>
    <t>https://drive.google.com/file/d/1IWE9iJuXVSGO4NdxVgLW75iywOCQIKE1/view?usp=drive_link</t>
  </si>
  <si>
    <t>VISIT DENVER</t>
  </si>
  <si>
    <t>KSE (Kroenke Sports Entertainment)</t>
  </si>
  <si>
    <t>Per text from Steve Sander, awaiting confirmation from KSE</t>
  </si>
  <si>
    <t>department</t>
  </si>
  <si>
    <t>cost</t>
  </si>
  <si>
    <t>reiumbursed?</t>
  </si>
  <si>
    <t>if_reiumburse_who?</t>
  </si>
  <si>
    <t>link_to_doc</t>
  </si>
  <si>
    <t>Denver Parks and Recreation</t>
  </si>
  <si>
    <t>Staff meals</t>
  </si>
  <si>
    <t>Yes</t>
  </si>
  <si>
    <t>Visit Denver</t>
  </si>
  <si>
    <t>https://docs.google.com/spreadsheets/d/14vfET6rnH8HVzczyzC0J-Lqt2xUmY11W/edit?usp=drive_link&amp;ouid=116615955049446398351&amp;rtpof=true&amp;sd=true</t>
  </si>
  <si>
    <t>Park Operations - Maintenance Supplies</t>
  </si>
  <si>
    <t>Foresty - Tree Protection Supplies</t>
  </si>
  <si>
    <t>Portable Toilets (Honey Bucket)</t>
  </si>
  <si>
    <t>Porta-pottie invoice: Nuggets parade costs</t>
  </si>
  <si>
    <t>City and County of Denver</t>
  </si>
  <si>
    <t>Personnel pay (regular and overtime)</t>
  </si>
  <si>
    <t>No</t>
  </si>
  <si>
    <t>https://docs.google.com/spreadsheets/d/1xb6PoiVKz6qdGWZY4-pjaKr_Qk-Ej7QQ/edit?usp=drive_link&amp;ouid=116615955049446398351&amp;rtpof=true&amp;sd=true</t>
  </si>
  <si>
    <t>Civic Center Park Permits</t>
  </si>
  <si>
    <t>Waived</t>
  </si>
  <si>
    <t>Waived by city</t>
  </si>
  <si>
    <t>https://drive.google.com/drive/u/0/folders/1PNq9iNGVx65Oi0l5pRNKsz99PIBMbEjn</t>
  </si>
  <si>
    <t>Denver Department of Transportation (DOTI)</t>
  </si>
  <si>
    <t>Civic Center Park Road Closures</t>
  </si>
  <si>
    <t>https://drive.google.com/file/d/10ghbt0Gz9dnmHBkR3JkJi7XRAqRfWKeR/view?usp=drive_link</t>
  </si>
  <si>
    <t>Civic Center Park Road Closures, Permit 2023-PW-0012480, issued to Ball Arena. Amount was $34,170.00. DOTI issued three Revocable Street Occupancy Permits for the Nuggets Parade and Rally.</t>
  </si>
  <si>
    <t>ADA Viewing Location #1</t>
  </si>
  <si>
    <t>ADA Viewing Location #1, Permit 2023-PW-0012445, issued to Denver Human Rights and Community Partnerships (a city agency). Amount was $120.25.  DOTI issued three Revocable Street Occupancy Permits for the Nuggets Parade and Rally.</t>
  </si>
  <si>
    <t>ADA Viewing Location #2</t>
  </si>
  <si>
    <t>ADA Viewing Location #2, Permit 2023-PW-0012451, issued to Denver Human Rights and Community Partnerships (a city agency). Amount was $80.00. DOTI issued three Revocable Street Occupancy Permits for the Nuggets Parade and Rally.</t>
  </si>
  <si>
    <t>Denver Office of Special Events (OSE)</t>
  </si>
  <si>
    <t>Event application</t>
  </si>
  <si>
    <t>https://drive.google.com/file/d/1kaeeoPNfi0SMVNhliAhdAIm73shm3sNl/view?usp=drive_link</t>
  </si>
  <si>
    <t>Denver Police Special Events Unit</t>
  </si>
  <si>
    <t>Parade total</t>
  </si>
  <si>
    <t>N/A</t>
  </si>
  <si>
    <t>https://drive.google.com/file/d/1zNI28_YBcP7gB6sKUhG_ywEjl7XfjtTV/view?usp=drive_link</t>
  </si>
  <si>
    <r>
      <rPr/>
      <t xml:space="preserve">More info on the SEU: </t>
    </r>
    <r>
      <rPr>
        <color rgb="FF1155CC"/>
        <u/>
      </rPr>
      <t>https://denver.prelive.opencities.com/Government/Agencies-Departments-Offices/Agencies-Departments-Offices-Directory/Office-of-Special-Events/Special-Events/DPD-SEU</t>
    </r>
  </si>
  <si>
    <t>Barricades and labor</t>
  </si>
  <si>
    <t>https://drive.google.com/file/d/1l34WmnVbv7toO2cxCUNaHUpU4gKe9Yyr/view?usp=drive_link</t>
  </si>
  <si>
    <t>Barricade labor cost $18,270</t>
  </si>
  <si>
    <t>Total Denver cost aware of:</t>
  </si>
  <si>
    <t>Total waived by Denver:</t>
  </si>
  <si>
    <t>Total reiumbursed:</t>
  </si>
  <si>
    <t>Denver on the hook for:</t>
  </si>
  <si>
    <t>Cost code</t>
  </si>
  <si>
    <t>Cost Center</t>
  </si>
  <si>
    <t>Earning</t>
  </si>
  <si>
    <t>Total Hours</t>
  </si>
  <si>
    <t>Total Earnings</t>
  </si>
  <si>
    <t>safety_check</t>
  </si>
  <si>
    <t>3513100 Police Patrol Districts</t>
  </si>
  <si>
    <t>Overtime - Safety 1.5</t>
  </si>
  <si>
    <t>3512300 Special Operations Division</t>
  </si>
  <si>
    <t>3515100 Police Airport Operations</t>
  </si>
  <si>
    <t>Overtime Safety 1.0</t>
  </si>
  <si>
    <t>5083300 Inspection</t>
  </si>
  <si>
    <t>Regular Hourly Pay</t>
  </si>
  <si>
    <t>3512400 Major Crimes</t>
  </si>
  <si>
    <t>3082800 Facilities Management Operation Team</t>
  </si>
  <si>
    <t>3534400 Downtown Detention Center</t>
  </si>
  <si>
    <t>Overtime - Safety 2.0</t>
  </si>
  <si>
    <t>3512700 Investigative Services</t>
  </si>
  <si>
    <t>3511300 Police Department Administrative Management</t>
  </si>
  <si>
    <t>3535200 Training and Recruitment</t>
  </si>
  <si>
    <t>3511900 Police Administration - Training</t>
  </si>
  <si>
    <t>3534300 Jail Support</t>
  </si>
  <si>
    <t>5081400 Curbside Management</t>
  </si>
  <si>
    <t>5081300 Signals, Signs and Markings</t>
  </si>
  <si>
    <t>3535100 Administration</t>
  </si>
  <si>
    <t>3041200 TS Media Services</t>
  </si>
  <si>
    <t>3535500 Court Services and Civil</t>
  </si>
  <si>
    <t>Overtime 1.5</t>
  </si>
  <si>
    <t>3521320 Denver Fire Communications</t>
  </si>
  <si>
    <t>5064300 Right of Way Services - Inspection</t>
  </si>
  <si>
    <t>3534200 County Jail</t>
  </si>
  <si>
    <t>3512200 Patrol/Districts</t>
  </si>
  <si>
    <t>3533700 Support Services</t>
  </si>
  <si>
    <t>0150600 Deaf and Hard of Hearing Services</t>
  </si>
  <si>
    <t>5083100 Administration</t>
  </si>
  <si>
    <t>7021204 Downtown Parks Operations</t>
  </si>
  <si>
    <t>0181100 Office of Special Events Administration</t>
  </si>
  <si>
    <t>3071300 TS Client Services</t>
  </si>
  <si>
    <t>7021100 Parks Administration</t>
  </si>
  <si>
    <t>5084200 Permitting and Enforcement</t>
  </si>
  <si>
    <t>Special Events OT 1.5</t>
  </si>
  <si>
    <t>Acting Pay - Safety</t>
  </si>
  <si>
    <t>3511800 Police Department Administration - Internal Affairs Bureau</t>
  </si>
  <si>
    <t>3514100 Police Recruits</t>
  </si>
  <si>
    <t>SUM of Total Hours</t>
  </si>
  <si>
    <t>SUM of Total Earnings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</si>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</sst>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sz val="12.0"/>
      <color rgb="FF000000"/>
      <name val="Calibri"/>
    </font>
    <font>
      <color rgb="FF000000"/>
      <name val="Arial"/>
    </font>
    <font>
      <u/>
      <color rgb="FF0000FF"/>
    </font>
    <font>
      <b/>
      <color rgb="FF000000"/>
      <name val="Arial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4" xfId="0" applyAlignment="1" applyFont="1" applyNumberForma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2" fillId="0" fontId="1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2">
    <tableStyle count="3" pivot="0" name="Detail1-No-style">
      <tableStyleElement dxfId="1" type="headerRow"/>
      <tableStyleElement dxfId="2" type="firstRowStripe"/>
      <tableStyleElement dxfId="3" type="secondRowStripe"/>
    </tableStyle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4</xdr:row>
      <xdr:rowOff>66675</xdr:rowOff>
    </xdr:from>
    <xdr:ext cx="13773150" cy="4505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42" sheet="personnel pay - regular &amp; OT"/>
  </cacheSource>
  <cacheFields>
    <cacheField name="Cost Center" numFmtId="0">
      <sharedItems>
        <s v="3513100 Police Patrol Districts"/>
        <s v="3512300 Special Operations Division"/>
        <s v="3515100 Police Airport Operations"/>
        <s v="5083300 Inspection"/>
        <s v="3512400 Major Crimes"/>
        <s v="3082800 Facilities Management Operation Team"/>
        <s v="3534400 Downtown Detention Center"/>
        <s v="3512700 Investigative Services"/>
        <s v="3511300 Police Department Administrative Management"/>
        <s v="3535200 Training and Recruitment"/>
        <s v="3511900 Police Administration - Training"/>
        <s v="3534300 Jail Support"/>
        <s v="5081400 Curbside Management"/>
        <s v="5081300 Signals, Signs and Markings"/>
        <s v="3535100 Administration"/>
        <s v="3041200 TS Media Services"/>
        <s v="3535500 Court Services and Civil"/>
        <s v="3521320 Denver Fire Communications"/>
        <s v="5064300 Right of Way Services - Inspection"/>
        <s v="3534200 County Jail"/>
        <s v="3512200 Patrol/Districts"/>
        <s v="3533700 Support Services"/>
        <s v="0150600 Deaf and Hard of Hearing Services"/>
        <s v="5083100 Administration"/>
        <s v="7021204 Downtown Parks Operations"/>
        <s v="0181100 Office of Special Events Administration"/>
        <s v="3071300 TS Client Services"/>
        <s v="7021100 Parks Administration"/>
        <s v="5084200 Permitting and Enforcement"/>
        <s v="3511800 Police Department Administration - Internal Affairs Bureau"/>
        <s v="3514100 Police Recruits"/>
      </sharedItems>
    </cacheField>
    <cacheField name="Earning" numFmtId="0">
      <sharedItems>
        <s v="Overtime - Safety 1.5"/>
        <s v="Overtime Safety 1.0"/>
        <s v="Regular Hourly Pay"/>
        <s v="Overtime - Safety 2.0"/>
        <s v="Overtime 1.5"/>
        <s v="Special Events OT 1.5"/>
        <s v="Acting Pay - Safety"/>
      </sharedItems>
    </cacheField>
    <cacheField name="Total Hours" numFmtId="4">
      <sharedItems containsSemiMixedTypes="0" containsString="0" containsNumber="1">
        <n v="2080.5"/>
        <n v="357.0"/>
        <n v="320.5"/>
        <n v="466.0"/>
        <n v="188.25"/>
        <n v="56.5"/>
        <n v="182.75"/>
        <n v="45.5"/>
        <n v="32.5"/>
        <n v="24.5"/>
        <n v="27.5"/>
        <n v="17.0"/>
        <n v="36.0"/>
        <n v="57.0"/>
        <n v="32.0"/>
        <n v="64.0"/>
        <n v="11.0"/>
        <n v="37.75"/>
        <n v="14.5"/>
        <n v="30.5"/>
        <n v="20.0"/>
        <n v="9.25"/>
        <n v="12.0"/>
        <n v="24.25"/>
        <n v="20.25"/>
        <n v="22.25"/>
        <n v="16.25"/>
        <n v="8.5"/>
        <n v="8.0"/>
        <n v="5.0"/>
        <n v="30.0"/>
        <n v="2.0"/>
        <n v="2.75"/>
        <n v="2.25"/>
        <n v="0.75"/>
      </sharedItems>
    </cacheField>
    <cacheField name="Total Earnings" numFmtId="4">
      <sharedItems containsSemiMixedTypes="0" containsString="0" containsNumber="1">
        <n v="156440.31"/>
        <n v="31897.47"/>
        <n v="26096.75"/>
        <n v="22645.85"/>
        <n v="5466.92"/>
        <n v="5382.88"/>
        <n v="4414.25"/>
        <n v="3610.54"/>
        <n v="2847.32"/>
        <n v="2409.43"/>
        <n v="2010.08"/>
        <n v="1988.42"/>
        <n v="1912.48"/>
        <n v="1866.32"/>
        <n v="1716.72"/>
        <n v="1661.59"/>
        <n v="1538.43"/>
        <n v="1322.65"/>
        <n v="1260.24"/>
        <n v="1248.59"/>
        <n v="1144.9"/>
        <n v="1073.82"/>
        <n v="1046.97"/>
        <n v="1010.96"/>
        <n v="947.76"/>
        <n v="917.06"/>
        <n v="793.6"/>
        <n v="751.75"/>
        <n v="566.5"/>
        <n v="499.32"/>
        <n v="490.14"/>
        <n v="273.41"/>
        <n v="226.42"/>
        <n v="221.0"/>
        <n v="202.41"/>
        <n v="181.26"/>
        <n v="179.48"/>
        <n v="116.71"/>
        <n v="113.97"/>
        <n v="105.91"/>
        <n v="28.13"/>
      </sharedItems>
    </cacheField>
    <cacheField name="safety_check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- total personnel cost" cacheId="0" dataCaption="" compact="0" compactData="0">
  <location ref="A1:B2" firstHeaderRow="0" firstDataRow="1" firstDataCol="0"/>
  <pivotFields>
    <pivotField name="Cost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ar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Hour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 Earning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fety_check" compact="0" outline="0" multipleItemSelectionAllowed="1" showAll="0">
      <items>
        <item x="0"/>
        <item x="1"/>
        <item t="default"/>
      </items>
    </pivotField>
  </pivotFields>
  <colFields>
    <field x="-2"/>
  </colFields>
  <dataFields>
    <dataField name="SUM of Total Hours" fld="2" baseField="0"/>
    <dataField name="SUM of Total Earnings" fld="3" baseField="0"/>
  </dataFields>
</pivotTableDefinition>
</file>

<file path=xl/pivotTables/pivotTable2.xml><?xml version="1.0" encoding="utf-8"?>
<pivotTableDefinition xmlns="http://schemas.openxmlformats.org/spreadsheetml/2006/main" name="pivot - safety" cacheId="0" dataCaption="" compact="0" compactData="0">
  <location ref="A1:B4" firstHeaderRow="0" firstDataRow="1" firstDataCol="0"/>
  <pivotFields>
    <pivotField name="Cost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ar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Hou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 Earning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fety_check" axis="axisRow" compact="0" outline="0" multipleItemSelectionAllowed="1" showAll="0" sortType="ascending">
      <items>
        <item x="1"/>
        <item x="0"/>
        <item t="default"/>
      </items>
    </pivotField>
  </pivotFields>
  <rowFields>
    <field x="4"/>
  </rowFields>
  <dataFields>
    <dataField name="SUM of Total Earnings" fld="3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E19" displayName="Table_1" id="1">
  <tableColumns count="5">
    <tableColumn name="Cost Center" id="1"/>
    <tableColumn name="Earning" id="2"/>
    <tableColumn name="Total Hours" id="3"/>
    <tableColumn name="Total Earnings" id="4"/>
    <tableColumn name="safety_check" id="5"/>
  </tableColumns>
  <tableStyleInfo name="Detail1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PNq9iNGVx65Oi0l5pRNKsz99PIBMbEjn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Auv7BeGUYrqfRJLSk95JewQz77MGgOu/view?usp=drive_link" TargetMode="External"/><Relationship Id="rId2" Type="http://schemas.openxmlformats.org/officeDocument/2006/relationships/hyperlink" Target="https://drive.google.com/file/d/1qAuv7BeGUYrqfRJLSk95JewQz77MGgOu/view?usp=drive_link" TargetMode="External"/><Relationship Id="rId3" Type="http://schemas.openxmlformats.org/officeDocument/2006/relationships/hyperlink" Target="https://drive.google.com/file/d/1IWE9iJuXVSGO4NdxVgLW75iywOCQIKE1/view?usp=drive_link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kaeeoPNfi0SMVNhliAhdAIm73shm3sNl/view?usp=drive_link" TargetMode="External"/><Relationship Id="rId10" Type="http://schemas.openxmlformats.org/officeDocument/2006/relationships/hyperlink" Target="https://drive.google.com/file/d/10ghbt0Gz9dnmHBkR3JkJi7XRAqRfWKeR/view?usp=drive_link" TargetMode="External"/><Relationship Id="rId13" Type="http://schemas.openxmlformats.org/officeDocument/2006/relationships/hyperlink" Target="https://denver.prelive.opencities.com/Government/Agencies-Departments-Offices/Agencies-Departments-Offices-Directory/Office-of-Special-Events/Special-Events/DPD-SEU" TargetMode="External"/><Relationship Id="rId12" Type="http://schemas.openxmlformats.org/officeDocument/2006/relationships/hyperlink" Target="https://drive.google.com/file/d/1zNI28_YBcP7gB6sKUhG_ywEjl7XfjtTV/view?usp=drive_link" TargetMode="External"/><Relationship Id="rId1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2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3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4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9" Type="http://schemas.openxmlformats.org/officeDocument/2006/relationships/hyperlink" Target="https://drive.google.com/file/d/10ghbt0Gz9dnmHBkR3JkJi7XRAqRfWKeR/view?usp=drive_link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drive.google.com/file/d/1l34WmnVbv7toO2cxCUNaHUpU4gKe9Yyr/view?usp=drive_link" TargetMode="External"/><Relationship Id="rId5" Type="http://schemas.openxmlformats.org/officeDocument/2006/relationships/hyperlink" Target="https://drive.google.com/drive/u/0/folders/1PNq9iNGVx65Oi0l5pRNKsz99PIBMbEjn" TargetMode="External"/><Relationship Id="rId6" Type="http://schemas.openxmlformats.org/officeDocument/2006/relationships/hyperlink" Target="https://docs.google.com/spreadsheets/d/1xb6PoiVKz6qdGWZY4-pjaKr_Qk-Ej7QQ/edit?usp=drive_link&amp;ouid=116615955049446398351&amp;rtpof=true&amp;sd=true" TargetMode="External"/><Relationship Id="rId7" Type="http://schemas.openxmlformats.org/officeDocument/2006/relationships/hyperlink" Target="https://drive.google.com/drive/u/0/folders/1PNq9iNGVx65Oi0l5pRNKsz99PIBMbEjn" TargetMode="External"/><Relationship Id="rId8" Type="http://schemas.openxmlformats.org/officeDocument/2006/relationships/hyperlink" Target="https://drive.google.com/file/d/10ghbt0Gz9dnmHBkR3JkJi7XRAqRfWKeR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2" t="s">
        <v>1</v>
      </c>
    </row>
    <row r="4">
      <c r="A4" s="1" t="s">
        <v>2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3">
        <v>609100.0</v>
      </c>
    </row>
    <row r="3">
      <c r="A3" s="1" t="s">
        <v>6</v>
      </c>
      <c r="B3" s="4">
        <v>288628.72</v>
      </c>
    </row>
    <row r="4">
      <c r="B4" s="3">
        <f>SUM(B2:B3)</f>
        <v>897728.72</v>
      </c>
    </row>
    <row r="6">
      <c r="B6" s="5">
        <v>897728.72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</cols>
  <sheetData>
    <row r="1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12</v>
      </c>
      <c r="B2" s="9" t="s">
        <v>13</v>
      </c>
      <c r="C2" s="10">
        <v>30000.0</v>
      </c>
      <c r="D2" s="2" t="s">
        <v>14</v>
      </c>
    </row>
    <row r="3">
      <c r="A3" s="1" t="s">
        <v>12</v>
      </c>
      <c r="B3" s="11" t="s">
        <v>15</v>
      </c>
      <c r="C3" s="12">
        <v>9100.0</v>
      </c>
      <c r="D3" s="2" t="s">
        <v>14</v>
      </c>
    </row>
    <row r="4">
      <c r="A4" s="1" t="s">
        <v>16</v>
      </c>
      <c r="B4" s="9" t="s">
        <v>13</v>
      </c>
      <c r="C4" s="10">
        <v>30000.0</v>
      </c>
      <c r="D4" s="2" t="s">
        <v>17</v>
      </c>
    </row>
    <row r="5">
      <c r="A5" s="1" t="s">
        <v>18</v>
      </c>
      <c r="B5" s="1" t="s">
        <v>13</v>
      </c>
      <c r="C5" s="10">
        <v>100000.0</v>
      </c>
    </row>
    <row r="6">
      <c r="A6" s="1" t="s">
        <v>19</v>
      </c>
      <c r="B6" s="1" t="s">
        <v>13</v>
      </c>
      <c r="C6" s="10">
        <v>440000.0</v>
      </c>
      <c r="E6" s="1" t="s">
        <v>20</v>
      </c>
    </row>
    <row r="7">
      <c r="C7" s="3"/>
    </row>
    <row r="8">
      <c r="C8" s="3">
        <f>SUM(C2:C6)</f>
        <v>609100</v>
      </c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hyperlinks>
    <hyperlink r:id="rId1" ref="D2"/>
    <hyperlink r:id="rId2" ref="D3"/>
    <hyperlink r:id="rId3" ref="D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41.75"/>
    <col customWidth="1" min="7" max="7" width="21.38"/>
  </cols>
  <sheetData>
    <row r="1">
      <c r="A1" s="6" t="s">
        <v>21</v>
      </c>
      <c r="B1" s="6" t="s">
        <v>8</v>
      </c>
      <c r="C1" s="7" t="s">
        <v>22</v>
      </c>
      <c r="D1" s="6" t="s">
        <v>23</v>
      </c>
      <c r="E1" s="6" t="s">
        <v>24</v>
      </c>
      <c r="F1" s="6" t="s">
        <v>25</v>
      </c>
      <c r="G1" s="6" t="s">
        <v>11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26</v>
      </c>
      <c r="B2" s="1" t="s">
        <v>27</v>
      </c>
      <c r="C2" s="10">
        <v>762.27</v>
      </c>
      <c r="D2" s="1" t="s">
        <v>28</v>
      </c>
      <c r="E2" s="1" t="s">
        <v>29</v>
      </c>
      <c r="F2" s="2" t="s">
        <v>30</v>
      </c>
    </row>
    <row r="3">
      <c r="A3" s="1" t="s">
        <v>26</v>
      </c>
      <c r="B3" s="1" t="s">
        <v>31</v>
      </c>
      <c r="C3" s="10">
        <v>955.17</v>
      </c>
      <c r="D3" s="1" t="s">
        <v>28</v>
      </c>
      <c r="E3" s="1" t="s">
        <v>29</v>
      </c>
      <c r="F3" s="2" t="s">
        <v>30</v>
      </c>
    </row>
    <row r="4">
      <c r="A4" s="1" t="s">
        <v>26</v>
      </c>
      <c r="B4" s="1" t="s">
        <v>32</v>
      </c>
      <c r="C4" s="10">
        <v>486.15</v>
      </c>
      <c r="D4" s="1" t="s">
        <v>28</v>
      </c>
      <c r="E4" s="1" t="s">
        <v>29</v>
      </c>
      <c r="F4" s="2" t="s">
        <v>30</v>
      </c>
    </row>
    <row r="5">
      <c r="A5" s="1" t="s">
        <v>26</v>
      </c>
      <c r="B5" s="1" t="s">
        <v>33</v>
      </c>
      <c r="C5" s="10">
        <v>17895.0</v>
      </c>
      <c r="D5" s="1" t="s">
        <v>28</v>
      </c>
      <c r="E5" s="1" t="s">
        <v>29</v>
      </c>
      <c r="F5" s="2" t="s">
        <v>30</v>
      </c>
      <c r="G5" s="13" t="s">
        <v>34</v>
      </c>
    </row>
    <row r="6">
      <c r="A6" s="1" t="s">
        <v>35</v>
      </c>
      <c r="B6" s="1" t="s">
        <v>36</v>
      </c>
      <c r="C6" s="10">
        <v>288628.72</v>
      </c>
      <c r="D6" s="1" t="s">
        <v>37</v>
      </c>
      <c r="F6" s="2" t="s">
        <v>38</v>
      </c>
    </row>
    <row r="7">
      <c r="A7" s="1" t="s">
        <v>26</v>
      </c>
      <c r="B7" s="1" t="s">
        <v>39</v>
      </c>
      <c r="C7" s="10">
        <v>4200.0</v>
      </c>
      <c r="D7" s="1" t="s">
        <v>40</v>
      </c>
      <c r="E7" s="1" t="s">
        <v>41</v>
      </c>
      <c r="F7" s="2" t="s">
        <v>42</v>
      </c>
    </row>
    <row r="8">
      <c r="A8" s="1" t="s">
        <v>43</v>
      </c>
      <c r="B8" s="1" t="s">
        <v>44</v>
      </c>
      <c r="C8" s="10">
        <v>34170.0</v>
      </c>
      <c r="D8" s="1" t="s">
        <v>40</v>
      </c>
      <c r="E8" s="1" t="s">
        <v>41</v>
      </c>
      <c r="F8" s="2" t="s">
        <v>45</v>
      </c>
      <c r="G8" s="14" t="s">
        <v>46</v>
      </c>
    </row>
    <row r="9">
      <c r="A9" s="1" t="s">
        <v>43</v>
      </c>
      <c r="B9" s="15" t="s">
        <v>47</v>
      </c>
      <c r="C9" s="10">
        <v>120.25</v>
      </c>
      <c r="D9" s="1" t="s">
        <v>40</v>
      </c>
      <c r="E9" s="1" t="s">
        <v>41</v>
      </c>
      <c r="F9" s="2" t="s">
        <v>45</v>
      </c>
      <c r="G9" s="1" t="s">
        <v>48</v>
      </c>
    </row>
    <row r="10">
      <c r="A10" s="1" t="s">
        <v>43</v>
      </c>
      <c r="B10" s="15" t="s">
        <v>49</v>
      </c>
      <c r="C10" s="10">
        <v>80.0</v>
      </c>
      <c r="D10" s="1" t="s">
        <v>40</v>
      </c>
      <c r="E10" s="1" t="s">
        <v>41</v>
      </c>
      <c r="F10" s="2" t="s">
        <v>45</v>
      </c>
      <c r="G10" s="14" t="s">
        <v>50</v>
      </c>
    </row>
    <row r="11">
      <c r="A11" s="1" t="s">
        <v>51</v>
      </c>
      <c r="B11" s="1" t="s">
        <v>52</v>
      </c>
      <c r="C11" s="10">
        <v>250.0</v>
      </c>
      <c r="D11" s="1" t="s">
        <v>40</v>
      </c>
      <c r="E11" s="1" t="s">
        <v>41</v>
      </c>
      <c r="F11" s="2" t="s">
        <v>53</v>
      </c>
    </row>
    <row r="12">
      <c r="A12" s="1" t="s">
        <v>54</v>
      </c>
      <c r="B12" s="1" t="s">
        <v>55</v>
      </c>
      <c r="C12" s="10">
        <v>76346.5</v>
      </c>
      <c r="D12" s="1" t="s">
        <v>28</v>
      </c>
      <c r="E12" s="1" t="s">
        <v>56</v>
      </c>
      <c r="F12" s="2" t="s">
        <v>57</v>
      </c>
      <c r="G12" s="16" t="s">
        <v>58</v>
      </c>
    </row>
    <row r="13">
      <c r="A13" s="1" t="s">
        <v>35</v>
      </c>
      <c r="B13" s="1" t="s">
        <v>59</v>
      </c>
      <c r="C13" s="10">
        <v>20658.0</v>
      </c>
      <c r="D13" s="1" t="s">
        <v>28</v>
      </c>
      <c r="E13" s="1" t="s">
        <v>56</v>
      </c>
      <c r="F13" s="2" t="s">
        <v>60</v>
      </c>
      <c r="G13" s="1" t="s">
        <v>61</v>
      </c>
    </row>
    <row r="14">
      <c r="C14" s="3"/>
    </row>
    <row r="15">
      <c r="B15" s="1" t="s">
        <v>62</v>
      </c>
      <c r="C15" s="3">
        <f>SUM(C1:C13)</f>
        <v>444552.06</v>
      </c>
    </row>
    <row r="16">
      <c r="B16" s="1" t="s">
        <v>63</v>
      </c>
      <c r="C16" s="3">
        <f>sum(C7:C11)</f>
        <v>38820.25</v>
      </c>
    </row>
    <row r="17">
      <c r="B17" s="1" t="s">
        <v>64</v>
      </c>
      <c r="C17" s="3">
        <f>C13+C12+C5+C4+C3+C2</f>
        <v>117103.09</v>
      </c>
    </row>
    <row r="18">
      <c r="C18" s="3"/>
    </row>
    <row r="19">
      <c r="B19" s="1" t="s">
        <v>65</v>
      </c>
      <c r="C19" s="3">
        <f>C15-(C17+C16)</f>
        <v>288628.72</v>
      </c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hyperlinks>
    <hyperlink r:id="rId1" ref="F2"/>
    <hyperlink r:id="rId2" ref="F3"/>
    <hyperlink r:id="rId3" ref="F4"/>
    <hyperlink r:id="rId4" ref="F5"/>
    <hyperlink r:id="rId5" ref="G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G12"/>
    <hyperlink r:id="rId14" ref="F13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48.75"/>
    <col customWidth="1" min="3" max="3" width="51.5"/>
  </cols>
  <sheetData>
    <row r="1">
      <c r="A1" s="17" t="s">
        <v>66</v>
      </c>
      <c r="B1" s="18" t="s">
        <v>67</v>
      </c>
      <c r="C1" s="18" t="s">
        <v>68</v>
      </c>
      <c r="D1" s="18" t="s">
        <v>69</v>
      </c>
      <c r="E1" s="18" t="s">
        <v>70</v>
      </c>
      <c r="F1" s="1" t="s">
        <v>71</v>
      </c>
    </row>
    <row r="2">
      <c r="A2" s="19" t="str">
        <f t="shared" ref="A2:A42" si="1">left(B2,7)</f>
        <v>3513100</v>
      </c>
      <c r="B2" s="19" t="s">
        <v>72</v>
      </c>
      <c r="C2" s="19" t="s">
        <v>73</v>
      </c>
      <c r="D2" s="20">
        <v>2080.5</v>
      </c>
      <c r="E2" s="20">
        <v>156440.31</v>
      </c>
      <c r="F2" s="21" t="str">
        <f t="shared" ref="F2:F42" si="2">IF(ISNUMBER(SEARCH("safety",C2)), "Yes", IF(ISNUMBER(SEARCH("police",C2)), "Yes", "No")) </f>
        <v>Yes</v>
      </c>
    </row>
    <row r="3">
      <c r="A3" s="19" t="str">
        <f t="shared" si="1"/>
        <v>3512300</v>
      </c>
      <c r="B3" s="19" t="s">
        <v>74</v>
      </c>
      <c r="C3" s="19" t="s">
        <v>73</v>
      </c>
      <c r="D3" s="19">
        <v>357.0</v>
      </c>
      <c r="E3" s="20">
        <v>31897.47</v>
      </c>
      <c r="F3" s="21" t="str">
        <f t="shared" si="2"/>
        <v>Yes</v>
      </c>
    </row>
    <row r="4">
      <c r="A4" s="19" t="str">
        <f t="shared" si="1"/>
        <v>3515100</v>
      </c>
      <c r="B4" s="19" t="s">
        <v>75</v>
      </c>
      <c r="C4" s="19" t="s">
        <v>73</v>
      </c>
      <c r="D4" s="19">
        <v>320.5</v>
      </c>
      <c r="E4" s="20">
        <v>26096.75</v>
      </c>
      <c r="F4" s="21" t="str">
        <f t="shared" si="2"/>
        <v>Yes</v>
      </c>
    </row>
    <row r="5">
      <c r="A5" s="19" t="str">
        <f t="shared" si="1"/>
        <v>3513100</v>
      </c>
      <c r="B5" s="19" t="s">
        <v>72</v>
      </c>
      <c r="C5" s="19" t="s">
        <v>76</v>
      </c>
      <c r="D5" s="19">
        <v>466.0</v>
      </c>
      <c r="E5" s="20">
        <v>22645.85</v>
      </c>
      <c r="F5" s="21" t="str">
        <f t="shared" si="2"/>
        <v>Yes</v>
      </c>
    </row>
    <row r="6" hidden="1">
      <c r="A6" s="19" t="str">
        <f t="shared" si="1"/>
        <v>5083300</v>
      </c>
      <c r="B6" s="19" t="s">
        <v>77</v>
      </c>
      <c r="C6" s="19" t="s">
        <v>78</v>
      </c>
      <c r="D6" s="19">
        <v>188.25</v>
      </c>
      <c r="E6" s="20">
        <v>5466.92</v>
      </c>
      <c r="F6" s="21" t="str">
        <f t="shared" si="2"/>
        <v>No</v>
      </c>
    </row>
    <row r="7">
      <c r="A7" s="19" t="str">
        <f t="shared" si="1"/>
        <v>3512400</v>
      </c>
      <c r="B7" s="19" t="s">
        <v>79</v>
      </c>
      <c r="C7" s="19" t="s">
        <v>73</v>
      </c>
      <c r="D7" s="19">
        <v>56.5</v>
      </c>
      <c r="E7" s="20">
        <v>5382.88</v>
      </c>
      <c r="F7" s="21" t="str">
        <f t="shared" si="2"/>
        <v>Yes</v>
      </c>
    </row>
    <row r="8" hidden="1">
      <c r="A8" s="19" t="str">
        <f t="shared" si="1"/>
        <v>3082800</v>
      </c>
      <c r="B8" s="19" t="s">
        <v>80</v>
      </c>
      <c r="C8" s="19" t="s">
        <v>78</v>
      </c>
      <c r="D8" s="19">
        <v>182.75</v>
      </c>
      <c r="E8" s="20">
        <v>4414.25</v>
      </c>
      <c r="F8" s="21" t="str">
        <f t="shared" si="2"/>
        <v>No</v>
      </c>
    </row>
    <row r="9">
      <c r="A9" s="19" t="str">
        <f t="shared" si="1"/>
        <v>3534400</v>
      </c>
      <c r="B9" s="19" t="s">
        <v>81</v>
      </c>
      <c r="C9" s="19" t="s">
        <v>82</v>
      </c>
      <c r="D9" s="19">
        <v>45.5</v>
      </c>
      <c r="E9" s="20">
        <v>3610.54</v>
      </c>
      <c r="F9" s="21" t="str">
        <f t="shared" si="2"/>
        <v>Yes</v>
      </c>
    </row>
    <row r="10">
      <c r="A10" s="19" t="str">
        <f t="shared" si="1"/>
        <v>3512700</v>
      </c>
      <c r="B10" s="19" t="s">
        <v>83</v>
      </c>
      <c r="C10" s="19" t="s">
        <v>73</v>
      </c>
      <c r="D10" s="19">
        <v>32.5</v>
      </c>
      <c r="E10" s="20">
        <v>2847.32</v>
      </c>
      <c r="F10" s="21" t="str">
        <f t="shared" si="2"/>
        <v>Yes</v>
      </c>
    </row>
    <row r="11">
      <c r="A11" s="19" t="str">
        <f t="shared" si="1"/>
        <v>3511300</v>
      </c>
      <c r="B11" s="19" t="s">
        <v>84</v>
      </c>
      <c r="C11" s="19" t="s">
        <v>73</v>
      </c>
      <c r="D11" s="19">
        <v>24.5</v>
      </c>
      <c r="E11" s="20">
        <v>2409.43</v>
      </c>
      <c r="F11" s="21" t="str">
        <f t="shared" si="2"/>
        <v>Yes</v>
      </c>
    </row>
    <row r="12">
      <c r="A12" s="19" t="str">
        <f t="shared" si="1"/>
        <v>3535200</v>
      </c>
      <c r="B12" s="19" t="s">
        <v>85</v>
      </c>
      <c r="C12" s="19" t="s">
        <v>82</v>
      </c>
      <c r="D12" s="19">
        <v>27.5</v>
      </c>
      <c r="E12" s="20">
        <v>2010.08</v>
      </c>
      <c r="F12" s="21" t="str">
        <f t="shared" si="2"/>
        <v>Yes</v>
      </c>
    </row>
    <row r="13">
      <c r="A13" s="19" t="str">
        <f t="shared" si="1"/>
        <v>3511900</v>
      </c>
      <c r="B13" s="19" t="s">
        <v>86</v>
      </c>
      <c r="C13" s="19" t="s">
        <v>73</v>
      </c>
      <c r="D13" s="19">
        <v>17.0</v>
      </c>
      <c r="E13" s="20">
        <v>1988.42</v>
      </c>
      <c r="F13" s="21" t="str">
        <f t="shared" si="2"/>
        <v>Yes</v>
      </c>
    </row>
    <row r="14">
      <c r="A14" s="19" t="str">
        <f t="shared" si="1"/>
        <v>3512300</v>
      </c>
      <c r="B14" s="19" t="s">
        <v>74</v>
      </c>
      <c r="C14" s="19" t="s">
        <v>76</v>
      </c>
      <c r="D14" s="19">
        <v>36.0</v>
      </c>
      <c r="E14" s="20">
        <v>1912.48</v>
      </c>
      <c r="F14" s="21" t="str">
        <f t="shared" si="2"/>
        <v>Yes</v>
      </c>
    </row>
    <row r="15">
      <c r="A15" s="19" t="str">
        <f t="shared" si="1"/>
        <v>3534300</v>
      </c>
      <c r="B15" s="19" t="s">
        <v>87</v>
      </c>
      <c r="C15" s="19" t="s">
        <v>82</v>
      </c>
      <c r="D15" s="19">
        <v>17.0</v>
      </c>
      <c r="E15" s="20">
        <v>1866.32</v>
      </c>
      <c r="F15" s="21" t="str">
        <f t="shared" si="2"/>
        <v>Yes</v>
      </c>
    </row>
    <row r="16" hidden="1">
      <c r="A16" s="19" t="str">
        <f t="shared" si="1"/>
        <v>5081400</v>
      </c>
      <c r="B16" s="19" t="s">
        <v>88</v>
      </c>
      <c r="C16" s="19" t="s">
        <v>78</v>
      </c>
      <c r="D16" s="19">
        <v>57.0</v>
      </c>
      <c r="E16" s="20">
        <v>1716.72</v>
      </c>
      <c r="F16" s="21" t="str">
        <f t="shared" si="2"/>
        <v>No</v>
      </c>
    </row>
    <row r="17">
      <c r="A17" s="19" t="str">
        <f t="shared" si="1"/>
        <v>3515100</v>
      </c>
      <c r="B17" s="19" t="s">
        <v>75</v>
      </c>
      <c r="C17" s="19" t="s">
        <v>76</v>
      </c>
      <c r="D17" s="19">
        <v>32.0</v>
      </c>
      <c r="E17" s="20">
        <v>1661.59</v>
      </c>
      <c r="F17" s="21" t="str">
        <f t="shared" si="2"/>
        <v>Yes</v>
      </c>
    </row>
    <row r="18" hidden="1">
      <c r="A18" s="19" t="str">
        <f t="shared" si="1"/>
        <v>5081300</v>
      </c>
      <c r="B18" s="19" t="s">
        <v>89</v>
      </c>
      <c r="C18" s="19" t="s">
        <v>78</v>
      </c>
      <c r="D18" s="19">
        <v>64.0</v>
      </c>
      <c r="E18" s="20">
        <v>1538.43</v>
      </c>
      <c r="F18" s="21" t="str">
        <f t="shared" si="2"/>
        <v>No</v>
      </c>
    </row>
    <row r="19">
      <c r="A19" s="19" t="str">
        <f t="shared" si="1"/>
        <v>3535100</v>
      </c>
      <c r="B19" s="19" t="s">
        <v>90</v>
      </c>
      <c r="C19" s="19" t="s">
        <v>82</v>
      </c>
      <c r="D19" s="19">
        <v>11.0</v>
      </c>
      <c r="E19" s="20">
        <v>1322.65</v>
      </c>
      <c r="F19" s="21" t="str">
        <f t="shared" si="2"/>
        <v>Yes</v>
      </c>
    </row>
    <row r="20" hidden="1">
      <c r="A20" s="19" t="str">
        <f t="shared" si="1"/>
        <v>3041200</v>
      </c>
      <c r="B20" s="19" t="s">
        <v>91</v>
      </c>
      <c r="C20" s="19" t="s">
        <v>78</v>
      </c>
      <c r="D20" s="19">
        <v>37.75</v>
      </c>
      <c r="E20" s="20">
        <v>1260.24</v>
      </c>
      <c r="F20" s="21" t="str">
        <f t="shared" si="2"/>
        <v>No</v>
      </c>
    </row>
    <row r="21">
      <c r="A21" s="19" t="str">
        <f t="shared" si="1"/>
        <v>3535500</v>
      </c>
      <c r="B21" s="19" t="s">
        <v>92</v>
      </c>
      <c r="C21" s="19" t="s">
        <v>82</v>
      </c>
      <c r="D21" s="19">
        <v>14.5</v>
      </c>
      <c r="E21" s="20">
        <v>1248.59</v>
      </c>
      <c r="F21" s="21" t="str">
        <f t="shared" si="2"/>
        <v>Yes</v>
      </c>
    </row>
    <row r="22" hidden="1">
      <c r="A22" s="19" t="str">
        <f t="shared" si="1"/>
        <v>3082800</v>
      </c>
      <c r="B22" s="19" t="s">
        <v>80</v>
      </c>
      <c r="C22" s="19" t="s">
        <v>93</v>
      </c>
      <c r="D22" s="19">
        <v>30.5</v>
      </c>
      <c r="E22" s="20">
        <v>1144.9</v>
      </c>
      <c r="F22" s="21" t="str">
        <f t="shared" si="2"/>
        <v>No</v>
      </c>
    </row>
    <row r="23">
      <c r="A23" s="19" t="str">
        <f t="shared" si="1"/>
        <v>3512700</v>
      </c>
      <c r="B23" s="19" t="s">
        <v>83</v>
      </c>
      <c r="C23" s="19" t="s">
        <v>76</v>
      </c>
      <c r="D23" s="19">
        <v>20.0</v>
      </c>
      <c r="E23" s="20">
        <v>1073.82</v>
      </c>
      <c r="F23" s="21" t="str">
        <f t="shared" si="2"/>
        <v>Yes</v>
      </c>
    </row>
    <row r="24">
      <c r="A24" s="19" t="str">
        <f t="shared" si="1"/>
        <v>3521320</v>
      </c>
      <c r="B24" s="19" t="s">
        <v>94</v>
      </c>
      <c r="C24" s="19" t="s">
        <v>73</v>
      </c>
      <c r="D24" s="19">
        <v>9.25</v>
      </c>
      <c r="E24" s="20">
        <v>1046.97</v>
      </c>
      <c r="F24" s="21" t="str">
        <f t="shared" si="2"/>
        <v>Yes</v>
      </c>
    </row>
    <row r="25" hidden="1">
      <c r="A25" s="19" t="str">
        <f t="shared" si="1"/>
        <v>5064300</v>
      </c>
      <c r="B25" s="19" t="s">
        <v>95</v>
      </c>
      <c r="C25" s="19" t="s">
        <v>78</v>
      </c>
      <c r="D25" s="19">
        <v>27.5</v>
      </c>
      <c r="E25" s="20">
        <v>1010.96</v>
      </c>
      <c r="F25" s="21" t="str">
        <f t="shared" si="2"/>
        <v>No</v>
      </c>
    </row>
    <row r="26">
      <c r="A26" s="19" t="str">
        <f t="shared" si="1"/>
        <v>3534200</v>
      </c>
      <c r="B26" s="19" t="s">
        <v>96</v>
      </c>
      <c r="C26" s="19" t="s">
        <v>82</v>
      </c>
      <c r="D26" s="19">
        <v>11.0</v>
      </c>
      <c r="E26" s="19">
        <v>947.76</v>
      </c>
      <c r="F26" s="21" t="str">
        <f t="shared" si="2"/>
        <v>Yes</v>
      </c>
    </row>
    <row r="27">
      <c r="A27" s="19" t="str">
        <f t="shared" si="1"/>
        <v>3512200</v>
      </c>
      <c r="B27" s="19" t="s">
        <v>97</v>
      </c>
      <c r="C27" s="19" t="s">
        <v>73</v>
      </c>
      <c r="D27" s="19">
        <v>12.0</v>
      </c>
      <c r="E27" s="19">
        <v>917.06</v>
      </c>
      <c r="F27" s="21" t="str">
        <f t="shared" si="2"/>
        <v>Yes</v>
      </c>
    </row>
    <row r="28">
      <c r="A28" s="19" t="str">
        <f t="shared" si="1"/>
        <v>3533700</v>
      </c>
      <c r="B28" s="19" t="s">
        <v>98</v>
      </c>
      <c r="C28" s="19" t="s">
        <v>82</v>
      </c>
      <c r="D28" s="19">
        <v>11.0</v>
      </c>
      <c r="E28" s="19">
        <v>793.6</v>
      </c>
      <c r="F28" s="21" t="str">
        <f t="shared" si="2"/>
        <v>Yes</v>
      </c>
    </row>
    <row r="29" hidden="1">
      <c r="A29" s="19" t="str">
        <f t="shared" si="1"/>
        <v>0150600</v>
      </c>
      <c r="B29" s="19" t="s">
        <v>99</v>
      </c>
      <c r="C29" s="19" t="s">
        <v>78</v>
      </c>
      <c r="D29" s="19">
        <v>24.25</v>
      </c>
      <c r="E29" s="19">
        <v>751.75</v>
      </c>
      <c r="F29" s="21" t="str">
        <f t="shared" si="2"/>
        <v>No</v>
      </c>
    </row>
    <row r="30" hidden="1">
      <c r="A30" s="19" t="str">
        <f t="shared" si="1"/>
        <v>5083100</v>
      </c>
      <c r="B30" s="19" t="s">
        <v>100</v>
      </c>
      <c r="C30" s="19" t="s">
        <v>78</v>
      </c>
      <c r="D30" s="19">
        <v>20.25</v>
      </c>
      <c r="E30" s="19">
        <v>566.5</v>
      </c>
      <c r="F30" s="21" t="str">
        <f t="shared" si="2"/>
        <v>No</v>
      </c>
    </row>
    <row r="31" hidden="1">
      <c r="A31" s="19" t="str">
        <f t="shared" si="1"/>
        <v>7021204</v>
      </c>
      <c r="B31" s="19" t="s">
        <v>101</v>
      </c>
      <c r="C31" s="19" t="s">
        <v>78</v>
      </c>
      <c r="D31" s="19">
        <v>22.25</v>
      </c>
      <c r="E31" s="19">
        <v>499.32</v>
      </c>
      <c r="F31" s="21" t="str">
        <f t="shared" si="2"/>
        <v>No</v>
      </c>
    </row>
    <row r="32" hidden="1">
      <c r="A32" s="19" t="str">
        <f t="shared" si="1"/>
        <v>0181100</v>
      </c>
      <c r="B32" s="19" t="s">
        <v>102</v>
      </c>
      <c r="C32" s="19" t="s">
        <v>78</v>
      </c>
      <c r="D32" s="19">
        <v>16.25</v>
      </c>
      <c r="E32" s="19">
        <v>490.14</v>
      </c>
      <c r="F32" s="21" t="str">
        <f t="shared" si="2"/>
        <v>No</v>
      </c>
    </row>
    <row r="33" hidden="1">
      <c r="A33" s="19" t="str">
        <f t="shared" si="1"/>
        <v>3071300</v>
      </c>
      <c r="B33" s="19" t="s">
        <v>103</v>
      </c>
      <c r="C33" s="19" t="s">
        <v>78</v>
      </c>
      <c r="D33" s="19">
        <v>8.5</v>
      </c>
      <c r="E33" s="19">
        <v>273.41</v>
      </c>
      <c r="F33" s="21" t="str">
        <f t="shared" si="2"/>
        <v>No</v>
      </c>
    </row>
    <row r="34" hidden="1">
      <c r="A34" s="19" t="str">
        <f t="shared" si="1"/>
        <v>7021100</v>
      </c>
      <c r="B34" s="19" t="s">
        <v>104</v>
      </c>
      <c r="C34" s="19" t="s">
        <v>78</v>
      </c>
      <c r="D34" s="19">
        <v>8.0</v>
      </c>
      <c r="E34" s="19">
        <v>226.42</v>
      </c>
      <c r="F34" s="21" t="str">
        <f t="shared" si="2"/>
        <v>No</v>
      </c>
    </row>
    <row r="35" hidden="1">
      <c r="A35" s="19" t="str">
        <f t="shared" si="1"/>
        <v>5084200</v>
      </c>
      <c r="B35" s="19" t="s">
        <v>105</v>
      </c>
      <c r="C35" s="19" t="s">
        <v>78</v>
      </c>
      <c r="D35" s="19">
        <v>8.5</v>
      </c>
      <c r="E35" s="19">
        <v>221.0</v>
      </c>
      <c r="F35" s="21" t="str">
        <f t="shared" si="2"/>
        <v>No</v>
      </c>
    </row>
    <row r="36" hidden="1">
      <c r="A36" s="19" t="str">
        <f t="shared" si="1"/>
        <v>5083300</v>
      </c>
      <c r="B36" s="19" t="s">
        <v>77</v>
      </c>
      <c r="C36" s="19" t="s">
        <v>106</v>
      </c>
      <c r="D36" s="19">
        <v>5.0</v>
      </c>
      <c r="E36" s="19">
        <v>202.41</v>
      </c>
      <c r="F36" s="21" t="str">
        <f t="shared" si="2"/>
        <v>No</v>
      </c>
    </row>
    <row r="37">
      <c r="A37" s="19" t="str">
        <f t="shared" si="1"/>
        <v>3513100</v>
      </c>
      <c r="B37" s="19" t="s">
        <v>72</v>
      </c>
      <c r="C37" s="19" t="s">
        <v>107</v>
      </c>
      <c r="D37" s="19">
        <v>30.0</v>
      </c>
      <c r="E37" s="19">
        <v>181.26</v>
      </c>
      <c r="F37" s="21" t="str">
        <f t="shared" si="2"/>
        <v>Yes</v>
      </c>
    </row>
    <row r="38">
      <c r="A38" s="19" t="str">
        <f t="shared" si="1"/>
        <v>3511800</v>
      </c>
      <c r="B38" s="19" t="s">
        <v>108</v>
      </c>
      <c r="C38" s="19" t="s">
        <v>73</v>
      </c>
      <c r="D38" s="19">
        <v>2.0</v>
      </c>
      <c r="E38" s="19">
        <v>179.48</v>
      </c>
      <c r="F38" s="21" t="str">
        <f t="shared" si="2"/>
        <v>Yes</v>
      </c>
    </row>
    <row r="39" hidden="1">
      <c r="A39" s="19" t="str">
        <f t="shared" si="1"/>
        <v>5083300</v>
      </c>
      <c r="B39" s="19" t="s">
        <v>77</v>
      </c>
      <c r="C39" s="19" t="s">
        <v>93</v>
      </c>
      <c r="D39" s="19">
        <v>2.75</v>
      </c>
      <c r="E39" s="19">
        <v>116.71</v>
      </c>
      <c r="F39" s="21" t="str">
        <f t="shared" si="2"/>
        <v>No</v>
      </c>
    </row>
    <row r="40">
      <c r="A40" s="19" t="str">
        <f t="shared" si="1"/>
        <v>3514100</v>
      </c>
      <c r="B40" s="19" t="s">
        <v>109</v>
      </c>
      <c r="C40" s="19" t="s">
        <v>73</v>
      </c>
      <c r="D40" s="19">
        <v>2.0</v>
      </c>
      <c r="E40" s="19">
        <v>113.97</v>
      </c>
      <c r="F40" s="21" t="str">
        <f t="shared" si="2"/>
        <v>Yes</v>
      </c>
    </row>
    <row r="41" hidden="1">
      <c r="A41" s="19" t="str">
        <f t="shared" si="1"/>
        <v>5083100</v>
      </c>
      <c r="B41" s="19" t="s">
        <v>100</v>
      </c>
      <c r="C41" s="19" t="s">
        <v>93</v>
      </c>
      <c r="D41" s="19">
        <v>2.25</v>
      </c>
      <c r="E41" s="19">
        <v>105.91</v>
      </c>
      <c r="F41" s="21" t="str">
        <f t="shared" si="2"/>
        <v>No</v>
      </c>
    </row>
    <row r="42" hidden="1">
      <c r="A42" s="19" t="str">
        <f t="shared" si="1"/>
        <v>7021204</v>
      </c>
      <c r="B42" s="19" t="s">
        <v>101</v>
      </c>
      <c r="C42" s="19" t="s">
        <v>93</v>
      </c>
      <c r="D42" s="19">
        <v>0.75</v>
      </c>
      <c r="E42" s="19">
        <v>28.13</v>
      </c>
      <c r="F42" s="21" t="str">
        <f t="shared" si="2"/>
        <v>No</v>
      </c>
    </row>
  </sheetData>
  <autoFilter ref="$B$1:$AA$42">
    <filterColumn colId="4">
      <filters>
        <filter val="Yes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63"/>
    <col customWidth="1" min="2" max="2" width="25.0"/>
  </cols>
  <sheetData>
    <row r="1"/>
    <row r="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4.13"/>
  </cols>
  <sheetData>
    <row r="1">
      <c r="A1" s="23" t="s">
        <v>67</v>
      </c>
      <c r="B1" s="24" t="s">
        <v>68</v>
      </c>
      <c r="C1" s="24" t="s">
        <v>69</v>
      </c>
      <c r="D1" s="24" t="s">
        <v>70</v>
      </c>
      <c r="E1" s="25" t="s">
        <v>71</v>
      </c>
    </row>
    <row r="2">
      <c r="A2" s="26" t="s">
        <v>99</v>
      </c>
      <c r="B2" s="27" t="s">
        <v>78</v>
      </c>
      <c r="C2" s="27">
        <v>24.25</v>
      </c>
      <c r="D2" s="27">
        <v>751.75</v>
      </c>
      <c r="E2" s="28" t="s">
        <v>37</v>
      </c>
    </row>
    <row r="3">
      <c r="A3" s="26" t="s">
        <v>102</v>
      </c>
      <c r="B3" s="27" t="s">
        <v>78</v>
      </c>
      <c r="C3" s="27">
        <v>16.25</v>
      </c>
      <c r="D3" s="27">
        <v>490.14</v>
      </c>
      <c r="E3" s="28" t="s">
        <v>37</v>
      </c>
    </row>
    <row r="4">
      <c r="A4" s="26" t="s">
        <v>91</v>
      </c>
      <c r="B4" s="27" t="s">
        <v>78</v>
      </c>
      <c r="C4" s="27">
        <v>37.75</v>
      </c>
      <c r="D4" s="29">
        <v>1260.24</v>
      </c>
      <c r="E4" s="28" t="s">
        <v>37</v>
      </c>
    </row>
    <row r="5">
      <c r="A5" s="26" t="s">
        <v>103</v>
      </c>
      <c r="B5" s="27" t="s">
        <v>78</v>
      </c>
      <c r="C5" s="27">
        <v>8.5</v>
      </c>
      <c r="D5" s="27">
        <v>273.41</v>
      </c>
      <c r="E5" s="28" t="s">
        <v>37</v>
      </c>
    </row>
    <row r="6">
      <c r="A6" s="26" t="s">
        <v>80</v>
      </c>
      <c r="B6" s="27" t="s">
        <v>93</v>
      </c>
      <c r="C6" s="27">
        <v>30.5</v>
      </c>
      <c r="D6" s="29">
        <v>1144.9</v>
      </c>
      <c r="E6" s="28" t="s">
        <v>37</v>
      </c>
    </row>
    <row r="7">
      <c r="A7" s="26" t="s">
        <v>80</v>
      </c>
      <c r="B7" s="27" t="s">
        <v>78</v>
      </c>
      <c r="C7" s="27">
        <v>182.75</v>
      </c>
      <c r="D7" s="29">
        <v>4414.25</v>
      </c>
      <c r="E7" s="28" t="s">
        <v>37</v>
      </c>
    </row>
    <row r="8">
      <c r="A8" s="26" t="s">
        <v>95</v>
      </c>
      <c r="B8" s="27" t="s">
        <v>78</v>
      </c>
      <c r="C8" s="27">
        <v>27.5</v>
      </c>
      <c r="D8" s="29">
        <v>1010.96</v>
      </c>
      <c r="E8" s="28" t="s">
        <v>37</v>
      </c>
    </row>
    <row r="9">
      <c r="A9" s="26" t="s">
        <v>89</v>
      </c>
      <c r="B9" s="27" t="s">
        <v>78</v>
      </c>
      <c r="C9" s="27">
        <v>64.0</v>
      </c>
      <c r="D9" s="29">
        <v>1538.43</v>
      </c>
      <c r="E9" s="28" t="s">
        <v>37</v>
      </c>
    </row>
    <row r="10">
      <c r="A10" s="26" t="s">
        <v>88</v>
      </c>
      <c r="B10" s="27" t="s">
        <v>78</v>
      </c>
      <c r="C10" s="27">
        <v>57.0</v>
      </c>
      <c r="D10" s="29">
        <v>1716.72</v>
      </c>
      <c r="E10" s="28" t="s">
        <v>37</v>
      </c>
    </row>
    <row r="11">
      <c r="A11" s="26" t="s">
        <v>100</v>
      </c>
      <c r="B11" s="27" t="s">
        <v>93</v>
      </c>
      <c r="C11" s="27">
        <v>2.25</v>
      </c>
      <c r="D11" s="27">
        <v>105.91</v>
      </c>
      <c r="E11" s="28" t="s">
        <v>37</v>
      </c>
    </row>
    <row r="12">
      <c r="A12" s="26" t="s">
        <v>100</v>
      </c>
      <c r="B12" s="27" t="s">
        <v>78</v>
      </c>
      <c r="C12" s="27">
        <v>20.25</v>
      </c>
      <c r="D12" s="27">
        <v>566.5</v>
      </c>
      <c r="E12" s="28" t="s">
        <v>37</v>
      </c>
    </row>
    <row r="13">
      <c r="A13" s="26" t="s">
        <v>77</v>
      </c>
      <c r="B13" s="27" t="s">
        <v>93</v>
      </c>
      <c r="C13" s="27">
        <v>2.75</v>
      </c>
      <c r="D13" s="27">
        <v>116.71</v>
      </c>
      <c r="E13" s="28" t="s">
        <v>37</v>
      </c>
    </row>
    <row r="14">
      <c r="A14" s="26" t="s">
        <v>77</v>
      </c>
      <c r="B14" s="27" t="s">
        <v>78</v>
      </c>
      <c r="C14" s="27">
        <v>188.25</v>
      </c>
      <c r="D14" s="29">
        <v>5466.92</v>
      </c>
      <c r="E14" s="28" t="s">
        <v>37</v>
      </c>
    </row>
    <row r="15">
      <c r="A15" s="26" t="s">
        <v>77</v>
      </c>
      <c r="B15" s="27" t="s">
        <v>106</v>
      </c>
      <c r="C15" s="27">
        <v>5.0</v>
      </c>
      <c r="D15" s="27">
        <v>202.41</v>
      </c>
      <c r="E15" s="28" t="s">
        <v>37</v>
      </c>
    </row>
    <row r="16">
      <c r="A16" s="26" t="s">
        <v>105</v>
      </c>
      <c r="B16" s="27" t="s">
        <v>78</v>
      </c>
      <c r="C16" s="27">
        <v>8.5</v>
      </c>
      <c r="D16" s="27">
        <v>221.0</v>
      </c>
      <c r="E16" s="28" t="s">
        <v>37</v>
      </c>
    </row>
    <row r="17">
      <c r="A17" s="26" t="s">
        <v>104</v>
      </c>
      <c r="B17" s="27" t="s">
        <v>78</v>
      </c>
      <c r="C17" s="27">
        <v>8.0</v>
      </c>
      <c r="D17" s="27">
        <v>226.42</v>
      </c>
      <c r="E17" s="28" t="s">
        <v>37</v>
      </c>
    </row>
    <row r="18">
      <c r="A18" s="26" t="s">
        <v>101</v>
      </c>
      <c r="B18" s="27" t="s">
        <v>93</v>
      </c>
      <c r="C18" s="27">
        <v>0.75</v>
      </c>
      <c r="D18" s="27">
        <v>28.13</v>
      </c>
      <c r="E18" s="28" t="s">
        <v>37</v>
      </c>
    </row>
    <row r="19">
      <c r="A19" s="26" t="s">
        <v>101</v>
      </c>
      <c r="B19" s="27" t="s">
        <v>78</v>
      </c>
      <c r="C19" s="27">
        <v>22.25</v>
      </c>
      <c r="D19" s="27">
        <v>499.32</v>
      </c>
      <c r="E19" s="28" t="s">
        <v>37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</cols>
  <sheetData>
    <row r="1"/>
    <row r="2"/>
    <row r="3">
      <c r="C3" s="21">
        <f>(B3/B4)*100</f>
        <v>93.05886122</v>
      </c>
    </row>
    <row r="4"/>
  </sheetData>
  <drawing r:id="rId2"/>
</worksheet>
</file>